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8" yWindow="588" windowWidth="15036" windowHeight="9996"/>
  </bookViews>
  <sheets>
    <sheet name="Rekapitulace stavby" sheetId="1" r:id="rId1"/>
    <sheet name="SO-101 - Polní cesta PC 7" sheetId="2" r:id="rId2"/>
    <sheet name="SO-901 - Výsadba" sheetId="3" r:id="rId3"/>
    <sheet name="VON - Vedlejší a ostatní ..." sheetId="4" r:id="rId4"/>
    <sheet name="Pokyny pro vyplnění" sheetId="5" r:id="rId5"/>
  </sheets>
  <definedNames>
    <definedName name="_xlnm._FilterDatabase" localSheetId="1" hidden="1">'SO-101 - Polní cesta PC 7'!$C$85:$K$361</definedName>
    <definedName name="_xlnm._FilterDatabase" localSheetId="2" hidden="1">'SO-901 - Výsadba'!$C$79:$K$136</definedName>
    <definedName name="_xlnm._FilterDatabase" localSheetId="3" hidden="1">'VON - Vedlejší a ostatní ...'!$C$78:$K$94</definedName>
    <definedName name="_xlnm.Print_Titles" localSheetId="0">'Rekapitulace stavby'!$49:$49</definedName>
    <definedName name="_xlnm.Print_Titles" localSheetId="1">'SO-101 - Polní cesta PC 7'!$85:$85</definedName>
    <definedName name="_xlnm.Print_Titles" localSheetId="2">'SO-901 - Výsadba'!$79:$79</definedName>
    <definedName name="_xlnm.Print_Titles" localSheetId="3">'VON - Vedlejší a ostatní ...'!$78:$78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stavby'!$C$39:$AQ$55</definedName>
    <definedName name="_xlnm.Print_Area" localSheetId="1">'SO-101 - Polní cesta PC 7'!$C$4:$J$36,'SO-101 - Polní cesta PC 7'!$C$42:$J$67,'SO-101 - Polní cesta PC 7'!$C$73:$K$361</definedName>
    <definedName name="_xlnm.Print_Area" localSheetId="2">'SO-901 - Výsadba'!$C$4:$J$36,'SO-901 - Výsadba'!$C$42:$J$61,'SO-901 - Výsadba'!$C$67:$K$136</definedName>
    <definedName name="_xlnm.Print_Area" localSheetId="3">'VON - Vedlejší a ostatní ...'!$C$4:$J$36,'VON - Vedlejší a ostatní ...'!$C$42:$J$60,'VON - Vedlejší a ostatní ...'!$C$66:$K$94</definedName>
  </definedNames>
  <calcPr calcId="125725"/>
</workbook>
</file>

<file path=xl/calcChain.xml><?xml version="1.0" encoding="utf-8"?>
<calcChain xmlns="http://schemas.openxmlformats.org/spreadsheetml/2006/main">
  <c r="AY54" i="1"/>
  <c r="AX54"/>
  <c r="BI93" i="4"/>
  <c r="BH93"/>
  <c r="BG93"/>
  <c r="BF93"/>
  <c r="T93"/>
  <c r="R93"/>
  <c r="P93"/>
  <c r="BK93"/>
  <c r="J93"/>
  <c r="BE93" s="1"/>
  <c r="BI91"/>
  <c r="BH91"/>
  <c r="BG91"/>
  <c r="BF91"/>
  <c r="T91"/>
  <c r="R91"/>
  <c r="P91"/>
  <c r="BK91"/>
  <c r="J91"/>
  <c r="BE91" s="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 s="1"/>
  <c r="BI85"/>
  <c r="BH85"/>
  <c r="BG85"/>
  <c r="BF85"/>
  <c r="T85"/>
  <c r="T84"/>
  <c r="R85"/>
  <c r="R84" s="1"/>
  <c r="P85"/>
  <c r="P84"/>
  <c r="BK85"/>
  <c r="BK84" s="1"/>
  <c r="J84" s="1"/>
  <c r="J59" s="1"/>
  <c r="J85"/>
  <c r="BE85"/>
  <c r="BI82"/>
  <c r="F34"/>
  <c r="BD54" i="1"/>
  <c r="BH82" i="4"/>
  <c r="F33" s="1"/>
  <c r="BC54" i="1" s="1"/>
  <c r="BG82" i="4"/>
  <c r="F32" s="1"/>
  <c r="BB54" i="1" s="1"/>
  <c r="BF82" i="4"/>
  <c r="F31" s="1"/>
  <c r="BA54" i="1" s="1"/>
  <c r="J31" i="4"/>
  <c r="AW54" i="1" s="1"/>
  <c r="T82" i="4"/>
  <c r="T81" s="1"/>
  <c r="T80" s="1"/>
  <c r="T79" s="1"/>
  <c r="R82"/>
  <c r="R81" s="1"/>
  <c r="P82"/>
  <c r="P81" s="1"/>
  <c r="P80" s="1"/>
  <c r="P79" s="1"/>
  <c r="AU54" i="1" s="1"/>
  <c r="BK82" i="4"/>
  <c r="BK81" s="1"/>
  <c r="J82"/>
  <c r="BE82"/>
  <c r="F30" s="1"/>
  <c r="AZ54" i="1" s="1"/>
  <c r="J75" i="4"/>
  <c r="F75"/>
  <c r="F73"/>
  <c r="E71"/>
  <c r="J51"/>
  <c r="F51"/>
  <c r="F49"/>
  <c r="E47"/>
  <c r="J18"/>
  <c r="E18"/>
  <c r="F52" s="1"/>
  <c r="J17"/>
  <c r="J12"/>
  <c r="J49" s="1"/>
  <c r="E7"/>
  <c r="E45" s="1"/>
  <c r="E69"/>
  <c r="AY53" i="1"/>
  <c r="AX53"/>
  <c r="BI135" i="3"/>
  <c r="BH135"/>
  <c r="BG135"/>
  <c r="BF135"/>
  <c r="T135"/>
  <c r="T134" s="1"/>
  <c r="R135"/>
  <c r="R134" s="1"/>
  <c r="P135"/>
  <c r="P134" s="1"/>
  <c r="BK135"/>
  <c r="BK134" s="1"/>
  <c r="J134" s="1"/>
  <c r="J60" s="1"/>
  <c r="J135"/>
  <c r="BE135"/>
  <c r="BI132"/>
  <c r="BH132"/>
  <c r="BG132"/>
  <c r="BF132"/>
  <c r="T132"/>
  <c r="R132"/>
  <c r="P132"/>
  <c r="BK132"/>
  <c r="J132"/>
  <c r="BE132" s="1"/>
  <c r="BI129"/>
  <c r="BH129"/>
  <c r="BG129"/>
  <c r="BF129"/>
  <c r="T129"/>
  <c r="T128" s="1"/>
  <c r="R129"/>
  <c r="R128" s="1"/>
  <c r="P129"/>
  <c r="P128" s="1"/>
  <c r="BK129"/>
  <c r="BK128" s="1"/>
  <c r="J129"/>
  <c r="BE129"/>
  <c r="BI124"/>
  <c r="BH124"/>
  <c r="BG124"/>
  <c r="BF124"/>
  <c r="T124"/>
  <c r="R124"/>
  <c r="P124"/>
  <c r="BK124"/>
  <c r="J124"/>
  <c r="BE124" s="1"/>
  <c r="BI121"/>
  <c r="BH121"/>
  <c r="BG121"/>
  <c r="BF121"/>
  <c r="T121"/>
  <c r="R121"/>
  <c r="P121"/>
  <c r="BK121"/>
  <c r="J121"/>
  <c r="BE121" s="1"/>
  <c r="BI119"/>
  <c r="BH119"/>
  <c r="BG119"/>
  <c r="BF119"/>
  <c r="T119"/>
  <c r="R119"/>
  <c r="P119"/>
  <c r="BK119"/>
  <c r="J119"/>
  <c r="BE119" s="1"/>
  <c r="BI116"/>
  <c r="BH116"/>
  <c r="BG116"/>
  <c r="BF116"/>
  <c r="T116"/>
  <c r="R116"/>
  <c r="P116"/>
  <c r="BK116"/>
  <c r="J116"/>
  <c r="BE116" s="1"/>
  <c r="BI115"/>
  <c r="BH115"/>
  <c r="BG115"/>
  <c r="BF115"/>
  <c r="T115"/>
  <c r="R115"/>
  <c r="P115"/>
  <c r="BK115"/>
  <c r="J115"/>
  <c r="BE115" s="1"/>
  <c r="BI112"/>
  <c r="BH112"/>
  <c r="BG112"/>
  <c r="BF112"/>
  <c r="T112"/>
  <c r="R112"/>
  <c r="P112"/>
  <c r="BK112"/>
  <c r="J112"/>
  <c r="BE112" s="1"/>
  <c r="BI111"/>
  <c r="BH111"/>
  <c r="BG111"/>
  <c r="BF111"/>
  <c r="T111"/>
  <c r="R111"/>
  <c r="P111"/>
  <c r="BK111"/>
  <c r="J111"/>
  <c r="BE111" s="1"/>
  <c r="BI108"/>
  <c r="BH108"/>
  <c r="BG108"/>
  <c r="BF108"/>
  <c r="T108"/>
  <c r="R108"/>
  <c r="P108"/>
  <c r="BK108"/>
  <c r="J108"/>
  <c r="BE108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8"/>
  <c r="BH98"/>
  <c r="BG98"/>
  <c r="BF98"/>
  <c r="T98"/>
  <c r="R98"/>
  <c r="P98"/>
  <c r="BK98"/>
  <c r="J98"/>
  <c r="BE98" s="1"/>
  <c r="BI95"/>
  <c r="BH95"/>
  <c r="BG95"/>
  <c r="BF95"/>
  <c r="T95"/>
  <c r="R95"/>
  <c r="P95"/>
  <c r="BK95"/>
  <c r="J95"/>
  <c r="BE95" s="1"/>
  <c r="BI92"/>
  <c r="BH92"/>
  <c r="BG92"/>
  <c r="BF92"/>
  <c r="T92"/>
  <c r="R92"/>
  <c r="P92"/>
  <c r="BK92"/>
  <c r="J92"/>
  <c r="BE92" s="1"/>
  <c r="BI89"/>
  <c r="BH89"/>
  <c r="BG89"/>
  <c r="BF89"/>
  <c r="T89"/>
  <c r="R89"/>
  <c r="P89"/>
  <c r="BK89"/>
  <c r="J89"/>
  <c r="BE89" s="1"/>
  <c r="BI86"/>
  <c r="BH86"/>
  <c r="BG86"/>
  <c r="BF86"/>
  <c r="T86"/>
  <c r="R86"/>
  <c r="P86"/>
  <c r="BK86"/>
  <c r="J86"/>
  <c r="BE86" s="1"/>
  <c r="BI83"/>
  <c r="F34" s="1"/>
  <c r="BD53" i="1" s="1"/>
  <c r="BH83" i="3"/>
  <c r="F33"/>
  <c r="BC53" i="1" s="1"/>
  <c r="BG83" i="3"/>
  <c r="F32" s="1"/>
  <c r="BB53" i="1" s="1"/>
  <c r="BF83" i="3"/>
  <c r="J31"/>
  <c r="AW53" i="1" s="1"/>
  <c r="F31" i="3"/>
  <c r="BA53" i="1" s="1"/>
  <c r="T83" i="3"/>
  <c r="T82" s="1"/>
  <c r="R83"/>
  <c r="R82" s="1"/>
  <c r="R81" s="1"/>
  <c r="R80" s="1"/>
  <c r="P83"/>
  <c r="P82" s="1"/>
  <c r="BK83"/>
  <c r="BK82"/>
  <c r="J82" s="1"/>
  <c r="J58" s="1"/>
  <c r="J83"/>
  <c r="BE83"/>
  <c r="J76"/>
  <c r="F76"/>
  <c r="F74"/>
  <c r="E72"/>
  <c r="J51"/>
  <c r="F51"/>
  <c r="F49"/>
  <c r="E47"/>
  <c r="J18"/>
  <c r="E18"/>
  <c r="F77"/>
  <c r="F52"/>
  <c r="J17"/>
  <c r="J12"/>
  <c r="J74"/>
  <c r="J49"/>
  <c r="E7"/>
  <c r="E45" s="1"/>
  <c r="AY52" i="1"/>
  <c r="AX52"/>
  <c r="BI360" i="2"/>
  <c r="BH360"/>
  <c r="BG360"/>
  <c r="BF360"/>
  <c r="T360"/>
  <c r="T359"/>
  <c r="R360"/>
  <c r="R359"/>
  <c r="P360"/>
  <c r="P359"/>
  <c r="BK360"/>
  <c r="BK359"/>
  <c r="J359" s="1"/>
  <c r="J66" s="1"/>
  <c r="J360"/>
  <c r="BE360" s="1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BK334" s="1"/>
  <c r="J334" s="1"/>
  <c r="J65" s="1"/>
  <c r="J338"/>
  <c r="BE338"/>
  <c r="BI335"/>
  <c r="BH335"/>
  <c r="BG335"/>
  <c r="BF335"/>
  <c r="T335"/>
  <c r="T334"/>
  <c r="R335"/>
  <c r="R334"/>
  <c r="P335"/>
  <c r="P334"/>
  <c r="BK335"/>
  <c r="J335"/>
  <c r="BE335" s="1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8"/>
  <c r="BH318"/>
  <c r="BG318"/>
  <c r="BF318"/>
  <c r="T318"/>
  <c r="R318"/>
  <c r="P318"/>
  <c r="BK318"/>
  <c r="BK314" s="1"/>
  <c r="J314" s="1"/>
  <c r="J64" s="1"/>
  <c r="J318"/>
  <c r="BE318"/>
  <c r="BI315"/>
  <c r="BH315"/>
  <c r="BG315"/>
  <c r="BF315"/>
  <c r="T315"/>
  <c r="T314"/>
  <c r="R315"/>
  <c r="R314"/>
  <c r="P315"/>
  <c r="P314"/>
  <c r="BK315"/>
  <c r="J315"/>
  <c r="BE315" s="1"/>
  <c r="BI311"/>
  <c r="BH311"/>
  <c r="BG311"/>
  <c r="BF311"/>
  <c r="T311"/>
  <c r="R311"/>
  <c r="P311"/>
  <c r="BK311"/>
  <c r="J311"/>
  <c r="BE311"/>
  <c r="BI308"/>
  <c r="BH308"/>
  <c r="BG308"/>
  <c r="BF308"/>
  <c r="T308"/>
  <c r="T307"/>
  <c r="R308"/>
  <c r="R307"/>
  <c r="P308"/>
  <c r="P307"/>
  <c r="BK308"/>
  <c r="BK307"/>
  <c r="J307" s="1"/>
  <c r="J63" s="1"/>
  <c r="J308"/>
  <c r="BE308" s="1"/>
  <c r="BI304"/>
  <c r="BH304"/>
  <c r="BG304"/>
  <c r="BF304"/>
  <c r="T304"/>
  <c r="R304"/>
  <c r="P304"/>
  <c r="BK304"/>
  <c r="J304"/>
  <c r="BE304"/>
  <c r="BI300"/>
  <c r="BH300"/>
  <c r="BG300"/>
  <c r="BF300"/>
  <c r="T300"/>
  <c r="R300"/>
  <c r="P300"/>
  <c r="BK300"/>
  <c r="J300"/>
  <c r="BE300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3"/>
  <c r="BH283"/>
  <c r="BG283"/>
  <c r="BF283"/>
  <c r="T283"/>
  <c r="R283"/>
  <c r="P283"/>
  <c r="BK283"/>
  <c r="J283"/>
  <c r="BE283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6"/>
  <c r="BH266"/>
  <c r="BG266"/>
  <c r="BF266"/>
  <c r="T266"/>
  <c r="R266"/>
  <c r="P266"/>
  <c r="BK266"/>
  <c r="J266"/>
  <c r="BE266"/>
  <c r="BI262"/>
  <c r="BH262"/>
  <c r="BG262"/>
  <c r="BF262"/>
  <c r="T262"/>
  <c r="T261"/>
  <c r="R262"/>
  <c r="R261"/>
  <c r="P262"/>
  <c r="P261"/>
  <c r="BK262"/>
  <c r="BK261"/>
  <c r="J261" s="1"/>
  <c r="J62" s="1"/>
  <c r="J262"/>
  <c r="BE262" s="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 s="1"/>
  <c r="J61" s="1"/>
  <c r="J246"/>
  <c r="BE246" s="1"/>
  <c r="BI241"/>
  <c r="BH241"/>
  <c r="BG241"/>
  <c r="BF241"/>
  <c r="T241"/>
  <c r="T240"/>
  <c r="R241"/>
  <c r="R240"/>
  <c r="P241"/>
  <c r="P240"/>
  <c r="BK241"/>
  <c r="BK240"/>
  <c r="J240" s="1"/>
  <c r="J60" s="1"/>
  <c r="J241"/>
  <c r="BE241" s="1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2"/>
  <c r="BH222"/>
  <c r="BG222"/>
  <c r="BF222"/>
  <c r="T222"/>
  <c r="R222"/>
  <c r="P222"/>
  <c r="BK222"/>
  <c r="J222"/>
  <c r="BE222"/>
  <c r="BI218"/>
  <c r="BH218"/>
  <c r="BG218"/>
  <c r="BF218"/>
  <c r="T218"/>
  <c r="T217"/>
  <c r="R218"/>
  <c r="R217"/>
  <c r="P218"/>
  <c r="P217"/>
  <c r="BK218"/>
  <c r="BK217"/>
  <c r="J217" s="1"/>
  <c r="J59" s="1"/>
  <c r="J218"/>
  <c r="BE218" s="1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R197"/>
  <c r="P197"/>
  <c r="BK197"/>
  <c r="J197"/>
  <c r="BE197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3"/>
  <c r="BH183"/>
  <c r="BG183"/>
  <c r="BF183"/>
  <c r="T183"/>
  <c r="R183"/>
  <c r="P183"/>
  <c r="BK183"/>
  <c r="J183"/>
  <c r="BE183"/>
  <c r="BI178"/>
  <c r="BH178"/>
  <c r="BG178"/>
  <c r="BF178"/>
  <c r="T178"/>
  <c r="R178"/>
  <c r="P178"/>
  <c r="BK178"/>
  <c r="J178"/>
  <c r="BE178"/>
  <c r="BI174"/>
  <c r="BH174"/>
  <c r="BG174"/>
  <c r="BF174"/>
  <c r="T174"/>
  <c r="R174"/>
  <c r="P174"/>
  <c r="BK174"/>
  <c r="J174"/>
  <c r="BE174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5"/>
  <c r="BH125"/>
  <c r="BG125"/>
  <c r="BF125"/>
  <c r="T125"/>
  <c r="R125"/>
  <c r="P125"/>
  <c r="BK125"/>
  <c r="J125"/>
  <c r="BE125"/>
  <c r="BI120"/>
  <c r="BH120"/>
  <c r="BG120"/>
  <c r="BF120"/>
  <c r="T120"/>
  <c r="R120"/>
  <c r="P120"/>
  <c r="BK120"/>
  <c r="J120"/>
  <c r="BE120"/>
  <c r="BI111"/>
  <c r="BH111"/>
  <c r="BG111"/>
  <c r="BF111"/>
  <c r="T111"/>
  <c r="R111"/>
  <c r="P111"/>
  <c r="BK111"/>
  <c r="J111"/>
  <c r="BE111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89"/>
  <c r="F34"/>
  <c r="BD52" i="1" s="1"/>
  <c r="BD51" s="1"/>
  <c r="W30" s="1"/>
  <c r="BH89" i="2"/>
  <c r="F33" s="1"/>
  <c r="BC52" i="1" s="1"/>
  <c r="BC51" s="1"/>
  <c r="BG89" i="2"/>
  <c r="F32"/>
  <c r="BB52" i="1" s="1"/>
  <c r="BB51" s="1"/>
  <c r="BF89" i="2"/>
  <c r="F31" s="1"/>
  <c r="BA52" i="1" s="1"/>
  <c r="BA51" s="1"/>
  <c r="T89" i="2"/>
  <c r="T88"/>
  <c r="T87" s="1"/>
  <c r="T86" s="1"/>
  <c r="R89"/>
  <c r="R88"/>
  <c r="R87" s="1"/>
  <c r="R86" s="1"/>
  <c r="P89"/>
  <c r="P88"/>
  <c r="P87" s="1"/>
  <c r="P86" s="1"/>
  <c r="AU52" i="1" s="1"/>
  <c r="BK89" i="2"/>
  <c r="BK88" s="1"/>
  <c r="J89"/>
  <c r="BE89" s="1"/>
  <c r="J82"/>
  <c r="F82"/>
  <c r="F80"/>
  <c r="E78"/>
  <c r="J51"/>
  <c r="F51"/>
  <c r="F49"/>
  <c r="E47"/>
  <c r="J18"/>
  <c r="E18"/>
  <c r="F83" s="1"/>
  <c r="J17"/>
  <c r="J12"/>
  <c r="J80" s="1"/>
  <c r="E7"/>
  <c r="E45" s="1"/>
  <c r="E76"/>
  <c r="AS51" i="1"/>
  <c r="L47"/>
  <c r="AM46"/>
  <c r="L46"/>
  <c r="AM44"/>
  <c r="L44"/>
  <c r="L42"/>
  <c r="L41"/>
  <c r="J30" i="2" l="1"/>
  <c r="AV52" i="1" s="1"/>
  <c r="F30" i="2"/>
  <c r="AZ52" i="1" s="1"/>
  <c r="AZ51" s="1"/>
  <c r="BK87" i="2"/>
  <c r="J88"/>
  <c r="J58" s="1"/>
  <c r="AX51" i="1"/>
  <c r="W28"/>
  <c r="T81" i="3"/>
  <c r="T80" s="1"/>
  <c r="J81" i="4"/>
  <c r="J58" s="1"/>
  <c r="BK80"/>
  <c r="W27" i="1"/>
  <c r="AW51"/>
  <c r="AK27" s="1"/>
  <c r="W29"/>
  <c r="AY51"/>
  <c r="J128" i="3"/>
  <c r="J59" s="1"/>
  <c r="BK81"/>
  <c r="J30"/>
  <c r="AV53" i="1" s="1"/>
  <c r="AT53" s="1"/>
  <c r="P81" i="3"/>
  <c r="P80" s="1"/>
  <c r="AU53" i="1" s="1"/>
  <c r="AU51"/>
  <c r="R80" i="4"/>
  <c r="R79" s="1"/>
  <c r="J49" i="2"/>
  <c r="F52"/>
  <c r="J31"/>
  <c r="AW52" i="1" s="1"/>
  <c r="F30" i="3"/>
  <c r="AZ53" i="1" s="1"/>
  <c r="J30" i="4"/>
  <c r="AV54" i="1" s="1"/>
  <c r="AT54" s="1"/>
  <c r="E70" i="3"/>
  <c r="J73" i="4"/>
  <c r="F76"/>
  <c r="BK79" l="1"/>
  <c r="J79" s="1"/>
  <c r="J80"/>
  <c r="J57" s="1"/>
  <c r="AT52" i="1"/>
  <c r="W26"/>
  <c r="AV51"/>
  <c r="BK80" i="3"/>
  <c r="J80" s="1"/>
  <c r="J81"/>
  <c r="J57" s="1"/>
  <c r="BK86" i="2"/>
  <c r="J86" s="1"/>
  <c r="J87"/>
  <c r="J57" s="1"/>
  <c r="J27" i="3" l="1"/>
  <c r="J56"/>
  <c r="J27" i="2"/>
  <c r="J56"/>
  <c r="AK26" i="1"/>
  <c r="AT51"/>
  <c r="J27" i="4"/>
  <c r="J56"/>
  <c r="AG53" i="1" l="1"/>
  <c r="AN53" s="1"/>
  <c r="J36" i="3"/>
  <c r="J36" i="4"/>
  <c r="AG54" i="1"/>
  <c r="AN54" s="1"/>
  <c r="AG52"/>
  <c r="J36" i="2"/>
  <c r="AG51" i="1" l="1"/>
  <c r="AN52"/>
  <c r="AN51" l="1"/>
  <c r="AK23"/>
  <c r="AK32" s="1"/>
</calcChain>
</file>

<file path=xl/sharedStrings.xml><?xml version="1.0" encoding="utf-8"?>
<sst xmlns="http://schemas.openxmlformats.org/spreadsheetml/2006/main" count="4086" uniqueCount="938">
  <si>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</si>
  <si>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</si>
  <si>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</si>
  <si>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</si>
  <si>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</si>
  <si>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</si>
  <si>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</si>
  <si>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{7a61d18e-345f-4299-a89c-78c16dd86939}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</si>
  <si>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</si>
  <si>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</si>
  <si>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</si>
  <si>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</si>
  <si>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</si>
  <si>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</si>
  <si>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</si>
  <si>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</si>
  <si>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PAT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</si>
  <si>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</si>
  <si>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</si>
  <si>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k.ú. Křinice, cesta PC 7</t>
  </si>
  <si>
    <t>KSO:</t>
  </si>
  <si>
    <t/>
  </si>
  <si>
    <t>CC-CZ:</t>
  </si>
  <si>
    <t>Místo:</t>
  </si>
  <si>
    <t xml:space="preserve"> </t>
  </si>
  <si>
    <t>Datum:</t>
  </si>
  <si>
    <t>3. 5. 2018</t>
  </si>
  <si>
    <t>Zadavatel:</t>
  </si>
  <si>
    <t>IČ:</t>
  </si>
  <si>
    <t>ČR-SPÚ, Pobočka Náchod</t>
  </si>
  <si>
    <t>DIČ:</t>
  </si>
  <si>
    <t>Uchazeč:</t>
  </si>
  <si>
    <t>Vyplň údaj</t>
  </si>
  <si>
    <t>Projektant:</t>
  </si>
  <si>
    <t>Agroprojekce Litomyšl, s.r.o.</t>
  </si>
  <si>
    <t>True</t>
  </si>
  <si>
    <t>Poznámka:</t>
  </si>
  <si>
    <t>KROS 4 verze 2018/I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</si>
  <si>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</si>
  <si>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</si>
  <si>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</si>
  <si>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</si>
  <si>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</si>
  <si>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</si>
  <si>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</si>
  <si>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</si>
  <si>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</si>
  <si>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</si>
  <si>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</si>
  <si>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</si>
  <si>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</si>
  <si>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</si>
  <si>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</si>
  <si>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</si>
  <si>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</si>
  <si>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</si>
  <si>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</si>
  <si>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</si>
  <si>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</si>
  <si>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</si>
  <si>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</si>
  <si>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</si>
  <si>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</si>
  <si>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</si>
  <si>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</si>
  <si>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</si>
  <si>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</si>
  <si>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</si>
  <si>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</si>
  <si>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</si>
  <si>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</si>
  <si>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</si>
  <si>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</si>
  <si>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</si>
  <si>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</si>
  <si>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</si>
  <si>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</si>
  <si>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SO-101</t>
  </si>
  <si>
    <t>Polní cesta PC 7</t>
  </si>
  <si>
    <t>STA</t>
  </si>
  <si>
    <t>1</t>
  </si>
  <si>
    <t>{bff88e3e-f2aa-4a8b-bea4-27f8426afff2}</t>
  </si>
  <si>
    <t>822 2</t>
  </si>
  <si>
    <t>2</t>
  </si>
  <si>
    <t>SO-901</t>
  </si>
  <si>
    <t>Výsadba</t>
  </si>
  <si>
    <t>{19e4f1a9-444b-4898-8e6a-51bf4677a0eb}</t>
  </si>
  <si>
    <t>823 2</t>
  </si>
  <si>
    <t>VON</t>
  </si>
  <si>
    <t>Vedlejší a ostatní náklady</t>
  </si>
  <si>
    <t>{2aa8084e-0e92-4804-8b3e-7b6c64d5deec}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</si>
  <si>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</si>
  <si>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</si>
  <si>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</si>
  <si>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</si>
  <si>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</si>
  <si>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</si>
  <si>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</si>
  <si>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SO-101 - Polní cesta PC 7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</si>
  <si>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</si>
  <si>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</si>
  <si>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</si>
  <si>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</si>
  <si>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</si>
  <si>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</si>
  <si>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</si>
  <si>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</si>
  <si>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</si>
  <si>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</si>
  <si>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</si>
  <si>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</si>
  <si>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</si>
  <si>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</si>
  <si>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</si>
  <si>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</si>
  <si>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</si>
  <si>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</si>
  <si>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</si>
  <si>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</si>
  <si>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</si>
  <si>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</si>
  <si>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</si>
  <si>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</si>
  <si>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</si>
  <si>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</si>
  <si>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</si>
  <si>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</si>
  <si>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</si>
  <si>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</si>
  <si>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</si>
  <si>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</si>
  <si>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</si>
  <si>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</si>
  <si>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111251111</t>
  </si>
  <si>
    <t>Drcení ořezaných větví D do 100 mm s odvozem do 1 km</t>
  </si>
  <si>
    <t>m3</t>
  </si>
  <si>
    <t>CS ÚRS 2018 01</t>
  </si>
  <si>
    <t>4</t>
  </si>
  <si>
    <t>-728727170</t>
  </si>
  <si>
    <t>PP</t>
  </si>
  <si>
    <t>Drcení ořezaných větví strojně - (štěpkování) o průměru větví do 100 mm</t>
  </si>
  <si>
    <t>P</t>
  </si>
  <si>
    <t>Poznámka k položce:
Štěpku použije obec na parkové úpravy.</t>
  </si>
  <si>
    <t>VV</t>
  </si>
  <si>
    <t>10*0,15+1*0,3</t>
  </si>
  <si>
    <t>112101101</t>
  </si>
  <si>
    <t>Odstranění stromů listnatých průměru kmene do 300 mm</t>
  </si>
  <si>
    <t>kus</t>
  </si>
  <si>
    <t>1882825727</t>
  </si>
  <si>
    <t>Odstranění stromů s odřezáním kmene a s odvětvením listnatých, průměru kmene přes 100 do 300 mm</t>
  </si>
  <si>
    <t>"viz. A.11.2." 10,0</t>
  </si>
  <si>
    <t>3</t>
  </si>
  <si>
    <t>112101102</t>
  </si>
  <si>
    <t>Odstranění stromů listnatých průměru kmene do 500 mm</t>
  </si>
  <si>
    <t>-1359552232</t>
  </si>
  <si>
    <t>Odstranění stromů s odřezáním kmene a s odvětvením listnatých, průměru kmene přes 300 do 500 mm</t>
  </si>
  <si>
    <t>"viz. A.11.2." 1,0</t>
  </si>
  <si>
    <t>112201101</t>
  </si>
  <si>
    <t>Odstranění pařezů D do 300 mm</t>
  </si>
  <si>
    <t>1557928222</t>
  </si>
  <si>
    <t>Odstranění pařezů  s jejich vykopáním, vytrháním nebo odstřelením, s přesekáním kořenů průměru přes 100 do 300 mm</t>
  </si>
  <si>
    <t>5</t>
  </si>
  <si>
    <t>112201102</t>
  </si>
  <si>
    <t>Odstranění pařezů D do 500 mm</t>
  </si>
  <si>
    <t>-1297142228</t>
  </si>
  <si>
    <t>Odstranění pařezů  s jejich vykopáním, vytrháním nebo odstřelením, s přesekáním kořenů průměru přes 300 do 500 mm</t>
  </si>
  <si>
    <t>6</t>
  </si>
  <si>
    <t>113107324</t>
  </si>
  <si>
    <t>Odstranění podkladu z kameniva drceného tl 400 mm strojně pl do 50 m2</t>
  </si>
  <si>
    <t>m2</t>
  </si>
  <si>
    <t>1899305251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</si>
  <si>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</si>
  <si>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"ZÚ - viz. Výkaz výměr C.1.2.5." 10,4</t>
  </si>
  <si>
    <t>7</t>
  </si>
  <si>
    <t>113107342</t>
  </si>
  <si>
    <t>Odstranění podkladu živičného tl 100 mm strojně pl do 50 m2</t>
  </si>
  <si>
    <t>-278117162</t>
  </si>
  <si>
    <t>Odstranění podkladů nebo krytů strojně plochy jednotlivě do 50 m2 s přemístěním hmot na skládku na vzdálenost do 3 m nebo s naložením na dopravní prostředek živičných, o tl. vrstvy přes 50 do 100 mm</t>
  </si>
  <si>
    <t>8</t>
  </si>
  <si>
    <t>113151111</t>
  </si>
  <si>
    <t>Rozebrání zpevněných ploch ze silničních dílců</t>
  </si>
  <si>
    <t>1596589989</t>
  </si>
  <si>
    <t>Rozebírání zpevněných ploch  s přemístěním na skládku na vzdálenost do 20 m nebo s naložením na dopravní prostředek ze silničních panelů</t>
  </si>
  <si>
    <t>"viz. C.1.2.1." 11*3,0*1,0</t>
  </si>
  <si>
    <t>9</t>
  </si>
  <si>
    <t>121101101</t>
  </si>
  <si>
    <t>Sejmutí ornice s přemístěním na vzdálenost do 50 m</t>
  </si>
  <si>
    <t>702784214</t>
  </si>
  <si>
    <t>Sejmutí ornice nebo lesní půdy  s vodorovným přemístěním na hromady v místě upotřebení nebo na dočasné či trvalé skládky se složením, na vzdálenost do 50 m</t>
  </si>
  <si>
    <t>"viz. Výkaz výměr C.1.2.5." 767,9*0,25</t>
  </si>
  <si>
    <t>"ZÚ - viz. Výkaz výměr C.1.2.5." 12,3*0,25</t>
  </si>
  <si>
    <t>"rozšíř. v oblouku - viz. Výkaz výměr C.1.2.5." 62,7*0,25</t>
  </si>
  <si>
    <t>"levostr. rozšíření - viz. Výkaz výměr C.1.2.5." 62,0*0,25</t>
  </si>
  <si>
    <t>"zasak. příkop - viz. Výkaz výměr C.1.2.5." 43,3*0,25</t>
  </si>
  <si>
    <t>"sjezdy - viz. Výkaz výměr C.1.2.5." 83,6*0,25</t>
  </si>
  <si>
    <t>"úprava terénu na výtoku z propustku (zasak. jímka) - viz. Výkaz výměr C.1.2.4." 16,6*0,25</t>
  </si>
  <si>
    <t>10</t>
  </si>
  <si>
    <t>122202201</t>
  </si>
  <si>
    <t>Odkopávky a prokopávky nezapažené pro silnice objemu do 100 m3 v hornině tř. 3</t>
  </si>
  <si>
    <t>-1463839726</t>
  </si>
  <si>
    <t>Odkopávky a prokopávky nezapažené pro silnice  s přemístěním výkopku v příčných profilech na vzdálenost do 15 m nebo s naložením na dopravní prostředek v hornině tř. 3 do 100 m3</t>
  </si>
  <si>
    <t>"viz. Výkaz výměr C.1.2.5." 61,4</t>
  </si>
  <si>
    <t>"ZÚ - viz. Výkaz výměr C.1.2.5." 2,5</t>
  </si>
  <si>
    <t>"sjezdy - viz. Výkaz výměr C.1.2.5." 14,2</t>
  </si>
  <si>
    <t>11</t>
  </si>
  <si>
    <t>122202202</t>
  </si>
  <si>
    <t>Odkopávky a prokopávky nezapažené pro silnice objemu do 1000 m3 v hornině tř. 3</t>
  </si>
  <si>
    <t>-55944778</t>
  </si>
  <si>
    <t>Odkopávky a prokopávky nezapažené pro silnice  s přemístěním výkopku v příčných profilech na vzdálenost do 15 m nebo s naložením na dopravní prostředek v hornině tř. 3 přes 100 do 1 000 m3</t>
  </si>
  <si>
    <t>"navážka - viz. Výkaz výměr C.1.2.5." 608,7</t>
  </si>
  <si>
    <t>"levostr. rozšíření - viz. Výkaz výměr C.1.2.5." 52,5</t>
  </si>
  <si>
    <t>12</t>
  </si>
  <si>
    <t>131201101</t>
  </si>
  <si>
    <t>Hloubení jam nezapažených v hornině tř. 3 objemu do 100 m3</t>
  </si>
  <si>
    <t>1030179165</t>
  </si>
  <si>
    <t>Hloubení nezapažených jam a zářezů s urovnáním dna do předepsaného profilu a spádu v hornině tř. 3 do 100 m3</t>
  </si>
  <si>
    <t>"předpolí TP - viz. C.1.2.4." 0,85*2,9*1,0+1,3*1,0*1,0</t>
  </si>
  <si>
    <t>13</t>
  </si>
  <si>
    <t>132201101</t>
  </si>
  <si>
    <t>Hloubení rýh š do 600 mm v hornině tř. 3 objemu do 100 m3</t>
  </si>
  <si>
    <t>-1905669028</t>
  </si>
  <si>
    <t>Hloubení zapažených i nezapažených rýh šířky do 600 mm  s urovnáním dna do předepsaného profilu a spádu v hornině tř. 3 do 100 m3</t>
  </si>
  <si>
    <t>"drenáž - viz. Výkaz výměr C.1.2.5." 44,9</t>
  </si>
  <si>
    <t>14</t>
  </si>
  <si>
    <t>132201201</t>
  </si>
  <si>
    <t>Hloubení rýh š do 2000 mm v hornině tř. 3 objemu do 100 m3</t>
  </si>
  <si>
    <t>290665701</t>
  </si>
  <si>
    <t>Hloubení zapažených i nezapažených rýh šířky přes 600 do 2 000 mm  s urovnáním dna do předepsaného profilu a spádu v hornině tř. 3 do 100 m3</t>
  </si>
  <si>
    <t>"zasak. příkop - viz. Výkaz výměr C.1.2.5." 43,3</t>
  </si>
  <si>
    <t>"úprava terénu na výtoku z propustku (zasak. jímka) - viz. C.1.2.4." 15,0*1,0*1,15</t>
  </si>
  <si>
    <t>"čela TP - viz. C.1.2.4." 3,0*1,1*(0,8+0,9)</t>
  </si>
  <si>
    <t>"trubka TP - viz. C.1.2.4." 5,0*1,9*0,8+0,4*0,4/2*1,3*2</t>
  </si>
  <si>
    <t>162201102</t>
  </si>
  <si>
    <t>Vodorovné přemístění do 50 m výkopku/sypaniny z horniny tř. 1 až 4</t>
  </si>
  <si>
    <t>-1082978236</t>
  </si>
  <si>
    <t>Vodorovné přemístění výkopku nebo sypaniny po suchu  na obvyklém dopravním prostředku, bez naložení výkopku, avšak se složením bez rozhrnutí z horniny tř. 1 až 4 na vzdálenost přes 20 do 50 m</t>
  </si>
  <si>
    <t>"zemina na násyp" 171,5</t>
  </si>
  <si>
    <t>16</t>
  </si>
  <si>
    <t>162201411</t>
  </si>
  <si>
    <t>Vodorovné přemístění kmenů stromů listnatých do 1 km D kmene do 300 mm</t>
  </si>
  <si>
    <t>-1237917698</t>
  </si>
  <si>
    <t>Vodorovné přemístění větví, kmenů nebo pařezů  s naložením, složením a dopravou do 1000 m kmenů stromů listnatých, průměru přes 100 do 300 mm</t>
  </si>
  <si>
    <t>17</t>
  </si>
  <si>
    <t>162201412</t>
  </si>
  <si>
    <t>Vodorovné přemístění kmenů stromů listnatých do 1 km D kmene do 500 mm</t>
  </si>
  <si>
    <t>-2118362790</t>
  </si>
  <si>
    <t>Vodorovné přemístění větví, kmenů nebo pařezů  s naložením, složením a dopravou do 1000 m kmenů stromů listnatých, průměru přes 300 do 500 mm</t>
  </si>
  <si>
    <t>18</t>
  </si>
  <si>
    <t>162301421</t>
  </si>
  <si>
    <t>Vodorovné přemístění pařezů do 5 km D do 300 mm</t>
  </si>
  <si>
    <t>1442035383</t>
  </si>
  <si>
    <t>Vodorovné přemístění větví, kmenů nebo pařezů  s naložením, složením a dopravou do 5000 m pařezů kmenů, průměru přes 100 do 300 mm</t>
  </si>
  <si>
    <t>19</t>
  </si>
  <si>
    <t>162301422</t>
  </si>
  <si>
    <t>Vodorovné přemístění pařezů do 5 km D do 500 mm</t>
  </si>
  <si>
    <t>-1253125039</t>
  </si>
  <si>
    <t>Vodorovné přemístění větví, kmenů nebo pařezů  s naložením, složením a dopravou do 5000 m pařezů kmenů, průměru přes 300 do 500 mm</t>
  </si>
  <si>
    <t>20</t>
  </si>
  <si>
    <t>162301901</t>
  </si>
  <si>
    <t>Příplatek k vodorovnému přemístění větví stromů listnatých D kmene do 300 mm ZKD 5 km</t>
  </si>
  <si>
    <t>1232765583</t>
  </si>
  <si>
    <t>Vodorovné přemístění větví, kmenů nebo pařezů  s naložením, složením a dopravou Příplatek k cenám za každých dalších i započatých 5000 m přes 5000 m větví stromů listnatých, průměru kmene přes 100 do 300 mm</t>
  </si>
  <si>
    <t>5*10</t>
  </si>
  <si>
    <t>162301902</t>
  </si>
  <si>
    <t>Příplatek k vodorovnému přemístění větví stromů listnatých D kmene do 500 mm ZKD 5 km</t>
  </si>
  <si>
    <t>-2023312385</t>
  </si>
  <si>
    <t>Vodorovné přemístění větví, kmenů nebo pařezů  s naložením, složením a dopravou Příplatek k cenám za každých dalších i započatých 5000 m přes 5000 m větví stromů listnatých, průměru kmene přes 300 do 500 mm</t>
  </si>
  <si>
    <t>5*1</t>
  </si>
  <si>
    <t>22</t>
  </si>
  <si>
    <t>162701105</t>
  </si>
  <si>
    <t>Vodorovné přemístění do 10000 m výkopku/sypaniny z horniny tř. 1 až 4</t>
  </si>
  <si>
    <t>1494944024</t>
  </si>
  <si>
    <t>Vodorovné přemístění výkopku nebo sypaniny po suchu  na obvyklém dopravním prostředku, bez naložení výkopku, avšak se složením bez rozhrnutí z horniny tř. 1 až 4 na vzdálenost přes 9 000 do 10 000 m</t>
  </si>
  <si>
    <t>"navážka" 661,2</t>
  </si>
  <si>
    <t>"přebytečná zemina" 78,1+3,8+44,9+74,0-(186,2+8,22)</t>
  </si>
  <si>
    <t>23</t>
  </si>
  <si>
    <t>162701109</t>
  </si>
  <si>
    <t>Příplatek k vodorovnému přemístění výkopku/sypaniny z horniny tř. 1 až 4 ZKD 1000 m přes 10000 m</t>
  </si>
  <si>
    <t>-1340654437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</si>
  <si>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</si>
  <si>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"navážka" 20*661,2</t>
  </si>
  <si>
    <t>"přebytečná zemina" 20*6,4</t>
  </si>
  <si>
    <t>24</t>
  </si>
  <si>
    <t>167101101</t>
  </si>
  <si>
    <t>Nakládání výkopku z hornin tř. 1 až 4 do 100 m3</t>
  </si>
  <si>
    <t>388298887</t>
  </si>
  <si>
    <t>Nakládání, skládání a překládání neulehlého výkopku nebo sypaniny  nakládání, množství do 100 m3, z hornin tř. 1 až 4</t>
  </si>
  <si>
    <t>"přebytečná zemina" 73,97-8,22</t>
  </si>
  <si>
    <t>25</t>
  </si>
  <si>
    <t>171101131</t>
  </si>
  <si>
    <t>Uložení sypaniny z hornin nesoudržných a soudržných střídavě do násypů zhutněných</t>
  </si>
  <si>
    <t>1945679810</t>
  </si>
  <si>
    <t>Uložení sypaniny do násypů  s rozprostřením sypaniny ve vrstvách a s hrubým urovnáním zhutněných s uzavřením povrchu násypu z hornin nesoudržných a soudržných střídavě ukládaných</t>
  </si>
  <si>
    <t>"viz. Výkaz výměr C.1.2.5." 171,5</t>
  </si>
  <si>
    <t>"levostr. rozšíření - viz. Výkaz výměr C.1.2.5." 9,1</t>
  </si>
  <si>
    <t>"sjezdy - viz. Výkaz výměr C.1.2.5." 5,6</t>
  </si>
  <si>
    <t>26</t>
  </si>
  <si>
    <t>171201201</t>
  </si>
  <si>
    <t>Uložení sypaniny na skládky</t>
  </si>
  <si>
    <t>554157732</t>
  </si>
  <si>
    <t>Uložení sypaniny  na skládky</t>
  </si>
  <si>
    <t>"přebytečná zemina" 6,4</t>
  </si>
  <si>
    <t>27</t>
  </si>
  <si>
    <t>171201211</t>
  </si>
  <si>
    <t>Poplatek za uložení stavebního odpadu - zeminy a kameniva na skládce</t>
  </si>
  <si>
    <t>t</t>
  </si>
  <si>
    <t>-1604276923</t>
  </si>
  <si>
    <t>Poplatek za uložení stavebního odpadu na skládce (skládkovné) zeminy a kameniva zatříděného do Katalogu odpadů pod kódem 170 504</t>
  </si>
  <si>
    <t>"kamenivo z komunikace na ZÚ" 6,032</t>
  </si>
  <si>
    <t>"navážka" 661,2*1,8</t>
  </si>
  <si>
    <t>"přebytečná zemina" 6,4*1,8</t>
  </si>
  <si>
    <t>28</t>
  </si>
  <si>
    <t>171 20 9012</t>
  </si>
  <si>
    <t>Skládkovné - pařezy</t>
  </si>
  <si>
    <t>1669798871</t>
  </si>
  <si>
    <t>Skládkovné</t>
  </si>
  <si>
    <t>"pařezy" 10*0,050+1*0,100</t>
  </si>
  <si>
    <t>29</t>
  </si>
  <si>
    <t>174101101</t>
  </si>
  <si>
    <t>Zásyp jam, šachet rýh nebo kolem objektů sypaninou se zhutněním</t>
  </si>
  <si>
    <t>651000205</t>
  </si>
  <si>
    <t>Zásyp sypaninou z jakékoliv horniny  s uložením výkopku ve vrstvách se zhutněním jam, šachet, rýh nebo kolem objektů v těchto vykopávkách</t>
  </si>
  <si>
    <t>"čela TP " 3,0*0,6*(0,8+0,9)</t>
  </si>
  <si>
    <t>"trubka TP " 5,0*(1,9*0,8-(0,7*0,45+3,14*0,35*0,35/2))+0,4*0,4/2*0,6*2</t>
  </si>
  <si>
    <t>30</t>
  </si>
  <si>
    <t>181301111</t>
  </si>
  <si>
    <t>Rozprostření ornice tl vrstvy do 100 mm pl přes 500 m2 v rovině nebo ve svahu do 1:5</t>
  </si>
  <si>
    <t>-175156560</t>
  </si>
  <si>
    <t>Rozprostření a urovnání ornice v rovině nebo ve svahu sklonu do 1:5 při souvislé ploše přes 500 m2, tl. vrstvy do 100 mm</t>
  </si>
  <si>
    <t>"přebytek humózní zeminy" (262,1-(419,1*0,1+15,0*0,25))/0,1</t>
  </si>
  <si>
    <t>31</t>
  </si>
  <si>
    <t>181411123</t>
  </si>
  <si>
    <t>Založení lučního trávníku výsevem plochy do 1000 m2 ve svahu do 1:1</t>
  </si>
  <si>
    <t>-772096552</t>
  </si>
  <si>
    <t>Založení trávníku na půdě předem připravené plochy do 1000 m2 výsevem včetně utažení lučního na svahu přes 1:2 do 1:1</t>
  </si>
  <si>
    <t>"viz. Výkaz výměr C.1.2.5." 419,1</t>
  </si>
  <si>
    <t>"úprava terénu na výtoku z propustku (zasak. jímka) - viz. C.1.2.4." 15,0*1,0</t>
  </si>
  <si>
    <t>32</t>
  </si>
  <si>
    <t>M</t>
  </si>
  <si>
    <t>00599012</t>
  </si>
  <si>
    <t>Luční květnatá travní směs</t>
  </si>
  <si>
    <t>kg</t>
  </si>
  <si>
    <t>1573675068</t>
  </si>
  <si>
    <t xml:space="preserve">Poznámka k položce:
výsevek 0,1-0,2 kg/100 m2
</t>
  </si>
  <si>
    <t>4,341*0,2</t>
  </si>
  <si>
    <t>33</t>
  </si>
  <si>
    <t>181951102</t>
  </si>
  <si>
    <t>Úprava pláně v hornině tř. 1 až 4 se zhutněním</t>
  </si>
  <si>
    <t>532531783</t>
  </si>
  <si>
    <t>Úprava pláně vyrovnáním výškových rozdílů  v hornině tř. 1 až 4 se zhutněním</t>
  </si>
  <si>
    <t>"viz. Výkaz výměr C.1.2.5." 1951,3</t>
  </si>
  <si>
    <t>"přípočty - viz. C.1.2.1." 9+152+14,9+16,8+16+1,4+13+1,1+12,9+11+1,8+5,8+0,4+9,6+8,5+14,4+1,3+15,7+1,7</t>
  </si>
  <si>
    <t>34</t>
  </si>
  <si>
    <t>182101101</t>
  </si>
  <si>
    <t>Svahování v zářezech v hornině tř. 1 až 4</t>
  </si>
  <si>
    <t>1907047621</t>
  </si>
  <si>
    <t>Svahování trvalých svahů do projektovaných profilů  s potřebným přemístěním výkopku při svahování v zářezech v hornině tř. 1 až 4</t>
  </si>
  <si>
    <t>"viz. Výkaz výměr C.1.2.5." 73,1</t>
  </si>
  <si>
    <t>35</t>
  </si>
  <si>
    <t>182201101</t>
  </si>
  <si>
    <t>Svahování násypů</t>
  </si>
  <si>
    <t>-1838665837</t>
  </si>
  <si>
    <t>Svahování trvalých svahů do projektovaných profilů  s potřebným přemístěním výkopku při svahování násypů v jakékoliv hornině</t>
  </si>
  <si>
    <t>"viz. Výkaz výměr C.1.2.5." 338,5</t>
  </si>
  <si>
    <t>36</t>
  </si>
  <si>
    <t>182301121</t>
  </si>
  <si>
    <t>Rozprostření ornice pl do 500 m2 ve svahu přes 1:5 tl vrstvy do 100 mm</t>
  </si>
  <si>
    <t>-135161567</t>
  </si>
  <si>
    <t>Rozprostření a urovnání ornice ve svahu sklonu přes 1:5 při souvislé ploše do 500 m2, tl. vrstvy do 100 mm</t>
  </si>
  <si>
    <t>37</t>
  </si>
  <si>
    <t>182301124</t>
  </si>
  <si>
    <t>Rozprostření ornice pl do 500 m2 ve svahu přes 1:5 tl vrstvy do 250 mm</t>
  </si>
  <si>
    <t>1548655755</t>
  </si>
  <si>
    <t>Rozprostření a urovnání ornice ve svahu sklonu přes 1:5 při souvislé ploše do 500 m2, tl. vrstvy přes 200 do 250 mm</t>
  </si>
  <si>
    <t>Zakládání</t>
  </si>
  <si>
    <t>38</t>
  </si>
  <si>
    <t>211521111</t>
  </si>
  <si>
    <t>Výplň odvodňovacích žeber nebo trativodů kamenivem hrubým drceným frakce 63 až 125 mm</t>
  </si>
  <si>
    <t>-1027418711</t>
  </si>
  <si>
    <t>Výplň kamenivem do rýh odvodňovacích žeber nebo trativodů  bez zhutnění, s úpravou povrchu výplně kamenivem hrubým drceným frakce 63 až 125 mm</t>
  </si>
  <si>
    <t>"úprava terénu na výtoku z propustku (zasak. jímka) - viz. C.1.2.4." 15,0*1,0*1,06</t>
  </si>
  <si>
    <t>39</t>
  </si>
  <si>
    <t>211561111</t>
  </si>
  <si>
    <t>Výplň odvodňovacích žeber nebo trativodů kamenivem hrubým drceným frakce 4 až 16 mm</t>
  </si>
  <si>
    <t>-2132439409</t>
  </si>
  <si>
    <t>Výplň kamenivem do rýh odvodňovacích žeber nebo trativodů  bez zhutnění, s úpravou povrchu výplně kamenivem hrubým drceným frakce 4 až 16 mm</t>
  </si>
  <si>
    <t xml:space="preserve">Poznámka k položce:
ŠD fr. 8-16 mm
</t>
  </si>
  <si>
    <t>40</t>
  </si>
  <si>
    <t>212755215</t>
  </si>
  <si>
    <t>Trativody z drenážních trubek plastových flexibilních D 125 mm bez lože</t>
  </si>
  <si>
    <t>m</t>
  </si>
  <si>
    <t>153821534</t>
  </si>
  <si>
    <t>Trativody bez lože z drenážních trubek  plastových flexibilních D 125 mm</t>
  </si>
  <si>
    <t>"drenáž - viz. C.1.2.1." 60+154</t>
  </si>
  <si>
    <t>41</t>
  </si>
  <si>
    <t>274321117</t>
  </si>
  <si>
    <t>Základové pasy, prahy, věnce a ostruhy ze ŽB C 25/30</t>
  </si>
  <si>
    <t>-326489414</t>
  </si>
  <si>
    <t>Základové konstrukce z betonu železového pásy, prahy, věnce a ostruhy ve výkopu nebo na hlavách pilot C 25/30</t>
  </si>
  <si>
    <t>"čela TP - viz. C.1.2.4." 3,0*0,5*0,6*2</t>
  </si>
  <si>
    <t>42</t>
  </si>
  <si>
    <t>274354111</t>
  </si>
  <si>
    <t>Bednění základových pasů - zřízení</t>
  </si>
  <si>
    <t>86861764</t>
  </si>
  <si>
    <t>Bednění základových konstrukcí pasů, prahů, věnců a ostruh zřízení</t>
  </si>
  <si>
    <t>"čela TP" (3,0+0,5)*2*0,6*2</t>
  </si>
  <si>
    <t>43</t>
  </si>
  <si>
    <t>274354211</t>
  </si>
  <si>
    <t>Bednění základových pasů - odstranění</t>
  </si>
  <si>
    <t>-1029496252</t>
  </si>
  <si>
    <t>Bednění základových konstrukcí pasů, prahů, věnců a ostruh odstranění bednění</t>
  </si>
  <si>
    <t>44</t>
  </si>
  <si>
    <t>274361412</t>
  </si>
  <si>
    <t>Výztuž základových pasů, prahů, věnců a ostruh ze svařovaných sítí do 6 kg/m2</t>
  </si>
  <si>
    <t>-39002142</t>
  </si>
  <si>
    <t>Výztuž základových konstrukcí pasů, prahů, věnců a ostruh ze svařovaných sítí, hmotnosti přes 3,5 do 6 kg/m2</t>
  </si>
  <si>
    <t>"čela TP - viz. C.1.2.4." 49,6*0,001</t>
  </si>
  <si>
    <t>Svislé a kompletní konstrukce</t>
  </si>
  <si>
    <t>45</t>
  </si>
  <si>
    <t>321213345</t>
  </si>
  <si>
    <t>Zdivo nadzákladové z lomového kamene vodních staveb obkladní s vyspárováním</t>
  </si>
  <si>
    <t>1360567660</t>
  </si>
  <si>
    <t>Zdivo nadzákladové z lomového kamene vodních staveb  přehrad, jezů a plavebních komor, spodní stavby vodních elektráren, odběrných věží a výpustných zařízení, opěrných zdí, šachet, šachtic a ostatních konstrukcí obkladní z lomového kamene lomařsky upraveného s vyspárováním, na cementovou maltu</t>
  </si>
  <si>
    <t>Poznámka k položce:
- lomový kámen soklový</t>
  </si>
  <si>
    <t>"čela TP - viz. C.1.2.4." 3,0*0,5*(0,83+0,85)</t>
  </si>
  <si>
    <t>Vodorovné konstrukce</t>
  </si>
  <si>
    <t>46</t>
  </si>
  <si>
    <t>452311131</t>
  </si>
  <si>
    <t>Podkladní desky z betonu prostého tř. C 12/15 otevřený výkop</t>
  </si>
  <si>
    <t>1700997527</t>
  </si>
  <si>
    <t>Podkladní a zajišťovací konstrukce z betonu prostého v otevřeném výkopu desky pod potrubí, stoky a drobné objekty z betonu tř. C 12/15</t>
  </si>
  <si>
    <t>"propustek - viz. C.1.2.4." 5,0*0,7*0,1+0,4*0,4/2*0,7*2</t>
  </si>
  <si>
    <t>47</t>
  </si>
  <si>
    <t>452351101</t>
  </si>
  <si>
    <t>Bednění podkladních desek nebo bloků nebo sedlového lože otevřený výkop</t>
  </si>
  <si>
    <t>-12720062</t>
  </si>
  <si>
    <t>Bednění podkladních a zajišťovacích konstrukcí v otevřeném výkopu desek nebo sedlových loží pod potrubí, stoky a drobné objekty</t>
  </si>
  <si>
    <t>"propustek - viz. C.1.2.4." 5,0*2*0,1+0,4*0,4/2*4</t>
  </si>
  <si>
    <t>48</t>
  </si>
  <si>
    <t>452384111</t>
  </si>
  <si>
    <t>Podkladní pražce z betonu prostého tř. B 7,5 otevřený výkop pl do 25000 mm2</t>
  </si>
  <si>
    <t>462068985</t>
  </si>
  <si>
    <t>Podkladní a vyrovnávací konstrukce z betonu pražce z prostého betonu tř. B 7,5 pod potrubí v otevřeném výkopu, průřezové plochy do 25000 mm2</t>
  </si>
  <si>
    <t>5*0,5</t>
  </si>
  <si>
    <t>49</t>
  </si>
  <si>
    <t>462511270</t>
  </si>
  <si>
    <t>Zához z lomového kamene bez proštěrkování z terénu hmotnost do 200 kg</t>
  </si>
  <si>
    <t>-849506712</t>
  </si>
  <si>
    <t>Zához z lomového kamene neupraveného záhozového  bez proštěrkování z terénu, hmotnosti jednotlivých kamenů do 200 kg</t>
  </si>
  <si>
    <t>"předpolí TP - viz. C.1.2.4." 1,1*2,9*0,4+1,3*1,5*1,1</t>
  </si>
  <si>
    <t>50</t>
  </si>
  <si>
    <t>462519002</t>
  </si>
  <si>
    <t>Příplatek za urovnání ploch záhozu z lomového kamene hmotnost do 200 kg</t>
  </si>
  <si>
    <t>678350036</t>
  </si>
  <si>
    <t>Zához z lomového kamene neupraveného záhozového  Příplatek k cenám za urovnání viditelných ploch záhozu z kamene, hmotnosti jednotlivých kamenů do 200 kg</t>
  </si>
  <si>
    <t>"předpolí TP " 1,1*2,9+1,3*1,5</t>
  </si>
  <si>
    <t>Komunikace pozemní</t>
  </si>
  <si>
    <t>51</t>
  </si>
  <si>
    <t>561041111</t>
  </si>
  <si>
    <t>Zřízení podkladu ze zeminy upravené vápnem, cementem, směsnými pojivy tl 300 mm plochy do 1000 m2</t>
  </si>
  <si>
    <t>-1062353147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</si>
  <si>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přes 250 do 300 mm</t>
  </si>
  <si>
    <t>"viz. vzor. řez C.1.2.1." 142,4*5,3</t>
  </si>
  <si>
    <t>"přípočty - viz. C.1.2.1." 14,4+1,3+15,7+1,7</t>
  </si>
  <si>
    <t>52</t>
  </si>
  <si>
    <t>561041121</t>
  </si>
  <si>
    <t>Zřízení podkladu ze zeminy upravené vápnem, cementem, směsnými pojivy tl 300 mm plochy do 5000 m2</t>
  </si>
  <si>
    <t>1514830711</t>
  </si>
  <si>
    <t>Zřízení podkladu ze zeminy upravené hydraulickými pojivy vápnem, cementem nebo směsnými pojivy (materiál ve specifikaci) s rozprostřením, promísením, vlhčením, zhutněním a ošetřením vodou plochy přes 1 000 do 5 000 m2, tloušťka po zhutnění přes 250 do 300 mm</t>
  </si>
  <si>
    <t>"viz. vzor. řez C.1.2.1." 192,6*4,64</t>
  </si>
  <si>
    <t>"přípočty - viz. C.1.2.1." 9+152+14,9+16,8+16+1,4+13+1,1+12,9</t>
  </si>
  <si>
    <t>53</t>
  </si>
  <si>
    <t>561081111</t>
  </si>
  <si>
    <t>Zřízení podkladu ze zeminy upravené vápnem, cementem, směsnými pojivy tl 500 mm plochy do 1000 m2</t>
  </si>
  <si>
    <t>1527028015</t>
  </si>
  <si>
    <t>Zřízení podkladu ze zeminy upravené hydraulickými pojivy vápnem, cementem nebo směsnými pojivy (materiál ve specifikaci) s rozprostřením, promísením, vlhčením, zhutněním a ošetřením vodou plochy do 1 000 m2, tloušťka po zhutnění přes 450 do 500 mm</t>
  </si>
  <si>
    <t>"viz. vzor. řez C.1.2.1." 12,3*4,64+47,7*5,3</t>
  </si>
  <si>
    <t>"přípočty - viz. C.1.2.1." 11+1,8+5,8+0,4+9,6+8,5</t>
  </si>
  <si>
    <t>54</t>
  </si>
  <si>
    <t>58530162</t>
  </si>
  <si>
    <t>vápno nehašené vzdušné CL 80 jemně mleté VL</t>
  </si>
  <si>
    <t>1083339035</t>
  </si>
  <si>
    <t>"tl. 30 cm (15,9 kg/m2)" (787,82+1130,76)*15,9*0,001</t>
  </si>
  <si>
    <t>"tl. 50 cm (26,5 kg/m2)" 346,98*26,5*0,001</t>
  </si>
  <si>
    <t>55</t>
  </si>
  <si>
    <t>564851111</t>
  </si>
  <si>
    <t>Podklad ze štěrkodrtě ŠD tl 150 mm</t>
  </si>
  <si>
    <t>-230610462</t>
  </si>
  <si>
    <t>Podklad ze štěrkodrti ŠD  s rozprostřením a zhutněním, po zhutnění tl. 150 mm</t>
  </si>
  <si>
    <t>Poznámka k položce:
ŠDa fr. 0-63 mm</t>
  </si>
  <si>
    <t>"viz. Výkaz výměr C.1.2.5." 1814,1</t>
  </si>
  <si>
    <t>"přípočty" 307,3</t>
  </si>
  <si>
    <t>56</t>
  </si>
  <si>
    <t>564861111</t>
  </si>
  <si>
    <t>Podklad ze štěrkodrtě ŠD tl 200 mm</t>
  </si>
  <si>
    <t>1121778423</t>
  </si>
  <si>
    <t>Podklad ze štěrkodrti ŠD  s rozprostřením a zhutněním, po zhutnění tl. 200 mm</t>
  </si>
  <si>
    <t>Poznámka k položce:
ŠDb fr. 0-63 mm</t>
  </si>
  <si>
    <t>"viz. Výkaz výměr C.1.2.5." 1908,2</t>
  </si>
  <si>
    <t>57</t>
  </si>
  <si>
    <t>565135121</t>
  </si>
  <si>
    <t>Asfaltový beton vrstva podkladní ACP 16+ (obalované kamenivo OKS) tl 50 mm š přes 3 m</t>
  </si>
  <si>
    <t>1653663961</t>
  </si>
  <si>
    <t>Asfaltový beton vrstva podkladní ACP 16 (obalované kamenivo střednězrnné - OKS)  s rozprostřením a zhutněním v pruhu šířky přes 3 m, po zhutnění tl. 50 mm</t>
  </si>
  <si>
    <t>"viz. Výkaz výměr C.1.2.5." 1670,9</t>
  </si>
  <si>
    <t>58</t>
  </si>
  <si>
    <t>569721112</t>
  </si>
  <si>
    <t>Zpevnění krajnic kamenivem drceným tl 90 mm</t>
  </si>
  <si>
    <t>-1434956045</t>
  </si>
  <si>
    <t>Zpevnění krajnic nebo komunikací pro pěší  s rozprostřením a zhutněním, po zhutnění kamenivem drceným tl. 90 mm</t>
  </si>
  <si>
    <t>"viz. Výkaz výměr C.1.2.5." 214,8</t>
  </si>
  <si>
    <t>59</t>
  </si>
  <si>
    <t>573999001</t>
  </si>
  <si>
    <t>Postřik spojovací z kationaktivní asfaltové emulze 0,4 kg/m2</t>
  </si>
  <si>
    <t>-1349881566</t>
  </si>
  <si>
    <t>Poznámka k položce:
Množství je zvýšeno o podíl vody v emulzi - viz. ČSN 73 6129, kapitola G.4.1.1., množství zbytkového asfaltu 0,2 kg/m2</t>
  </si>
  <si>
    <t>"viz. Výkaz výměr C.1.2.5." 1627,5</t>
  </si>
  <si>
    <t>60</t>
  </si>
  <si>
    <t>577134221</t>
  </si>
  <si>
    <t>Asfaltový beton vrstva obrusná ACO 11 (ABS) tř. II tl 40 mm š přes 3 m z nemodifikovaného asfaltu</t>
  </si>
  <si>
    <t>-1424692861</t>
  </si>
  <si>
    <t>Asfaltový beton vrstva obrusná ACO 11 (ABS)  s rozprostřením a se zhutněním z nemodifikovaného asfaltu v pruhu šířky přes 3 m tř. II, po zhutnění tl. 40 mm</t>
  </si>
  <si>
    <t>"viz. Výkaz výměr C.1.2.5." 1603,8</t>
  </si>
  <si>
    <t>61</t>
  </si>
  <si>
    <t>599142111</t>
  </si>
  <si>
    <t>Úprava zálivky dilatačních nebo pracovních spár v cementobetonovém krytu hl do 40 mm š do 40 mm</t>
  </si>
  <si>
    <t>1517708922</t>
  </si>
  <si>
    <t>Úprava zálivky dilatačních nebo pracovních spár  v cementobetonovém krytu, hloubky do 40 mm, šířky přes 20 do 40 mm</t>
  </si>
  <si>
    <t>"viz. C.1.2.1." 12,8+20,9+3,8</t>
  </si>
  <si>
    <t>Trubní vedení</t>
  </si>
  <si>
    <t>62</t>
  </si>
  <si>
    <t>899623171</t>
  </si>
  <si>
    <t>Obetonování potrubí nebo zdiva stok betonem prostým tř. C 25/30 v otevřeném výkopu</t>
  </si>
  <si>
    <t>-630715114</t>
  </si>
  <si>
    <t>Obetonování potrubí nebo zdiva stok betonem prostým v otevřeném výkopu, beton tř. C 25/30</t>
  </si>
  <si>
    <t>"trubka TP " 5,0*(0,7*0,35+3,14*0,35*0,35/2-3,14*0,25*0,25)</t>
  </si>
  <si>
    <t>63</t>
  </si>
  <si>
    <t>899643111</t>
  </si>
  <si>
    <t>Bednění pro obetonování potrubí otevřený výkop</t>
  </si>
  <si>
    <t>115559670</t>
  </si>
  <si>
    <t>Bednění pro obetonování potrubí v otevřeném výkopu</t>
  </si>
  <si>
    <t>5,0*0,5*2</t>
  </si>
  <si>
    <t>Ostatní konstrukce a práce, bourání</t>
  </si>
  <si>
    <t>64</t>
  </si>
  <si>
    <t>916131213</t>
  </si>
  <si>
    <t>Osazení silničního obrubníku betonového stojatého s boční opěrou do lože z betonu prostého</t>
  </si>
  <si>
    <t>1711850258</t>
  </si>
  <si>
    <t>Osazení silničního obrubníku betonového se zřízením lože, s vyplněním a zatřením spár cementovou maltou stojatého s boční opěrou z betonu prostého, do lože z betonu prostého</t>
  </si>
  <si>
    <t>"sjezdy - viz. C.1.2.1.+ TZ C.1.1.a" 8+8+6+5+8+8</t>
  </si>
  <si>
    <t>65</t>
  </si>
  <si>
    <t>59217031</t>
  </si>
  <si>
    <t>obrubník betonový silniční 100 x 15/12 x 25 cm</t>
  </si>
  <si>
    <t>-1539944661</t>
  </si>
  <si>
    <t>66</t>
  </si>
  <si>
    <t>916991121</t>
  </si>
  <si>
    <t>Lože pod obrubníky, krajníky nebo obruby z dlažebních kostek z betonu prostého</t>
  </si>
  <si>
    <t>-1997761390</t>
  </si>
  <si>
    <t>Lože pod obrubníky, krajníky nebo obruby z dlažebních kostek  z betonu prostého tř. C 12/15 X0</t>
  </si>
  <si>
    <t>"lože nad 10 cm" 43,0*0,4*0,05</t>
  </si>
  <si>
    <t>67</t>
  </si>
  <si>
    <t>919541121</t>
  </si>
  <si>
    <t>Zřízení propustku nebo sjezdu z trub ocelových do DN 700</t>
  </si>
  <si>
    <t>733212893</t>
  </si>
  <si>
    <t>Zřízení propustku nebo sjezdu z trub ocelových  DN přes 400 do 700 mm</t>
  </si>
  <si>
    <t>"TP - viz. C.1.2.4." 6,0</t>
  </si>
  <si>
    <t>68</t>
  </si>
  <si>
    <t>14099004</t>
  </si>
  <si>
    <t>Trubka ocelová podélně svařovaná hladká D 508 t. 10 mm</t>
  </si>
  <si>
    <t>-583857741</t>
  </si>
  <si>
    <t>69</t>
  </si>
  <si>
    <t>919735111</t>
  </si>
  <si>
    <t>Řezání stávajícího živičného krytu hl do 50 mm</t>
  </si>
  <si>
    <t>235813660</t>
  </si>
  <si>
    <t>Řezání stávajícího živičného krytu nebo podkladu  hloubky do 50 mm</t>
  </si>
  <si>
    <t>70</t>
  </si>
  <si>
    <t>966008111</t>
  </si>
  <si>
    <t>Bourání trubního propustku do DN 300</t>
  </si>
  <si>
    <t>-585074530</t>
  </si>
  <si>
    <t>Bourání trubního propustku  s odklizením a uložením vybouraného materiálu na skládku na vzdálenost do 3 m nebo s naložením na dopravní prostředek z trub DN do 300 mm</t>
  </si>
  <si>
    <t>"viz. C.1.2.1." 4,5</t>
  </si>
  <si>
    <t>997</t>
  </si>
  <si>
    <t>Přesun sutě</t>
  </si>
  <si>
    <t>71</t>
  </si>
  <si>
    <t>997002511</t>
  </si>
  <si>
    <t>Vodorovné přemístění suti a vybouraných hmot bez naložení ale se složením a urovnáním do 1 km</t>
  </si>
  <si>
    <t>707059428</t>
  </si>
  <si>
    <t>Vodorovné přemístění suti a vybouraných hmot  bez naložení, se složením a hrubým urovnáním na vzdálenost do 1 km</t>
  </si>
  <si>
    <t>"panely" 11,715</t>
  </si>
  <si>
    <t>72</t>
  </si>
  <si>
    <t>997002519</t>
  </si>
  <si>
    <t>Příplatek ZKD 1 km přemístění suti a vybouraných hmot</t>
  </si>
  <si>
    <t>-1080253073</t>
  </si>
  <si>
    <t>Vodorovné přemístění suti a vybouraných hmot  bez naložení, se složením a hrubým urovnáním Příplatek k ceně za každý další i započatý 1 km přes 1 km</t>
  </si>
  <si>
    <t>29*11,715</t>
  </si>
  <si>
    <t>73</t>
  </si>
  <si>
    <t>997221551</t>
  </si>
  <si>
    <t>Vodorovná doprava suti ze sypkých materiálů do 1 km</t>
  </si>
  <si>
    <t>1943753494</t>
  </si>
  <si>
    <t>Vodorovná doprava suti  bez naložení, ale se složením a s hrubým urovnáním ze sypkých materiálů, na vzdálenost do 1 km</t>
  </si>
  <si>
    <t>"z komunikace na ZÚ" 6,032+2,288</t>
  </si>
  <si>
    <t>74</t>
  </si>
  <si>
    <t>997221559</t>
  </si>
  <si>
    <t>Příplatek ZKD 1 km u vodorovné dopravy suti ze sypkých materiálů</t>
  </si>
  <si>
    <t>-1190974003</t>
  </si>
  <si>
    <t>Vodorovná doprava suti  bez naložení, ale se složením a s hrubým urovnáním Příplatek k ceně za každý další i započatý 1 km přes 1 km</t>
  </si>
  <si>
    <t>29*8,320</t>
  </si>
  <si>
    <t>75</t>
  </si>
  <si>
    <t>997221571</t>
  </si>
  <si>
    <t>Vodorovná doprava vybouraných hmot do 1 km</t>
  </si>
  <si>
    <t>1351991034</t>
  </si>
  <si>
    <t>Vodorovná doprava vybouraných hmot  bez naložení, ale se složením a s hrubým urovnáním na vzdálenost do 1 km</t>
  </si>
  <si>
    <t>"ocelová trubka" 3,389</t>
  </si>
  <si>
    <t>76</t>
  </si>
  <si>
    <t>997221579</t>
  </si>
  <si>
    <t>Příplatek ZKD 1 km u vodorovné dopravy vybouraných hmot</t>
  </si>
  <si>
    <t>914062527</t>
  </si>
  <si>
    <t>Vodorovná doprava vybouraných hmot  bez naložení, ale se složením a s hrubým urovnáním na vzdálenost Příplatek k ceně za každý další i započatý 1 km přes 1 km</t>
  </si>
  <si>
    <t>29*3,389</t>
  </si>
  <si>
    <t>77</t>
  </si>
  <si>
    <t>997221825</t>
  </si>
  <si>
    <t>Poplatek za uložení na skládce (skládkovné) stavebního odpadu železobetonového kód odpadu 170 101</t>
  </si>
  <si>
    <t>1566821540</t>
  </si>
  <si>
    <t>Poplatek za uložení stavebního odpadu na skládce (skládkovné) z armovaného betonu zatříděného do Katalogu odpadů pod kódem 170 101</t>
  </si>
  <si>
    <t>78</t>
  </si>
  <si>
    <t>997221845</t>
  </si>
  <si>
    <t>Poplatek za uložení na skládce (skládkovné) odpadu asfaltového bez dehtu kód odpadu 170 302</t>
  </si>
  <si>
    <t>1865901678</t>
  </si>
  <si>
    <t>Poplatek za uložení stavebního odpadu na skládce (skládkovné) asfaltového bez obsahu dehtu zatříděného do Katalogu odpadů pod kódem 170 302</t>
  </si>
  <si>
    <t>"živice z komunikace na ZÚ" 2,288</t>
  </si>
  <si>
    <t>998</t>
  </si>
  <si>
    <t>Přesun hmot</t>
  </si>
  <si>
    <t>79</t>
  </si>
  <si>
    <t>998225111</t>
  </si>
  <si>
    <t>Přesun hmot pro pozemní komunikace s krytem z kamene, monolitickým betonovým nebo živičným</t>
  </si>
  <si>
    <t>-478111755</t>
  </si>
  <si>
    <t>Přesun hmot pro komunikace s krytem z kameniva, monolitickým betonovým nebo živičným  dopravní vzdálenost do 200 m jakékoliv délky objektu</t>
  </si>
  <si>
    <t>SO-901 - Výsadba</t>
  </si>
  <si>
    <t>111151231</t>
  </si>
  <si>
    <t>Pokosení trávníku lučního plochy do 10000 m2 s odvozem do 20 km v rovině a svahu do 1:5</t>
  </si>
  <si>
    <t>-1815502612</t>
  </si>
  <si>
    <t>Pokosení trávníku při souvislé ploše přes 1000 do 10000 m2 lučního v rovině nebo svahu do 1:5</t>
  </si>
  <si>
    <t>"pokosení před výsadbou" 8314,0</t>
  </si>
  <si>
    <t>181451121</t>
  </si>
  <si>
    <t>Založení lučního trávníku výsevem plochy přes 1000 m2 v rovině a ve svahu do 1:5</t>
  </si>
  <si>
    <t>-1871759291</t>
  </si>
  <si>
    <t>Založení trávníku na půdě předem připravené plochy přes 1000 m2 výsevem včetně utažení lučního v rovině nebo na svahu do 1:5</t>
  </si>
  <si>
    <t>"viz. C.9.1." 8314,0</t>
  </si>
  <si>
    <t>-451657490</t>
  </si>
  <si>
    <t>8314,0*0,002*1,03</t>
  </si>
  <si>
    <t>183101113</t>
  </si>
  <si>
    <t>Hloubení jamek bez výměny půdy zeminy tř 1 až 4 objem do 0,05 m3 v rovině a svahu do 1:5</t>
  </si>
  <si>
    <t>-299972217</t>
  </si>
  <si>
    <t>Hloubení jamek pro vysazování rostlin v zemině tř.1 až 4 bez výměny půdy  v rovině nebo na svahu do 1:5, objemu přes 0,02 do 0,05 m3</t>
  </si>
  <si>
    <t>"keře - viz. C.9.1." 361,0</t>
  </si>
  <si>
    <t>183101114</t>
  </si>
  <si>
    <t>Hloubení jamek bez výměny půdy zeminy tř 1 až 4 objem do 0,125 m3 v rovině a svahu do 1:5</t>
  </si>
  <si>
    <t>1407917634</t>
  </si>
  <si>
    <t>Hloubení jamek pro vysazování rostlin v zemině tř.1 až 4 bez výměny půdy  v rovině nebo na svahu do 1:5, objemu přes 0,05 do 0,125 m3</t>
  </si>
  <si>
    <t>"stromy - viz. C.9.1." 1161,0</t>
  </si>
  <si>
    <t>183403112</t>
  </si>
  <si>
    <t>Obdělání půdy oráním na hloubku do 0,2 m v rovině a svahu do 1:5</t>
  </si>
  <si>
    <t>1175576760</t>
  </si>
  <si>
    <t>Obdělání půdy  oráním hl. přes 100 do 200 mm v rovině nebo na svahu do 1:5</t>
  </si>
  <si>
    <t>183403151</t>
  </si>
  <si>
    <t>Obdělání půdy smykováním v rovině a svahu do 1:5</t>
  </si>
  <si>
    <t>-1538283015</t>
  </si>
  <si>
    <t>Obdělání půdy  smykováním v rovině nebo na svahu do 1:5</t>
  </si>
  <si>
    <t>183403152</t>
  </si>
  <si>
    <t>Obdělání půdy vláčením v rovině a svahu do 1:5</t>
  </si>
  <si>
    <t>-1927505025</t>
  </si>
  <si>
    <t>Obdělání půdy  vláčením v rovině nebo na svahu do 1:5</t>
  </si>
  <si>
    <t>183403161</t>
  </si>
  <si>
    <t>Obdělání půdy válením v rovině a svahu do 1:5</t>
  </si>
  <si>
    <t>-847045339</t>
  </si>
  <si>
    <t>Obdělání půdy  válením v rovině nebo na svahu do 1:5</t>
  </si>
  <si>
    <t>"viz. C.9.1." 2*8314,0</t>
  </si>
  <si>
    <t>184102111</t>
  </si>
  <si>
    <t>Výsadba dřeviny s balem D do 0,2 m do jamky se zalitím v rovině a svahu do 1:5</t>
  </si>
  <si>
    <t>-277248947</t>
  </si>
  <si>
    <t>Výsadba dřeviny s balem do předem vyhloubené jamky se zalitím  v rovině nebo na svahu do 1:5, při průměru balu přes 100 do 200 mm</t>
  </si>
  <si>
    <t>02699001</t>
  </si>
  <si>
    <t>Dodávka keřů prostokořenných v. min 40 cm (2-3-leté sazenice)</t>
  </si>
  <si>
    <t>ks</t>
  </si>
  <si>
    <t>1533593544</t>
  </si>
  <si>
    <t>184102112</t>
  </si>
  <si>
    <t>Výsadba dřeviny s balem D do 0,3 m do jamky se zalitím v rovině a svahu do 1:5</t>
  </si>
  <si>
    <t>-1344592640</t>
  </si>
  <si>
    <t>Výsadba dřeviny s balem do předem vyhloubené jamky se zalitím  v rovině nebo na svahu do 1:5, při průměru balu přes 200 do 300 mm</t>
  </si>
  <si>
    <t>02699012</t>
  </si>
  <si>
    <t>Dodávka zapěstovaných sazenic krytokořenných poloodrostků v. 51-80 cm</t>
  </si>
  <si>
    <t>-827791280</t>
  </si>
  <si>
    <t>184215112</t>
  </si>
  <si>
    <t>Ukotvení kmene dřevin jedním kůlem D do 0,1 m délky do 2 m</t>
  </si>
  <si>
    <t>1632264073</t>
  </si>
  <si>
    <t>Ukotvení dřeviny kůly jedním kůlem, délky přes 1 do 2 m</t>
  </si>
  <si>
    <t>05299004</t>
  </si>
  <si>
    <t>Kolíky ke keřům - označník smrkový frézovaný s impregnovanou špicí dl. 130 cm, průměr 4 cm</t>
  </si>
  <si>
    <t>1189268782</t>
  </si>
  <si>
    <t>361*1,01</t>
  </si>
  <si>
    <t>184801121</t>
  </si>
  <si>
    <t>Ošetřování vysazených dřevin soliterních v rovině a svahu do 1:5</t>
  </si>
  <si>
    <t>2034726456</t>
  </si>
  <si>
    <t>Ošetření vysazených dřevin  solitérních v rovině nebo na svahu do 1:5</t>
  </si>
  <si>
    <t>361+1161</t>
  </si>
  <si>
    <t>184802111</t>
  </si>
  <si>
    <t>Chemické odplevelení před založením kultury nad 20 m2 postřikem na široko v rovině a svahu do 1:5</t>
  </si>
  <si>
    <t>-2032345351</t>
  </si>
  <si>
    <t>Chemické odplevelení půdy před založením kultury, trávníku nebo zpevněných ploch  o výměře jednotlivě přes 20 m2 v rovině nebo na svahu do 1:5 postřikem na široko</t>
  </si>
  <si>
    <t>Poznámka k položce:
Cena zahrnuje neselektivní herbicid 3 l/ha a náklady na dovoz vody do 10 km.</t>
  </si>
  <si>
    <t>34899006</t>
  </si>
  <si>
    <t>Oplocení z lesnického pletiva v. 1,6 m, dřevěné kůly a vzpěry</t>
  </si>
  <si>
    <t>-2068326382</t>
  </si>
  <si>
    <t>Poznámka k položce:
Lesnické pozinkované pletivo v. 1,6 m, 23 řad vodorovných drátů síly 1,6/2,0 mm. Dřevěné frézované impregnované kůly D 150 mm, dl. 2,0 m (po 3 m), vzpěry D 150 mm na každém 3. kůlu a v rozích.</t>
  </si>
  <si>
    <t>"viz. C.9.1." 237+163+169+111+171+352</t>
  </si>
  <si>
    <t>348999003</t>
  </si>
  <si>
    <t>Přelezný žebřík k oplocence ze smrkového dřeva</t>
  </si>
  <si>
    <t>1744857882</t>
  </si>
  <si>
    <t>6*2</t>
  </si>
  <si>
    <t>998231311</t>
  </si>
  <si>
    <t>Přesun hmot pro sadovnické a krajinářské úpravy vodorovně do 5000 m</t>
  </si>
  <si>
    <t>1080003269</t>
  </si>
  <si>
    <t>Přesun hmot pro sadovnické a krajinářské úpravy - strojně dopravní vzdálenost do 5000 m</t>
  </si>
  <si>
    <t>VON - Vedlejší a ostatní náklady</t>
  </si>
  <si>
    <t>VRN - Vedlejší rozpočtové náklady</t>
  </si>
  <si>
    <t xml:space="preserve">    VRN3 - Vedlejší náklady</t>
  </si>
  <si>
    <t xml:space="preserve">    VRN9 - Ostatní náklady</t>
  </si>
  <si>
    <t>VRN</t>
  </si>
  <si>
    <t>Vedlejší rozpočtové náklady</t>
  </si>
  <si>
    <t>VRN3</t>
  </si>
  <si>
    <t>Vedlejší náklady</t>
  </si>
  <si>
    <t>031002000</t>
  </si>
  <si>
    <t>Zařízení staveniště</t>
  </si>
  <si>
    <t>soubor</t>
  </si>
  <si>
    <t>1024</t>
  </si>
  <si>
    <t>-621071810</t>
  </si>
  <si>
    <t xml:space="preserve">Poznámka k položce:
Zřízení zařízení staveniště, jeho připojení na sítě, oplocení prostoru  a jejich následné odstranění. Zajištění přístupu k jednotlivým úsekům stavby za účelem provádění a uvedení do původního stavu po ukončení stavby, náhrada za dočasné zábory ploch. Zřízení a odstranění dočasných komunikací, sjezdů, nájezdů, lávek přes výkopy. Zajištění výkopů zábradlím. Zřízení čistících zón před výjezdem z obvodu staveniště. Zajištění bezpečnosti práce a ochrany životního prostředí.
</t>
  </si>
  <si>
    <t>VRN9</t>
  </si>
  <si>
    <t>Ostatní náklady</t>
  </si>
  <si>
    <t>090001000</t>
  </si>
  <si>
    <t xml:space="preserve">Geodetické vytýčení před zahájením realizace 
stavebních prací </t>
  </si>
  <si>
    <t>-166354430</t>
  </si>
  <si>
    <t>Poznámka k položce:
cesta dl. 395 m</t>
  </si>
  <si>
    <t>091003000</t>
  </si>
  <si>
    <t xml:space="preserve">Geodetické práce po výstavbě </t>
  </si>
  <si>
    <t>-1902243394</t>
  </si>
  <si>
    <t xml:space="preserve">Poznámka k položce:
vč. případných geometrických plánů
</t>
  </si>
  <si>
    <t>091204000</t>
  </si>
  <si>
    <t>Dokumentace skutečného provedení stavby</t>
  </si>
  <si>
    <t>-955265231</t>
  </si>
  <si>
    <t xml:space="preserve">Poznámka k položce:
Vypracování projektové dokumentace skutečného provedení díla dle vyhlášky 3x v grafické (tištěné) podobě a 1x v digitálním vyhotovení
</t>
  </si>
  <si>
    <t>091404000</t>
  </si>
  <si>
    <t xml:space="preserve">Zkoušky, atesty a revize podle ČSN a případných jiných právních nebo technických předpisů
</t>
  </si>
  <si>
    <t>-1262636569</t>
  </si>
  <si>
    <t>Poznámka k položce:
Zajištění všech ostatních nezbytných zkoušek, atestů a revizí podle ČSN a případných jiných právních nebo technických předpisů platných v době provádění a předání díla, kterými bude prokázáno dosažení předepsané kvality a předepsaných technických parametrů díla.
Před zahájením vylepšení pláně se ukládá dodavateli stavby zajistit u autorizované firmy vyhodnocení zemin v odkryté pláni. Autorizovaná firma navrhne optimální poměr média pro vylepšení podloží a potvrdí mocnost vápnění. V případě potřeby vápnění o mocnosti do 300 mm budou patřičné položky zahrnuty do méněprací. Po provedení vylepšení podloží musí dosahovat upravená pláň hodnoty min. 30 MPa.</t>
  </si>
  <si>
    <t>091406000</t>
  </si>
  <si>
    <t>Publicita projektu - informační tabule</t>
  </si>
  <si>
    <t>-1280292649</t>
  </si>
  <si>
    <t xml:space="preserve">Poznámka k položce:
Zhotovení a instalace prezentační cedule 
nejpozději do jednoho měsíce od převzetí staveniště na místě realizace (dočasná) a následná instalace prezentační cedule 35 x 45 cm po dokončení stavby (trvalá).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</si>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</sst>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2" borderId="0" xfId="1" applyFont="1" applyFill="1" applyAlignment="1">
      <alignment vertical="center"/>
    </xf>
    <xf numFmtId="0" fontId="39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6"/>
  <sheetViews>
    <sheetView showGridLines="0" tabSelected="1" workbookViewId="0">
      <pane ySplit="1" topLeftCell="A34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" customHeight="1">
      <c r="AR2" s="344"/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S2" s="21" t="s">
        <v>8</v>
      </c>
      <c r="BT2" s="21" t="s">
        <v>9</v>
      </c>
    </row>
    <row r="3" spans="1:74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09" t="s">
        <v>16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26"/>
      <c r="AQ5" s="28"/>
      <c r="BE5" s="307" t="s">
        <v>17</v>
      </c>
      <c r="BS5" s="21" t="s">
        <v>8</v>
      </c>
    </row>
    <row r="6" spans="1:74" ht="36.9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11" t="s">
        <v>19</v>
      </c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26"/>
      <c r="AQ6" s="28"/>
      <c r="BE6" s="308"/>
      <c r="BS6" s="21" t="s">
        <v>8</v>
      </c>
    </row>
    <row r="7" spans="1:74" ht="14.4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8"/>
      <c r="BS7" s="21" t="s">
        <v>8</v>
      </c>
    </row>
    <row r="8" spans="1:74" ht="14.4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08"/>
      <c r="BS8" s="21" t="s">
        <v>8</v>
      </c>
    </row>
    <row r="9" spans="1:74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8"/>
      <c r="BS9" s="21" t="s">
        <v>8</v>
      </c>
    </row>
    <row r="10" spans="1:74" ht="14.4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08"/>
      <c r="BS10" s="21" t="s">
        <v>8</v>
      </c>
    </row>
    <row r="11" spans="1:74" ht="18.45" customHeight="1">
      <c r="B11" s="25"/>
      <c r="C11" s="26"/>
      <c r="D11" s="26"/>
      <c r="E11" s="32" t="s">
        <v>29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30</v>
      </c>
      <c r="AL11" s="26"/>
      <c r="AM11" s="26"/>
      <c r="AN11" s="32" t="s">
        <v>21</v>
      </c>
      <c r="AO11" s="26"/>
      <c r="AP11" s="26"/>
      <c r="AQ11" s="28"/>
      <c r="BE11" s="308"/>
      <c r="BS11" s="21" t="s">
        <v>8</v>
      </c>
    </row>
    <row r="12" spans="1:74" ht="6.9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8"/>
      <c r="BS12" s="21" t="s">
        <v>8</v>
      </c>
    </row>
    <row r="13" spans="1:74" ht="14.4" customHeight="1">
      <c r="B13" s="25"/>
      <c r="C13" s="26"/>
      <c r="D13" s="34" t="s">
        <v>31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32</v>
      </c>
      <c r="AO13" s="26"/>
      <c r="AP13" s="26"/>
      <c r="AQ13" s="28"/>
      <c r="BE13" s="308"/>
      <c r="BS13" s="21" t="s">
        <v>8</v>
      </c>
    </row>
    <row r="14" spans="1:74" ht="13.2">
      <c r="B14" s="25"/>
      <c r="C14" s="26"/>
      <c r="D14" s="26"/>
      <c r="E14" s="312" t="s">
        <v>32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34" t="s">
        <v>30</v>
      </c>
      <c r="AL14" s="26"/>
      <c r="AM14" s="26"/>
      <c r="AN14" s="36" t="s">
        <v>32</v>
      </c>
      <c r="AO14" s="26"/>
      <c r="AP14" s="26"/>
      <c r="AQ14" s="28"/>
      <c r="BE14" s="308"/>
      <c r="BS14" s="21" t="s">
        <v>8</v>
      </c>
    </row>
    <row r="15" spans="1:74" ht="6.9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8"/>
      <c r="BS15" s="21" t="s">
        <v>6</v>
      </c>
    </row>
    <row r="16" spans="1:74" ht="14.4" customHeight="1">
      <c r="B16" s="25"/>
      <c r="C16" s="26"/>
      <c r="D16" s="34" t="s">
        <v>33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08"/>
      <c r="BS16" s="21" t="s">
        <v>6</v>
      </c>
    </row>
    <row r="17" spans="2:71" ht="18.45" customHeight="1">
      <c r="B17" s="25"/>
      <c r="C17" s="26"/>
      <c r="D17" s="26"/>
      <c r="E17" s="32" t="s">
        <v>34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30</v>
      </c>
      <c r="AL17" s="26"/>
      <c r="AM17" s="26"/>
      <c r="AN17" s="32" t="s">
        <v>21</v>
      </c>
      <c r="AO17" s="26"/>
      <c r="AP17" s="26"/>
      <c r="AQ17" s="28"/>
      <c r="BE17" s="308"/>
      <c r="BS17" s="21" t="s">
        <v>35</v>
      </c>
    </row>
    <row r="18" spans="2:71" ht="6.9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8"/>
      <c r="BS18" s="21" t="s">
        <v>8</v>
      </c>
    </row>
    <row r="19" spans="2:71" ht="14.4" customHeight="1">
      <c r="B19" s="25"/>
      <c r="C19" s="26"/>
      <c r="D19" s="34" t="s">
        <v>36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8"/>
      <c r="BS19" s="21" t="s">
        <v>8</v>
      </c>
    </row>
    <row r="20" spans="2:71" ht="14.4" customHeight="1">
      <c r="B20" s="25"/>
      <c r="C20" s="26"/>
      <c r="D20" s="26"/>
      <c r="E20" s="314" t="s">
        <v>37</v>
      </c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26"/>
      <c r="AP20" s="26"/>
      <c r="AQ20" s="28"/>
      <c r="BE20" s="308"/>
      <c r="BS20" s="21" t="s">
        <v>6</v>
      </c>
    </row>
    <row r="21" spans="2:71" ht="6.9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8"/>
    </row>
    <row r="22" spans="2:71" ht="6.9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08"/>
    </row>
    <row r="23" spans="2:71" s="1" customFormat="1" ht="25.95" customHeight="1">
      <c r="B23" s="38"/>
      <c r="C23" s="39"/>
      <c r="D23" s="40" t="s">
        <v>38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5">
        <f>ROUND(AG51,2)</f>
        <v>0</v>
      </c>
      <c r="AL23" s="316"/>
      <c r="AM23" s="316"/>
      <c r="AN23" s="316"/>
      <c r="AO23" s="316"/>
      <c r="AP23" s="39"/>
      <c r="AQ23" s="42"/>
      <c r="BE23" s="308"/>
    </row>
    <row r="24" spans="2:71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08"/>
    </row>
    <row r="25" spans="2:71" s="1" customFormat="1" ht="1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17" t="s">
        <v>39</v>
      </c>
      <c r="M25" s="317"/>
      <c r="N25" s="317"/>
      <c r="O25" s="317"/>
      <c r="P25" s="39"/>
      <c r="Q25" s="39"/>
      <c r="R25" s="39"/>
      <c r="S25" s="39"/>
      <c r="T25" s="39"/>
      <c r="U25" s="39"/>
      <c r="V25" s="39"/>
      <c r="W25" s="317" t="s">
        <v>40</v>
      </c>
      <c r="X25" s="317"/>
      <c r="Y25" s="317"/>
      <c r="Z25" s="317"/>
      <c r="AA25" s="317"/>
      <c r="AB25" s="317"/>
      <c r="AC25" s="317"/>
      <c r="AD25" s="317"/>
      <c r="AE25" s="317"/>
      <c r="AF25" s="39"/>
      <c r="AG25" s="39"/>
      <c r="AH25" s="39"/>
      <c r="AI25" s="39"/>
      <c r="AJ25" s="39"/>
      <c r="AK25" s="317" t="s">
        <v>41</v>
      </c>
      <c r="AL25" s="317"/>
      <c r="AM25" s="317"/>
      <c r="AN25" s="317"/>
      <c r="AO25" s="317"/>
      <c r="AP25" s="39"/>
      <c r="AQ25" s="42"/>
      <c r="BE25" s="308"/>
    </row>
    <row r="26" spans="2:71" s="2" customFormat="1" ht="14.4" customHeight="1">
      <c r="B26" s="44"/>
      <c r="C26" s="45"/>
      <c r="D26" s="46" t="s">
        <v>42</v>
      </c>
      <c r="E26" s="45"/>
      <c r="F26" s="46" t="s">
        <v>43</v>
      </c>
      <c r="G26" s="45"/>
      <c r="H26" s="45"/>
      <c r="I26" s="45"/>
      <c r="J26" s="45"/>
      <c r="K26" s="45"/>
      <c r="L26" s="318">
        <v>0.21</v>
      </c>
      <c r="M26" s="319"/>
      <c r="N26" s="319"/>
      <c r="O26" s="319"/>
      <c r="P26" s="45"/>
      <c r="Q26" s="45"/>
      <c r="R26" s="45"/>
      <c r="S26" s="45"/>
      <c r="T26" s="45"/>
      <c r="U26" s="45"/>
      <c r="V26" s="45"/>
      <c r="W26" s="320">
        <f>ROUND(AZ51,2)</f>
        <v>0</v>
      </c>
      <c r="X26" s="319"/>
      <c r="Y26" s="319"/>
      <c r="Z26" s="319"/>
      <c r="AA26" s="319"/>
      <c r="AB26" s="319"/>
      <c r="AC26" s="319"/>
      <c r="AD26" s="319"/>
      <c r="AE26" s="319"/>
      <c r="AF26" s="45"/>
      <c r="AG26" s="45"/>
      <c r="AH26" s="45"/>
      <c r="AI26" s="45"/>
      <c r="AJ26" s="45"/>
      <c r="AK26" s="320">
        <f>ROUND(AV51,2)</f>
        <v>0</v>
      </c>
      <c r="AL26" s="319"/>
      <c r="AM26" s="319"/>
      <c r="AN26" s="319"/>
      <c r="AO26" s="319"/>
      <c r="AP26" s="45"/>
      <c r="AQ26" s="47"/>
      <c r="BE26" s="308"/>
    </row>
    <row r="27" spans="2:71" s="2" customFormat="1" ht="14.4" customHeight="1">
      <c r="B27" s="44"/>
      <c r="C27" s="45"/>
      <c r="D27" s="45"/>
      <c r="E27" s="45"/>
      <c r="F27" s="46" t="s">
        <v>44</v>
      </c>
      <c r="G27" s="45"/>
      <c r="H27" s="45"/>
      <c r="I27" s="45"/>
      <c r="J27" s="45"/>
      <c r="K27" s="45"/>
      <c r="L27" s="318">
        <v>0.15</v>
      </c>
      <c r="M27" s="319"/>
      <c r="N27" s="319"/>
      <c r="O27" s="319"/>
      <c r="P27" s="45"/>
      <c r="Q27" s="45"/>
      <c r="R27" s="45"/>
      <c r="S27" s="45"/>
      <c r="T27" s="45"/>
      <c r="U27" s="45"/>
      <c r="V27" s="45"/>
      <c r="W27" s="320">
        <f>ROUND(BA51,2)</f>
        <v>0</v>
      </c>
      <c r="X27" s="319"/>
      <c r="Y27" s="319"/>
      <c r="Z27" s="319"/>
      <c r="AA27" s="319"/>
      <c r="AB27" s="319"/>
      <c r="AC27" s="319"/>
      <c r="AD27" s="319"/>
      <c r="AE27" s="319"/>
      <c r="AF27" s="45"/>
      <c r="AG27" s="45"/>
      <c r="AH27" s="45"/>
      <c r="AI27" s="45"/>
      <c r="AJ27" s="45"/>
      <c r="AK27" s="320">
        <f>ROUND(AW51,2)</f>
        <v>0</v>
      </c>
      <c r="AL27" s="319"/>
      <c r="AM27" s="319"/>
      <c r="AN27" s="319"/>
      <c r="AO27" s="319"/>
      <c r="AP27" s="45"/>
      <c r="AQ27" s="47"/>
      <c r="BE27" s="308"/>
    </row>
    <row r="28" spans="2:71" s="2" customFormat="1" ht="14.4" hidden="1" customHeight="1">
      <c r="B28" s="44"/>
      <c r="C28" s="45"/>
      <c r="D28" s="45"/>
      <c r="E28" s="45"/>
      <c r="F28" s="46" t="s">
        <v>45</v>
      </c>
      <c r="G28" s="45"/>
      <c r="H28" s="45"/>
      <c r="I28" s="45"/>
      <c r="J28" s="45"/>
      <c r="K28" s="45"/>
      <c r="L28" s="318">
        <v>0.21</v>
      </c>
      <c r="M28" s="319"/>
      <c r="N28" s="319"/>
      <c r="O28" s="319"/>
      <c r="P28" s="45"/>
      <c r="Q28" s="45"/>
      <c r="R28" s="45"/>
      <c r="S28" s="45"/>
      <c r="T28" s="45"/>
      <c r="U28" s="45"/>
      <c r="V28" s="45"/>
      <c r="W28" s="320">
        <f>ROUND(BB51,2)</f>
        <v>0</v>
      </c>
      <c r="X28" s="319"/>
      <c r="Y28" s="319"/>
      <c r="Z28" s="319"/>
      <c r="AA28" s="319"/>
      <c r="AB28" s="319"/>
      <c r="AC28" s="319"/>
      <c r="AD28" s="319"/>
      <c r="AE28" s="319"/>
      <c r="AF28" s="45"/>
      <c r="AG28" s="45"/>
      <c r="AH28" s="45"/>
      <c r="AI28" s="45"/>
      <c r="AJ28" s="45"/>
      <c r="AK28" s="320">
        <v>0</v>
      </c>
      <c r="AL28" s="319"/>
      <c r="AM28" s="319"/>
      <c r="AN28" s="319"/>
      <c r="AO28" s="319"/>
      <c r="AP28" s="45"/>
      <c r="AQ28" s="47"/>
      <c r="BE28" s="308"/>
    </row>
    <row r="29" spans="2:71" s="2" customFormat="1" ht="14.4" hidden="1" customHeight="1">
      <c r="B29" s="44"/>
      <c r="C29" s="45"/>
      <c r="D29" s="45"/>
      <c r="E29" s="45"/>
      <c r="F29" s="46" t="s">
        <v>46</v>
      </c>
      <c r="G29" s="45"/>
      <c r="H29" s="45"/>
      <c r="I29" s="45"/>
      <c r="J29" s="45"/>
      <c r="K29" s="45"/>
      <c r="L29" s="318">
        <v>0.15</v>
      </c>
      <c r="M29" s="319"/>
      <c r="N29" s="319"/>
      <c r="O29" s="319"/>
      <c r="P29" s="45"/>
      <c r="Q29" s="45"/>
      <c r="R29" s="45"/>
      <c r="S29" s="45"/>
      <c r="T29" s="45"/>
      <c r="U29" s="45"/>
      <c r="V29" s="45"/>
      <c r="W29" s="320">
        <f>ROUND(BC51,2)</f>
        <v>0</v>
      </c>
      <c r="X29" s="319"/>
      <c r="Y29" s="319"/>
      <c r="Z29" s="319"/>
      <c r="AA29" s="319"/>
      <c r="AB29" s="319"/>
      <c r="AC29" s="319"/>
      <c r="AD29" s="319"/>
      <c r="AE29" s="319"/>
      <c r="AF29" s="45"/>
      <c r="AG29" s="45"/>
      <c r="AH29" s="45"/>
      <c r="AI29" s="45"/>
      <c r="AJ29" s="45"/>
      <c r="AK29" s="320">
        <v>0</v>
      </c>
      <c r="AL29" s="319"/>
      <c r="AM29" s="319"/>
      <c r="AN29" s="319"/>
      <c r="AO29" s="319"/>
      <c r="AP29" s="45"/>
      <c r="AQ29" s="47"/>
      <c r="BE29" s="308"/>
    </row>
    <row r="30" spans="2:71" s="2" customFormat="1" ht="14.4" hidden="1" customHeight="1">
      <c r="B30" s="44"/>
      <c r="C30" s="45"/>
      <c r="D30" s="45"/>
      <c r="E30" s="45"/>
      <c r="F30" s="46" t="s">
        <v>47</v>
      </c>
      <c r="G30" s="45"/>
      <c r="H30" s="45"/>
      <c r="I30" s="45"/>
      <c r="J30" s="45"/>
      <c r="K30" s="45"/>
      <c r="L30" s="318">
        <v>0</v>
      </c>
      <c r="M30" s="319"/>
      <c r="N30" s="319"/>
      <c r="O30" s="319"/>
      <c r="P30" s="45"/>
      <c r="Q30" s="45"/>
      <c r="R30" s="45"/>
      <c r="S30" s="45"/>
      <c r="T30" s="45"/>
      <c r="U30" s="45"/>
      <c r="V30" s="45"/>
      <c r="W30" s="320">
        <f>ROUND(BD51,2)</f>
        <v>0</v>
      </c>
      <c r="X30" s="319"/>
      <c r="Y30" s="319"/>
      <c r="Z30" s="319"/>
      <c r="AA30" s="319"/>
      <c r="AB30" s="319"/>
      <c r="AC30" s="319"/>
      <c r="AD30" s="319"/>
      <c r="AE30" s="319"/>
      <c r="AF30" s="45"/>
      <c r="AG30" s="45"/>
      <c r="AH30" s="45"/>
      <c r="AI30" s="45"/>
      <c r="AJ30" s="45"/>
      <c r="AK30" s="320">
        <v>0</v>
      </c>
      <c r="AL30" s="319"/>
      <c r="AM30" s="319"/>
      <c r="AN30" s="319"/>
      <c r="AO30" s="319"/>
      <c r="AP30" s="45"/>
      <c r="AQ30" s="47"/>
      <c r="BE30" s="308"/>
    </row>
    <row r="31" spans="2:71" s="1" customFormat="1" ht="6.9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08"/>
    </row>
    <row r="32" spans="2:71" s="1" customFormat="1" ht="25.95" customHeight="1">
      <c r="B32" s="38"/>
      <c r="C32" s="48"/>
      <c r="D32" s="49" t="s">
        <v>48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49</v>
      </c>
      <c r="U32" s="50"/>
      <c r="V32" s="50"/>
      <c r="W32" s="50"/>
      <c r="X32" s="321" t="s">
        <v>50</v>
      </c>
      <c r="Y32" s="322"/>
      <c r="Z32" s="322"/>
      <c r="AA32" s="322"/>
      <c r="AB32" s="322"/>
      <c r="AC32" s="50"/>
      <c r="AD32" s="50"/>
      <c r="AE32" s="50"/>
      <c r="AF32" s="50"/>
      <c r="AG32" s="50"/>
      <c r="AH32" s="50"/>
      <c r="AI32" s="50"/>
      <c r="AJ32" s="50"/>
      <c r="AK32" s="323">
        <f>SUM(AK23:AK30)</f>
        <v>0</v>
      </c>
      <c r="AL32" s="322"/>
      <c r="AM32" s="322"/>
      <c r="AN32" s="322"/>
      <c r="AO32" s="324"/>
      <c r="AP32" s="48"/>
      <c r="AQ32" s="52"/>
      <c r="BE32" s="308"/>
    </row>
    <row r="33" spans="2:56" s="1" customFormat="1" ht="6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" customHeight="1">
      <c r="B39" s="38"/>
      <c r="C39" s="59" t="s">
        <v>51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PAT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5" t="str">
        <f>K6</f>
        <v>k.ú. Křinice, cesta PC 7</v>
      </c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67"/>
      <c r="AQ42" s="67"/>
      <c r="AR42" s="68"/>
    </row>
    <row r="43" spans="2:56" s="1" customFormat="1" ht="6.9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3.2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 xml:space="preserve"> 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27" t="str">
        <f>IF(AN8= "","",AN8)</f>
        <v>3. 5. 2018</v>
      </c>
      <c r="AN44" s="327"/>
      <c r="AO44" s="60"/>
      <c r="AP44" s="60"/>
      <c r="AQ44" s="60"/>
      <c r="AR44" s="58"/>
    </row>
    <row r="45" spans="2:56" s="1" customFormat="1" ht="6.9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3.2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>ČR-SPÚ, Pobočka Náchod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33</v>
      </c>
      <c r="AJ46" s="60"/>
      <c r="AK46" s="60"/>
      <c r="AL46" s="60"/>
      <c r="AM46" s="328" t="str">
        <f>IF(E17="","",E17)</f>
        <v>Agroprojekce Litomyšl, s.r.o.</v>
      </c>
      <c r="AN46" s="328"/>
      <c r="AO46" s="328"/>
      <c r="AP46" s="328"/>
      <c r="AQ46" s="60"/>
      <c r="AR46" s="58"/>
      <c r="AS46" s="329" t="s">
        <v>52</v>
      </c>
      <c r="AT46" s="330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3.2">
      <c r="B47" s="38"/>
      <c r="C47" s="62" t="s">
        <v>31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31"/>
      <c r="AT47" s="332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8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33"/>
      <c r="AT48" s="334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35" t="s">
        <v>53</v>
      </c>
      <c r="D49" s="336"/>
      <c r="E49" s="336"/>
      <c r="F49" s="336"/>
      <c r="G49" s="336"/>
      <c r="H49" s="76"/>
      <c r="I49" s="337" t="s">
        <v>54</v>
      </c>
      <c r="J49" s="336"/>
      <c r="K49" s="336"/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8" t="s">
        <v>55</v>
      </c>
      <c r="AH49" s="336"/>
      <c r="AI49" s="336"/>
      <c r="AJ49" s="336"/>
      <c r="AK49" s="336"/>
      <c r="AL49" s="336"/>
      <c r="AM49" s="336"/>
      <c r="AN49" s="337" t="s">
        <v>56</v>
      </c>
      <c r="AO49" s="336"/>
      <c r="AP49" s="336"/>
      <c r="AQ49" s="77" t="s">
        <v>57</v>
      </c>
      <c r="AR49" s="58"/>
      <c r="AS49" s="78" t="s">
        <v>58</v>
      </c>
      <c r="AT49" s="79" t="s">
        <v>59</v>
      </c>
      <c r="AU49" s="79" t="s">
        <v>60</v>
      </c>
      <c r="AV49" s="79" t="s">
        <v>61</v>
      </c>
      <c r="AW49" s="79" t="s">
        <v>62</v>
      </c>
      <c r="AX49" s="79" t="s">
        <v>63</v>
      </c>
      <c r="AY49" s="79" t="s">
        <v>64</v>
      </c>
      <c r="AZ49" s="79" t="s">
        <v>65</v>
      </c>
      <c r="BA49" s="79" t="s">
        <v>66</v>
      </c>
      <c r="BB49" s="79" t="s">
        <v>67</v>
      </c>
      <c r="BC49" s="79" t="s">
        <v>68</v>
      </c>
      <c r="BD49" s="80" t="s">
        <v>69</v>
      </c>
    </row>
    <row r="50" spans="1:91" s="1" customFormat="1" ht="10.8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" customHeight="1">
      <c r="B51" s="65"/>
      <c r="C51" s="84" t="s">
        <v>70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42">
        <f>ROUND(SUM(AG52:AG54),2)</f>
        <v>0</v>
      </c>
      <c r="AH51" s="342"/>
      <c r="AI51" s="342"/>
      <c r="AJ51" s="342"/>
      <c r="AK51" s="342"/>
      <c r="AL51" s="342"/>
      <c r="AM51" s="342"/>
      <c r="AN51" s="343">
        <f>SUM(AG51,AT51)</f>
        <v>0</v>
      </c>
      <c r="AO51" s="343"/>
      <c r="AP51" s="343"/>
      <c r="AQ51" s="86" t="s">
        <v>21</v>
      </c>
      <c r="AR51" s="68"/>
      <c r="AS51" s="87">
        <f>ROUND(SUM(AS52:AS54),2)</f>
        <v>0</v>
      </c>
      <c r="AT51" s="88">
        <f>ROUND(SUM(AV51:AW51),2)</f>
        <v>0</v>
      </c>
      <c r="AU51" s="89">
        <f>ROUND(SUM(AU52:AU54),5)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ROUND(SUM(AZ52:AZ54),2)</f>
        <v>0</v>
      </c>
      <c r="BA51" s="88">
        <f>ROUND(SUM(BA52:BA54),2)</f>
        <v>0</v>
      </c>
      <c r="BB51" s="88">
        <f>ROUND(SUM(BB52:BB54),2)</f>
        <v>0</v>
      </c>
      <c r="BC51" s="88">
        <f>ROUND(SUM(BC52:BC54),2)</f>
        <v>0</v>
      </c>
      <c r="BD51" s="90">
        <f>ROUND(SUM(BD52:BD54),2)</f>
        <v>0</v>
      </c>
      <c r="BS51" s="91" t="s">
        <v>71</v>
      </c>
      <c r="BT51" s="91" t="s">
        <v>72</v>
      </c>
      <c r="BU51" s="92" t="s">
        <v>73</v>
      </c>
      <c r="BV51" s="91" t="s">
        <v>74</v>
      </c>
      <c r="BW51" s="91" t="s">
        <v>7</v>
      </c>
      <c r="BX51" s="91" t="s">
        <v>75</v>
      </c>
      <c r="CL51" s="91" t="s">
        <v>21</v>
      </c>
    </row>
    <row r="52" spans="1:91" s="5" customFormat="1" ht="14.4" customHeight="1">
      <c r="A52" s="93" t="s">
        <v>76</v>
      </c>
      <c r="B52" s="94"/>
      <c r="C52" s="95"/>
      <c r="D52" s="341" t="s">
        <v>77</v>
      </c>
      <c r="E52" s="341"/>
      <c r="F52" s="341"/>
      <c r="G52" s="341"/>
      <c r="H52" s="341"/>
      <c r="I52" s="96"/>
      <c r="J52" s="341" t="s">
        <v>78</v>
      </c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39">
        <f>'SO-101 - Polní cesta PC 7'!J27</f>
        <v>0</v>
      </c>
      <c r="AH52" s="340"/>
      <c r="AI52" s="340"/>
      <c r="AJ52" s="340"/>
      <c r="AK52" s="340"/>
      <c r="AL52" s="340"/>
      <c r="AM52" s="340"/>
      <c r="AN52" s="339">
        <f>SUM(AG52,AT52)</f>
        <v>0</v>
      </c>
      <c r="AO52" s="340"/>
      <c r="AP52" s="340"/>
      <c r="AQ52" s="97" t="s">
        <v>79</v>
      </c>
      <c r="AR52" s="98"/>
      <c r="AS52" s="99">
        <v>0</v>
      </c>
      <c r="AT52" s="100">
        <f>ROUND(SUM(AV52:AW52),2)</f>
        <v>0</v>
      </c>
      <c r="AU52" s="101">
        <f>'SO-101 - Polní cesta PC 7'!P86</f>
        <v>0</v>
      </c>
      <c r="AV52" s="100">
        <f>'SO-101 - Polní cesta PC 7'!J30</f>
        <v>0</v>
      </c>
      <c r="AW52" s="100">
        <f>'SO-101 - Polní cesta PC 7'!J31</f>
        <v>0</v>
      </c>
      <c r="AX52" s="100">
        <f>'SO-101 - Polní cesta PC 7'!J32</f>
        <v>0</v>
      </c>
      <c r="AY52" s="100">
        <f>'SO-101 - Polní cesta PC 7'!J33</f>
        <v>0</v>
      </c>
      <c r="AZ52" s="100">
        <f>'SO-101 - Polní cesta PC 7'!F30</f>
        <v>0</v>
      </c>
      <c r="BA52" s="100">
        <f>'SO-101 - Polní cesta PC 7'!F31</f>
        <v>0</v>
      </c>
      <c r="BB52" s="100">
        <f>'SO-101 - Polní cesta PC 7'!F32</f>
        <v>0</v>
      </c>
      <c r="BC52" s="100">
        <f>'SO-101 - Polní cesta PC 7'!F33</f>
        <v>0</v>
      </c>
      <c r="BD52" s="102">
        <f>'SO-101 - Polní cesta PC 7'!F34</f>
        <v>0</v>
      </c>
      <c r="BT52" s="103" t="s">
        <v>80</v>
      </c>
      <c r="BV52" s="103" t="s">
        <v>74</v>
      </c>
      <c r="BW52" s="103" t="s">
        <v>81</v>
      </c>
      <c r="BX52" s="103" t="s">
        <v>7</v>
      </c>
      <c r="CL52" s="103" t="s">
        <v>82</v>
      </c>
      <c r="CM52" s="103" t="s">
        <v>83</v>
      </c>
    </row>
    <row r="53" spans="1:91" s="5" customFormat="1" ht="14.4" customHeight="1">
      <c r="A53" s="93" t="s">
        <v>76</v>
      </c>
      <c r="B53" s="94"/>
      <c r="C53" s="95"/>
      <c r="D53" s="341" t="s">
        <v>84</v>
      </c>
      <c r="E53" s="341"/>
      <c r="F53" s="341"/>
      <c r="G53" s="341"/>
      <c r="H53" s="341"/>
      <c r="I53" s="96"/>
      <c r="J53" s="341" t="s">
        <v>85</v>
      </c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39">
        <f>'SO-901 - Výsadba'!J27</f>
        <v>0</v>
      </c>
      <c r="AH53" s="340"/>
      <c r="AI53" s="340"/>
      <c r="AJ53" s="340"/>
      <c r="AK53" s="340"/>
      <c r="AL53" s="340"/>
      <c r="AM53" s="340"/>
      <c r="AN53" s="339">
        <f>SUM(AG53,AT53)</f>
        <v>0</v>
      </c>
      <c r="AO53" s="340"/>
      <c r="AP53" s="340"/>
      <c r="AQ53" s="97" t="s">
        <v>79</v>
      </c>
      <c r="AR53" s="98"/>
      <c r="AS53" s="99">
        <v>0</v>
      </c>
      <c r="AT53" s="100">
        <f>ROUND(SUM(AV53:AW53),2)</f>
        <v>0</v>
      </c>
      <c r="AU53" s="101">
        <f>'SO-901 - Výsadba'!P80</f>
        <v>0</v>
      </c>
      <c r="AV53" s="100">
        <f>'SO-901 - Výsadba'!J30</f>
        <v>0</v>
      </c>
      <c r="AW53" s="100">
        <f>'SO-901 - Výsadba'!J31</f>
        <v>0</v>
      </c>
      <c r="AX53" s="100">
        <f>'SO-901 - Výsadba'!J32</f>
        <v>0</v>
      </c>
      <c r="AY53" s="100">
        <f>'SO-901 - Výsadba'!J33</f>
        <v>0</v>
      </c>
      <c r="AZ53" s="100">
        <f>'SO-901 - Výsadba'!F30</f>
        <v>0</v>
      </c>
      <c r="BA53" s="100">
        <f>'SO-901 - Výsadba'!F31</f>
        <v>0</v>
      </c>
      <c r="BB53" s="100">
        <f>'SO-901 - Výsadba'!F32</f>
        <v>0</v>
      </c>
      <c r="BC53" s="100">
        <f>'SO-901 - Výsadba'!F33</f>
        <v>0</v>
      </c>
      <c r="BD53" s="102">
        <f>'SO-901 - Výsadba'!F34</f>
        <v>0</v>
      </c>
      <c r="BT53" s="103" t="s">
        <v>80</v>
      </c>
      <c r="BV53" s="103" t="s">
        <v>74</v>
      </c>
      <c r="BW53" s="103" t="s">
        <v>86</v>
      </c>
      <c r="BX53" s="103" t="s">
        <v>7</v>
      </c>
      <c r="CL53" s="103" t="s">
        <v>87</v>
      </c>
      <c r="CM53" s="103" t="s">
        <v>83</v>
      </c>
    </row>
    <row r="54" spans="1:91" s="5" customFormat="1" ht="14.4" customHeight="1">
      <c r="A54" s="93" t="s">
        <v>76</v>
      </c>
      <c r="B54" s="94"/>
      <c r="C54" s="95"/>
      <c r="D54" s="341" t="s">
        <v>88</v>
      </c>
      <c r="E54" s="341"/>
      <c r="F54" s="341"/>
      <c r="G54" s="341"/>
      <c r="H54" s="341"/>
      <c r="I54" s="96"/>
      <c r="J54" s="341" t="s">
        <v>89</v>
      </c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39">
        <f>'VON - Vedlejší a ostatní ...'!J27</f>
        <v>0</v>
      </c>
      <c r="AH54" s="340"/>
      <c r="AI54" s="340"/>
      <c r="AJ54" s="340"/>
      <c r="AK54" s="340"/>
      <c r="AL54" s="340"/>
      <c r="AM54" s="340"/>
      <c r="AN54" s="339">
        <f>SUM(AG54,AT54)</f>
        <v>0</v>
      </c>
      <c r="AO54" s="340"/>
      <c r="AP54" s="340"/>
      <c r="AQ54" s="97" t="s">
        <v>88</v>
      </c>
      <c r="AR54" s="98"/>
      <c r="AS54" s="104">
        <v>0</v>
      </c>
      <c r="AT54" s="105">
        <f>ROUND(SUM(AV54:AW54),2)</f>
        <v>0</v>
      </c>
      <c r="AU54" s="106">
        <f>'VON - Vedlejší a ostatní ...'!P79</f>
        <v>0</v>
      </c>
      <c r="AV54" s="105">
        <f>'VON - Vedlejší a ostatní ...'!J30</f>
        <v>0</v>
      </c>
      <c r="AW54" s="105">
        <f>'VON - Vedlejší a ostatní ...'!J31</f>
        <v>0</v>
      </c>
      <c r="AX54" s="105">
        <f>'VON - Vedlejší a ostatní ...'!J32</f>
        <v>0</v>
      </c>
      <c r="AY54" s="105">
        <f>'VON - Vedlejší a ostatní ...'!J33</f>
        <v>0</v>
      </c>
      <c r="AZ54" s="105">
        <f>'VON - Vedlejší a ostatní ...'!F30</f>
        <v>0</v>
      </c>
      <c r="BA54" s="105">
        <f>'VON - Vedlejší a ostatní ...'!F31</f>
        <v>0</v>
      </c>
      <c r="BB54" s="105">
        <f>'VON - Vedlejší a ostatní ...'!F32</f>
        <v>0</v>
      </c>
      <c r="BC54" s="105">
        <f>'VON - Vedlejší a ostatní ...'!F33</f>
        <v>0</v>
      </c>
      <c r="BD54" s="107">
        <f>'VON - Vedlejší a ostatní ...'!F34</f>
        <v>0</v>
      </c>
      <c r="BT54" s="103" t="s">
        <v>80</v>
      </c>
      <c r="BV54" s="103" t="s">
        <v>74</v>
      </c>
      <c r="BW54" s="103" t="s">
        <v>90</v>
      </c>
      <c r="BX54" s="103" t="s">
        <v>7</v>
      </c>
      <c r="CL54" s="103" t="s">
        <v>21</v>
      </c>
      <c r="CM54" s="103" t="s">
        <v>83</v>
      </c>
    </row>
    <row r="55" spans="1:91" s="1" customFormat="1" ht="30" customHeight="1">
      <c r="B55" s="38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58"/>
    </row>
    <row r="56" spans="1:91" s="1" customFormat="1" ht="6.9" customHeight="1"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8"/>
    </row>
  </sheetData>
  <sheetProtection algorithmName="SHA-512" hashValue="MInOMUDdX721dzrHgPpYOQmy9nav+tCmUeSxOW/22gG6WKqEpt3yd+bprkZ7Tp0+PrZup8oiTOG7azsm9CrJZA==" saltValue="aEMRr88BCkTI6mcUx2VlaFSzj2g+MCfb07HOyUoVvnfLKiQDGMsPo/EeIDGCq5ErjWBgiu0dUh52F+tN0OQ4FA==" spinCount="100000" sheet="1" objects="1" scenarios="1" formatColumns="0" formatRows="0"/>
  <mergeCells count="49">
    <mergeCell ref="AR2:BE2"/>
    <mergeCell ref="AN54:AP54"/>
    <mergeCell ref="AG54:AM54"/>
    <mergeCell ref="D54:H54"/>
    <mergeCell ref="J54:AF54"/>
    <mergeCell ref="AG51:AM51"/>
    <mergeCell ref="AN51:AP51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-101 - Polní cesta PC 7'!C2" display="/"/>
    <hyperlink ref="A53" location="'SO-901 - Výsadba'!C2" display="/"/>
    <hyperlink ref="A54" location="'VON - Vedlejší a ostatní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62"/>
  <sheetViews>
    <sheetView showGridLines="0" workbookViewId="0">
      <pane ySplit="1" topLeftCell="A50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11.7109375" customWidth="1"/>
    <col min="9" max="9" width="10.85546875" style="108" customWidth="1"/>
    <col min="10" max="10" width="20.140625" customWidth="1"/>
    <col min="11" max="11" width="14.57031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91</v>
      </c>
      <c r="G1" s="353" t="s">
        <v>92</v>
      </c>
      <c r="H1" s="353"/>
      <c r="I1" s="112"/>
      <c r="J1" s="111" t="s">
        <v>93</v>
      </c>
      <c r="K1" s="110" t="s">
        <v>94</v>
      </c>
      <c r="L1" s="111" t="s">
        <v>95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21" t="s">
        <v>81</v>
      </c>
    </row>
    <row r="3" spans="1:70" ht="6.9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83</v>
      </c>
    </row>
    <row r="4" spans="1:70" ht="36.9" customHeight="1">
      <c r="B4" s="25"/>
      <c r="C4" s="26"/>
      <c r="D4" s="27" t="s">
        <v>96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 ht="13.2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4.4" customHeight="1">
      <c r="B7" s="25"/>
      <c r="C7" s="26"/>
      <c r="D7" s="26"/>
      <c r="E7" s="345" t="str">
        <f>'Rekapitulace stavby'!K6</f>
        <v>k.ú. Křinice, cesta PC 7</v>
      </c>
      <c r="F7" s="346"/>
      <c r="G7" s="346"/>
      <c r="H7" s="346"/>
      <c r="I7" s="114"/>
      <c r="J7" s="26"/>
      <c r="K7" s="28"/>
    </row>
    <row r="8" spans="1:70" s="1" customFormat="1" ht="13.2">
      <c r="B8" s="38"/>
      <c r="C8" s="39"/>
      <c r="D8" s="34" t="s">
        <v>97</v>
      </c>
      <c r="E8" s="39"/>
      <c r="F8" s="39"/>
      <c r="G8" s="39"/>
      <c r="H8" s="39"/>
      <c r="I8" s="115"/>
      <c r="J8" s="39"/>
      <c r="K8" s="42"/>
    </row>
    <row r="9" spans="1:70" s="1" customFormat="1" ht="36.9" customHeight="1">
      <c r="B9" s="38"/>
      <c r="C9" s="39"/>
      <c r="D9" s="39"/>
      <c r="E9" s="347" t="s">
        <v>98</v>
      </c>
      <c r="F9" s="348"/>
      <c r="G9" s="348"/>
      <c r="H9" s="348"/>
      <c r="I9" s="115"/>
      <c r="J9" s="39"/>
      <c r="K9" s="42"/>
    </row>
    <row r="10" spans="1:70" s="1" customFormat="1" ht="12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" customHeight="1">
      <c r="B11" s="38"/>
      <c r="C11" s="39"/>
      <c r="D11" s="34" t="s">
        <v>20</v>
      </c>
      <c r="E11" s="39"/>
      <c r="F11" s="32" t="s">
        <v>82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3. 5. 2018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21</v>
      </c>
      <c r="K14" s="42"/>
    </row>
    <row r="15" spans="1:70" s="1" customFormat="1" ht="18" customHeight="1">
      <c r="B15" s="38"/>
      <c r="C15" s="39"/>
      <c r="D15" s="39"/>
      <c r="E15" s="32" t="s">
        <v>29</v>
      </c>
      <c r="F15" s="39"/>
      <c r="G15" s="39"/>
      <c r="H15" s="39"/>
      <c r="I15" s="116" t="s">
        <v>30</v>
      </c>
      <c r="J15" s="32" t="s">
        <v>21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" customHeight="1">
      <c r="B17" s="38"/>
      <c r="C17" s="39"/>
      <c r="D17" s="34" t="s">
        <v>31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30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" customHeight="1">
      <c r="B20" s="38"/>
      <c r="C20" s="39"/>
      <c r="D20" s="34" t="s">
        <v>33</v>
      </c>
      <c r="E20" s="39"/>
      <c r="F20" s="39"/>
      <c r="G20" s="39"/>
      <c r="H20" s="39"/>
      <c r="I20" s="116" t="s">
        <v>28</v>
      </c>
      <c r="J20" s="32" t="s">
        <v>21</v>
      </c>
      <c r="K20" s="42"/>
    </row>
    <row r="21" spans="2:11" s="1" customFormat="1" ht="18" customHeight="1">
      <c r="B21" s="38"/>
      <c r="C21" s="39"/>
      <c r="D21" s="39"/>
      <c r="E21" s="32" t="s">
        <v>34</v>
      </c>
      <c r="F21" s="39"/>
      <c r="G21" s="39"/>
      <c r="H21" s="39"/>
      <c r="I21" s="116" t="s">
        <v>30</v>
      </c>
      <c r="J21" s="32" t="s">
        <v>21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" customHeight="1">
      <c r="B23" s="38"/>
      <c r="C23" s="39"/>
      <c r="D23" s="34" t="s">
        <v>36</v>
      </c>
      <c r="E23" s="39"/>
      <c r="F23" s="39"/>
      <c r="G23" s="39"/>
      <c r="H23" s="39"/>
      <c r="I23" s="115"/>
      <c r="J23" s="39"/>
      <c r="K23" s="42"/>
    </row>
    <row r="24" spans="2:11" s="6" customFormat="1" ht="14.4" customHeight="1">
      <c r="B24" s="118"/>
      <c r="C24" s="119"/>
      <c r="D24" s="119"/>
      <c r="E24" s="314" t="s">
        <v>21</v>
      </c>
      <c r="F24" s="314"/>
      <c r="G24" s="314"/>
      <c r="H24" s="314"/>
      <c r="I24" s="120"/>
      <c r="J24" s="119"/>
      <c r="K24" s="121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38</v>
      </c>
      <c r="E27" s="39"/>
      <c r="F27" s="39"/>
      <c r="G27" s="39"/>
      <c r="H27" s="39"/>
      <c r="I27" s="115"/>
      <c r="J27" s="125">
        <f>ROUND(J86,2)</f>
        <v>0</v>
      </c>
      <c r="K27" s="42"/>
    </row>
    <row r="28" spans="2:11" s="1" customFormat="1" ht="6.9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" customHeight="1">
      <c r="B29" s="38"/>
      <c r="C29" s="39"/>
      <c r="D29" s="39"/>
      <c r="E29" s="39"/>
      <c r="F29" s="43" t="s">
        <v>40</v>
      </c>
      <c r="G29" s="39"/>
      <c r="H29" s="39"/>
      <c r="I29" s="126" t="s">
        <v>39</v>
      </c>
      <c r="J29" s="43" t="s">
        <v>41</v>
      </c>
      <c r="K29" s="42"/>
    </row>
    <row r="30" spans="2:11" s="1" customFormat="1" ht="14.4" customHeight="1">
      <c r="B30" s="38"/>
      <c r="C30" s="39"/>
      <c r="D30" s="46" t="s">
        <v>42</v>
      </c>
      <c r="E30" s="46" t="s">
        <v>43</v>
      </c>
      <c r="F30" s="127">
        <f>ROUND(SUM(BE86:BE361), 2)</f>
        <v>0</v>
      </c>
      <c r="G30" s="39"/>
      <c r="H30" s="39"/>
      <c r="I30" s="128">
        <v>0.21</v>
      </c>
      <c r="J30" s="127">
        <f>ROUND(ROUND((SUM(BE86:BE361)),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44</v>
      </c>
      <c r="F31" s="127">
        <f>ROUND(SUM(BF86:BF361), 2)</f>
        <v>0</v>
      </c>
      <c r="G31" s="39"/>
      <c r="H31" s="39"/>
      <c r="I31" s="128">
        <v>0.15</v>
      </c>
      <c r="J31" s="127">
        <f>ROUND(ROUND((SUM(BF86:BF361)),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45</v>
      </c>
      <c r="F32" s="127">
        <f>ROUND(SUM(BG86:BG361),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" hidden="1" customHeight="1">
      <c r="B33" s="38"/>
      <c r="C33" s="39"/>
      <c r="D33" s="39"/>
      <c r="E33" s="46" t="s">
        <v>46</v>
      </c>
      <c r="F33" s="127">
        <f>ROUND(SUM(BH86:BH361),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" hidden="1" customHeight="1">
      <c r="B34" s="38"/>
      <c r="C34" s="39"/>
      <c r="D34" s="39"/>
      <c r="E34" s="46" t="s">
        <v>47</v>
      </c>
      <c r="F34" s="127">
        <f>ROUND(SUM(BI86:BI361),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48</v>
      </c>
      <c r="E36" s="76"/>
      <c r="F36" s="76"/>
      <c r="G36" s="131" t="s">
        <v>49</v>
      </c>
      <c r="H36" s="132" t="s">
        <v>50</v>
      </c>
      <c r="I36" s="133"/>
      <c r="J36" s="134">
        <f>SUM(J27:J34)</f>
        <v>0</v>
      </c>
      <c r="K36" s="135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" customHeight="1">
      <c r="B42" s="38"/>
      <c r="C42" s="27" t="s">
        <v>99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4.4" customHeight="1">
      <c r="B45" s="38"/>
      <c r="C45" s="39"/>
      <c r="D45" s="39"/>
      <c r="E45" s="345" t="str">
        <f>E7</f>
        <v>k.ú. Křinice, cesta PC 7</v>
      </c>
      <c r="F45" s="346"/>
      <c r="G45" s="346"/>
      <c r="H45" s="346"/>
      <c r="I45" s="115"/>
      <c r="J45" s="39"/>
      <c r="K45" s="42"/>
    </row>
    <row r="46" spans="2:11" s="1" customFormat="1" ht="14.4" customHeight="1">
      <c r="B46" s="38"/>
      <c r="C46" s="34" t="s">
        <v>97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6.2" customHeight="1">
      <c r="B47" s="38"/>
      <c r="C47" s="39"/>
      <c r="D47" s="39"/>
      <c r="E47" s="347" t="str">
        <f>E9</f>
        <v>SO-101 - Polní cesta PC 7</v>
      </c>
      <c r="F47" s="348"/>
      <c r="G47" s="348"/>
      <c r="H47" s="348"/>
      <c r="I47" s="115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 xml:space="preserve"> </v>
      </c>
      <c r="G49" s="39"/>
      <c r="H49" s="39"/>
      <c r="I49" s="116" t="s">
        <v>25</v>
      </c>
      <c r="J49" s="117" t="str">
        <f>IF(J12="","",J12)</f>
        <v>3. 5. 2018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 ht="13.2">
      <c r="B51" s="38"/>
      <c r="C51" s="34" t="s">
        <v>27</v>
      </c>
      <c r="D51" s="39"/>
      <c r="E51" s="39"/>
      <c r="F51" s="32" t="str">
        <f>E15</f>
        <v>ČR-SPÚ, Pobočka Náchod</v>
      </c>
      <c r="G51" s="39"/>
      <c r="H51" s="39"/>
      <c r="I51" s="116" t="s">
        <v>33</v>
      </c>
      <c r="J51" s="314" t="str">
        <f>E21</f>
        <v>Agroprojekce Litomyšl, s.r.o.</v>
      </c>
      <c r="K51" s="42"/>
    </row>
    <row r="52" spans="2:47" s="1" customFormat="1" ht="14.4" customHeight="1">
      <c r="B52" s="38"/>
      <c r="C52" s="34" t="s">
        <v>31</v>
      </c>
      <c r="D52" s="39"/>
      <c r="E52" s="39"/>
      <c r="F52" s="32" t="str">
        <f>IF(E18="","",E18)</f>
        <v/>
      </c>
      <c r="G52" s="39"/>
      <c r="H52" s="39"/>
      <c r="I52" s="115"/>
      <c r="J52" s="34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100</v>
      </c>
      <c r="D54" s="129"/>
      <c r="E54" s="129"/>
      <c r="F54" s="129"/>
      <c r="G54" s="129"/>
      <c r="H54" s="129"/>
      <c r="I54" s="142"/>
      <c r="J54" s="143" t="s">
        <v>101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102</v>
      </c>
      <c r="D56" s="39"/>
      <c r="E56" s="39"/>
      <c r="F56" s="39"/>
      <c r="G56" s="39"/>
      <c r="H56" s="39"/>
      <c r="I56" s="115"/>
      <c r="J56" s="125">
        <f>J86</f>
        <v>0</v>
      </c>
      <c r="K56" s="42"/>
      <c r="AU56" s="21" t="s">
        <v>103</v>
      </c>
    </row>
    <row r="57" spans="2:47" s="7" customFormat="1" ht="24.9" customHeight="1">
      <c r="B57" s="146"/>
      <c r="C57" s="147"/>
      <c r="D57" s="148" t="s">
        <v>104</v>
      </c>
      <c r="E57" s="149"/>
      <c r="F57" s="149"/>
      <c r="G57" s="149"/>
      <c r="H57" s="149"/>
      <c r="I57" s="150"/>
      <c r="J57" s="151">
        <f>J87</f>
        <v>0</v>
      </c>
      <c r="K57" s="152"/>
    </row>
    <row r="58" spans="2:47" s="8" customFormat="1" ht="19.95" customHeight="1">
      <c r="B58" s="153"/>
      <c r="C58" s="154"/>
      <c r="D58" s="155" t="s">
        <v>105</v>
      </c>
      <c r="E58" s="156"/>
      <c r="F58" s="156"/>
      <c r="G58" s="156"/>
      <c r="H58" s="156"/>
      <c r="I58" s="157"/>
      <c r="J58" s="158">
        <f>J88</f>
        <v>0</v>
      </c>
      <c r="K58" s="159"/>
    </row>
    <row r="59" spans="2:47" s="8" customFormat="1" ht="19.95" customHeight="1">
      <c r="B59" s="153"/>
      <c r="C59" s="154"/>
      <c r="D59" s="155" t="s">
        <v>106</v>
      </c>
      <c r="E59" s="156"/>
      <c r="F59" s="156"/>
      <c r="G59" s="156"/>
      <c r="H59" s="156"/>
      <c r="I59" s="157"/>
      <c r="J59" s="158">
        <f>J217</f>
        <v>0</v>
      </c>
      <c r="K59" s="159"/>
    </row>
    <row r="60" spans="2:47" s="8" customFormat="1" ht="19.95" customHeight="1">
      <c r="B60" s="153"/>
      <c r="C60" s="154"/>
      <c r="D60" s="155" t="s">
        <v>107</v>
      </c>
      <c r="E60" s="156"/>
      <c r="F60" s="156"/>
      <c r="G60" s="156"/>
      <c r="H60" s="156"/>
      <c r="I60" s="157"/>
      <c r="J60" s="158">
        <f>J240</f>
        <v>0</v>
      </c>
      <c r="K60" s="159"/>
    </row>
    <row r="61" spans="2:47" s="8" customFormat="1" ht="19.95" customHeight="1">
      <c r="B61" s="153"/>
      <c r="C61" s="154"/>
      <c r="D61" s="155" t="s">
        <v>108</v>
      </c>
      <c r="E61" s="156"/>
      <c r="F61" s="156"/>
      <c r="G61" s="156"/>
      <c r="H61" s="156"/>
      <c r="I61" s="157"/>
      <c r="J61" s="158">
        <f>J245</f>
        <v>0</v>
      </c>
      <c r="K61" s="159"/>
    </row>
    <row r="62" spans="2:47" s="8" customFormat="1" ht="19.95" customHeight="1">
      <c r="B62" s="153"/>
      <c r="C62" s="154"/>
      <c r="D62" s="155" t="s">
        <v>109</v>
      </c>
      <c r="E62" s="156"/>
      <c r="F62" s="156"/>
      <c r="G62" s="156"/>
      <c r="H62" s="156"/>
      <c r="I62" s="157"/>
      <c r="J62" s="158">
        <f>J261</f>
        <v>0</v>
      </c>
      <c r="K62" s="159"/>
    </row>
    <row r="63" spans="2:47" s="8" customFormat="1" ht="19.95" customHeight="1">
      <c r="B63" s="153"/>
      <c r="C63" s="154"/>
      <c r="D63" s="155" t="s">
        <v>110</v>
      </c>
      <c r="E63" s="156"/>
      <c r="F63" s="156"/>
      <c r="G63" s="156"/>
      <c r="H63" s="156"/>
      <c r="I63" s="157"/>
      <c r="J63" s="158">
        <f>J307</f>
        <v>0</v>
      </c>
      <c r="K63" s="159"/>
    </row>
    <row r="64" spans="2:47" s="8" customFormat="1" ht="19.95" customHeight="1">
      <c r="B64" s="153"/>
      <c r="C64" s="154"/>
      <c r="D64" s="155" t="s">
        <v>111</v>
      </c>
      <c r="E64" s="156"/>
      <c r="F64" s="156"/>
      <c r="G64" s="156"/>
      <c r="H64" s="156"/>
      <c r="I64" s="157"/>
      <c r="J64" s="158">
        <f>J314</f>
        <v>0</v>
      </c>
      <c r="K64" s="159"/>
    </row>
    <row r="65" spans="2:12" s="8" customFormat="1" ht="19.95" customHeight="1">
      <c r="B65" s="153"/>
      <c r="C65" s="154"/>
      <c r="D65" s="155" t="s">
        <v>112</v>
      </c>
      <c r="E65" s="156"/>
      <c r="F65" s="156"/>
      <c r="G65" s="156"/>
      <c r="H65" s="156"/>
      <c r="I65" s="157"/>
      <c r="J65" s="158">
        <f>J334</f>
        <v>0</v>
      </c>
      <c r="K65" s="159"/>
    </row>
    <row r="66" spans="2:12" s="8" customFormat="1" ht="19.95" customHeight="1">
      <c r="B66" s="153"/>
      <c r="C66" s="154"/>
      <c r="D66" s="155" t="s">
        <v>113</v>
      </c>
      <c r="E66" s="156"/>
      <c r="F66" s="156"/>
      <c r="G66" s="156"/>
      <c r="H66" s="156"/>
      <c r="I66" s="157"/>
      <c r="J66" s="158">
        <f>J359</f>
        <v>0</v>
      </c>
      <c r="K66" s="159"/>
    </row>
    <row r="67" spans="2:12" s="1" customFormat="1" ht="21.75" customHeight="1">
      <c r="B67" s="38"/>
      <c r="C67" s="39"/>
      <c r="D67" s="39"/>
      <c r="E67" s="39"/>
      <c r="F67" s="39"/>
      <c r="G67" s="39"/>
      <c r="H67" s="39"/>
      <c r="I67" s="115"/>
      <c r="J67" s="39"/>
      <c r="K67" s="42"/>
    </row>
    <row r="68" spans="2:12" s="1" customFormat="1" ht="6.9" customHeight="1">
      <c r="B68" s="53"/>
      <c r="C68" s="54"/>
      <c r="D68" s="54"/>
      <c r="E68" s="54"/>
      <c r="F68" s="54"/>
      <c r="G68" s="54"/>
      <c r="H68" s="54"/>
      <c r="I68" s="136"/>
      <c r="J68" s="54"/>
      <c r="K68" s="55"/>
    </row>
    <row r="72" spans="2:12" s="1" customFormat="1" ht="6.9" customHeight="1">
      <c r="B72" s="56"/>
      <c r="C72" s="57"/>
      <c r="D72" s="57"/>
      <c r="E72" s="57"/>
      <c r="F72" s="57"/>
      <c r="G72" s="57"/>
      <c r="H72" s="57"/>
      <c r="I72" s="139"/>
      <c r="J72" s="57"/>
      <c r="K72" s="57"/>
      <c r="L72" s="58"/>
    </row>
    <row r="73" spans="2:12" s="1" customFormat="1" ht="36.9" customHeight="1">
      <c r="B73" s="38"/>
      <c r="C73" s="59" t="s">
        <v>114</v>
      </c>
      <c r="D73" s="60"/>
      <c r="E73" s="60"/>
      <c r="F73" s="60"/>
      <c r="G73" s="60"/>
      <c r="H73" s="60"/>
      <c r="I73" s="160"/>
      <c r="J73" s="60"/>
      <c r="K73" s="60"/>
      <c r="L73" s="58"/>
    </row>
    <row r="74" spans="2:12" s="1" customFormat="1" ht="6.9" customHeight="1">
      <c r="B74" s="38"/>
      <c r="C74" s="60"/>
      <c r="D74" s="60"/>
      <c r="E74" s="60"/>
      <c r="F74" s="60"/>
      <c r="G74" s="60"/>
      <c r="H74" s="60"/>
      <c r="I74" s="160"/>
      <c r="J74" s="60"/>
      <c r="K74" s="60"/>
      <c r="L74" s="58"/>
    </row>
    <row r="75" spans="2:12" s="1" customFormat="1" ht="14.4" customHeight="1">
      <c r="B75" s="38"/>
      <c r="C75" s="62" t="s">
        <v>18</v>
      </c>
      <c r="D75" s="60"/>
      <c r="E75" s="60"/>
      <c r="F75" s="60"/>
      <c r="G75" s="60"/>
      <c r="H75" s="60"/>
      <c r="I75" s="160"/>
      <c r="J75" s="60"/>
      <c r="K75" s="60"/>
      <c r="L75" s="58"/>
    </row>
    <row r="76" spans="2:12" s="1" customFormat="1" ht="14.4" customHeight="1">
      <c r="B76" s="38"/>
      <c r="C76" s="60"/>
      <c r="D76" s="60"/>
      <c r="E76" s="350" t="str">
        <f>E7</f>
        <v>k.ú. Křinice, cesta PC 7</v>
      </c>
      <c r="F76" s="351"/>
      <c r="G76" s="351"/>
      <c r="H76" s="351"/>
      <c r="I76" s="160"/>
      <c r="J76" s="60"/>
      <c r="K76" s="60"/>
      <c r="L76" s="58"/>
    </row>
    <row r="77" spans="2:12" s="1" customFormat="1" ht="14.4" customHeight="1">
      <c r="B77" s="38"/>
      <c r="C77" s="62" t="s">
        <v>97</v>
      </c>
      <c r="D77" s="60"/>
      <c r="E77" s="60"/>
      <c r="F77" s="60"/>
      <c r="G77" s="60"/>
      <c r="H77" s="60"/>
      <c r="I77" s="160"/>
      <c r="J77" s="60"/>
      <c r="K77" s="60"/>
      <c r="L77" s="58"/>
    </row>
    <row r="78" spans="2:12" s="1" customFormat="1" ht="16.2" customHeight="1">
      <c r="B78" s="38"/>
      <c r="C78" s="60"/>
      <c r="D78" s="60"/>
      <c r="E78" s="325" t="str">
        <f>E9</f>
        <v>SO-101 - Polní cesta PC 7</v>
      </c>
      <c r="F78" s="352"/>
      <c r="G78" s="352"/>
      <c r="H78" s="352"/>
      <c r="I78" s="160"/>
      <c r="J78" s="60"/>
      <c r="K78" s="60"/>
      <c r="L78" s="58"/>
    </row>
    <row r="79" spans="2:12" s="1" customFormat="1" ht="6.9" customHeight="1">
      <c r="B79" s="38"/>
      <c r="C79" s="60"/>
      <c r="D79" s="60"/>
      <c r="E79" s="60"/>
      <c r="F79" s="60"/>
      <c r="G79" s="60"/>
      <c r="H79" s="60"/>
      <c r="I79" s="160"/>
      <c r="J79" s="60"/>
      <c r="K79" s="60"/>
      <c r="L79" s="58"/>
    </row>
    <row r="80" spans="2:12" s="1" customFormat="1" ht="18" customHeight="1">
      <c r="B80" s="38"/>
      <c r="C80" s="62" t="s">
        <v>23</v>
      </c>
      <c r="D80" s="60"/>
      <c r="E80" s="60"/>
      <c r="F80" s="161" t="str">
        <f>F12</f>
        <v xml:space="preserve"> </v>
      </c>
      <c r="G80" s="60"/>
      <c r="H80" s="60"/>
      <c r="I80" s="162" t="s">
        <v>25</v>
      </c>
      <c r="J80" s="70" t="str">
        <f>IF(J12="","",J12)</f>
        <v>3. 5. 2018</v>
      </c>
      <c r="K80" s="60"/>
      <c r="L80" s="58"/>
    </row>
    <row r="81" spans="2:65" s="1" customFormat="1" ht="6.9" customHeight="1">
      <c r="B81" s="38"/>
      <c r="C81" s="60"/>
      <c r="D81" s="60"/>
      <c r="E81" s="60"/>
      <c r="F81" s="60"/>
      <c r="G81" s="60"/>
      <c r="H81" s="60"/>
      <c r="I81" s="160"/>
      <c r="J81" s="60"/>
      <c r="K81" s="60"/>
      <c r="L81" s="58"/>
    </row>
    <row r="82" spans="2:65" s="1" customFormat="1" ht="13.2">
      <c r="B82" s="38"/>
      <c r="C82" s="62" t="s">
        <v>27</v>
      </c>
      <c r="D82" s="60"/>
      <c r="E82" s="60"/>
      <c r="F82" s="161" t="str">
        <f>E15</f>
        <v>ČR-SPÚ, Pobočka Náchod</v>
      </c>
      <c r="G82" s="60"/>
      <c r="H82" s="60"/>
      <c r="I82" s="162" t="s">
        <v>33</v>
      </c>
      <c r="J82" s="161" t="str">
        <f>E21</f>
        <v>Agroprojekce Litomyšl, s.r.o.</v>
      </c>
      <c r="K82" s="60"/>
      <c r="L82" s="58"/>
    </row>
    <row r="83" spans="2:65" s="1" customFormat="1" ht="14.4" customHeight="1">
      <c r="B83" s="38"/>
      <c r="C83" s="62" t="s">
        <v>31</v>
      </c>
      <c r="D83" s="60"/>
      <c r="E83" s="60"/>
      <c r="F83" s="161" t="str">
        <f>IF(E18="","",E18)</f>
        <v/>
      </c>
      <c r="G83" s="60"/>
      <c r="H83" s="60"/>
      <c r="I83" s="160"/>
      <c r="J83" s="60"/>
      <c r="K83" s="60"/>
      <c r="L83" s="58"/>
    </row>
    <row r="84" spans="2:65" s="1" customFormat="1" ht="10.35" customHeight="1">
      <c r="B84" s="38"/>
      <c r="C84" s="60"/>
      <c r="D84" s="60"/>
      <c r="E84" s="60"/>
      <c r="F84" s="60"/>
      <c r="G84" s="60"/>
      <c r="H84" s="60"/>
      <c r="I84" s="160"/>
      <c r="J84" s="60"/>
      <c r="K84" s="60"/>
      <c r="L84" s="58"/>
    </row>
    <row r="85" spans="2:65" s="9" customFormat="1" ht="29.25" customHeight="1">
      <c r="B85" s="163"/>
      <c r="C85" s="164" t="s">
        <v>115</v>
      </c>
      <c r="D85" s="165" t="s">
        <v>57</v>
      </c>
      <c r="E85" s="165" t="s">
        <v>53</v>
      </c>
      <c r="F85" s="165" t="s">
        <v>116</v>
      </c>
      <c r="G85" s="165" t="s">
        <v>117</v>
      </c>
      <c r="H85" s="165" t="s">
        <v>118</v>
      </c>
      <c r="I85" s="166" t="s">
        <v>119</v>
      </c>
      <c r="J85" s="165" t="s">
        <v>101</v>
      </c>
      <c r="K85" s="167" t="s">
        <v>120</v>
      </c>
      <c r="L85" s="168"/>
      <c r="M85" s="78" t="s">
        <v>121</v>
      </c>
      <c r="N85" s="79" t="s">
        <v>42</v>
      </c>
      <c r="O85" s="79" t="s">
        <v>122</v>
      </c>
      <c r="P85" s="79" t="s">
        <v>123</v>
      </c>
      <c r="Q85" s="79" t="s">
        <v>124</v>
      </c>
      <c r="R85" s="79" t="s">
        <v>125</v>
      </c>
      <c r="S85" s="79" t="s">
        <v>126</v>
      </c>
      <c r="T85" s="80" t="s">
        <v>127</v>
      </c>
    </row>
    <row r="86" spans="2:65" s="1" customFormat="1" ht="29.25" customHeight="1">
      <c r="B86" s="38"/>
      <c r="C86" s="84" t="s">
        <v>102</v>
      </c>
      <c r="D86" s="60"/>
      <c r="E86" s="60"/>
      <c r="F86" s="60"/>
      <c r="G86" s="60"/>
      <c r="H86" s="60"/>
      <c r="I86" s="160"/>
      <c r="J86" s="169">
        <f>BK86</f>
        <v>0</v>
      </c>
      <c r="K86" s="60"/>
      <c r="L86" s="58"/>
      <c r="M86" s="81"/>
      <c r="N86" s="82"/>
      <c r="O86" s="82"/>
      <c r="P86" s="170">
        <f>P87</f>
        <v>0</v>
      </c>
      <c r="Q86" s="82"/>
      <c r="R86" s="170">
        <f>R87</f>
        <v>2177.0330555300002</v>
      </c>
      <c r="S86" s="82"/>
      <c r="T86" s="171">
        <f>T87</f>
        <v>23.423500000000001</v>
      </c>
      <c r="AT86" s="21" t="s">
        <v>71</v>
      </c>
      <c r="AU86" s="21" t="s">
        <v>103</v>
      </c>
      <c r="BK86" s="172">
        <f>BK87</f>
        <v>0</v>
      </c>
    </row>
    <row r="87" spans="2:65" s="10" customFormat="1" ht="37.35" customHeight="1">
      <c r="B87" s="173"/>
      <c r="C87" s="174"/>
      <c r="D87" s="175" t="s">
        <v>71</v>
      </c>
      <c r="E87" s="176" t="s">
        <v>128</v>
      </c>
      <c r="F87" s="176" t="s">
        <v>129</v>
      </c>
      <c r="G87" s="174"/>
      <c r="H87" s="174"/>
      <c r="I87" s="177"/>
      <c r="J87" s="178">
        <f>BK87</f>
        <v>0</v>
      </c>
      <c r="K87" s="174"/>
      <c r="L87" s="179"/>
      <c r="M87" s="180"/>
      <c r="N87" s="181"/>
      <c r="O87" s="181"/>
      <c r="P87" s="182">
        <f>P88+P217+P240+P245+P261+P307+P314+P334+P359</f>
        <v>0</v>
      </c>
      <c r="Q87" s="181"/>
      <c r="R87" s="182">
        <f>R88+R217+R240+R245+R261+R307+R314+R334+R359</f>
        <v>2177.0330555300002</v>
      </c>
      <c r="S87" s="181"/>
      <c r="T87" s="183">
        <f>T88+T217+T240+T245+T261+T307+T314+T334+T359</f>
        <v>23.423500000000001</v>
      </c>
      <c r="AR87" s="184" t="s">
        <v>80</v>
      </c>
      <c r="AT87" s="185" t="s">
        <v>71</v>
      </c>
      <c r="AU87" s="185" t="s">
        <v>72</v>
      </c>
      <c r="AY87" s="184" t="s">
        <v>130</v>
      </c>
      <c r="BK87" s="186">
        <f>BK88+BK217+BK240+BK245+BK261+BK307+BK314+BK334+BK359</f>
        <v>0</v>
      </c>
    </row>
    <row r="88" spans="2:65" s="10" customFormat="1" ht="19.95" customHeight="1">
      <c r="B88" s="173"/>
      <c r="C88" s="174"/>
      <c r="D88" s="175" t="s">
        <v>71</v>
      </c>
      <c r="E88" s="187" t="s">
        <v>80</v>
      </c>
      <c r="F88" s="187" t="s">
        <v>131</v>
      </c>
      <c r="G88" s="174"/>
      <c r="H88" s="174"/>
      <c r="I88" s="177"/>
      <c r="J88" s="188">
        <f>BK88</f>
        <v>0</v>
      </c>
      <c r="K88" s="174"/>
      <c r="L88" s="179"/>
      <c r="M88" s="180"/>
      <c r="N88" s="181"/>
      <c r="O88" s="181"/>
      <c r="P88" s="182">
        <f>SUM(P89:P216)</f>
        <v>0</v>
      </c>
      <c r="Q88" s="181"/>
      <c r="R88" s="182">
        <f>SUM(R89:R216)</f>
        <v>1.418E-3</v>
      </c>
      <c r="S88" s="181"/>
      <c r="T88" s="183">
        <f>SUM(T89:T216)</f>
        <v>20.035</v>
      </c>
      <c r="AR88" s="184" t="s">
        <v>80</v>
      </c>
      <c r="AT88" s="185" t="s">
        <v>71</v>
      </c>
      <c r="AU88" s="185" t="s">
        <v>80</v>
      </c>
      <c r="AY88" s="184" t="s">
        <v>130</v>
      </c>
      <c r="BK88" s="186">
        <f>SUM(BK89:BK216)</f>
        <v>0</v>
      </c>
    </row>
    <row r="89" spans="2:65" s="1" customFormat="1" ht="14.4" customHeight="1">
      <c r="B89" s="38"/>
      <c r="C89" s="189" t="s">
        <v>80</v>
      </c>
      <c r="D89" s="189" t="s">
        <v>132</v>
      </c>
      <c r="E89" s="190" t="s">
        <v>133</v>
      </c>
      <c r="F89" s="191" t="s">
        <v>134</v>
      </c>
      <c r="G89" s="192" t="s">
        <v>135</v>
      </c>
      <c r="H89" s="193">
        <v>1.8</v>
      </c>
      <c r="I89" s="194"/>
      <c r="J89" s="195">
        <f>ROUND(I89*H89,2)</f>
        <v>0</v>
      </c>
      <c r="K89" s="191" t="s">
        <v>136</v>
      </c>
      <c r="L89" s="58"/>
      <c r="M89" s="196" t="s">
        <v>21</v>
      </c>
      <c r="N89" s="197" t="s">
        <v>43</v>
      </c>
      <c r="O89" s="39"/>
      <c r="P89" s="198">
        <f>O89*H89</f>
        <v>0</v>
      </c>
      <c r="Q89" s="198">
        <v>0</v>
      </c>
      <c r="R89" s="198">
        <f>Q89*H89</f>
        <v>0</v>
      </c>
      <c r="S89" s="198">
        <v>0</v>
      </c>
      <c r="T89" s="199">
        <f>S89*H89</f>
        <v>0</v>
      </c>
      <c r="AR89" s="21" t="s">
        <v>137</v>
      </c>
      <c r="AT89" s="21" t="s">
        <v>132</v>
      </c>
      <c r="AU89" s="21" t="s">
        <v>83</v>
      </c>
      <c r="AY89" s="21" t="s">
        <v>130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21" t="s">
        <v>80</v>
      </c>
      <c r="BK89" s="200">
        <f>ROUND(I89*H89,2)</f>
        <v>0</v>
      </c>
      <c r="BL89" s="21" t="s">
        <v>137</v>
      </c>
      <c r="BM89" s="21" t="s">
        <v>138</v>
      </c>
    </row>
    <row r="90" spans="2:65" s="1" customFormat="1" ht="12">
      <c r="B90" s="38"/>
      <c r="C90" s="60"/>
      <c r="D90" s="201" t="s">
        <v>139</v>
      </c>
      <c r="E90" s="60"/>
      <c r="F90" s="202" t="s">
        <v>140</v>
      </c>
      <c r="G90" s="60"/>
      <c r="H90" s="60"/>
      <c r="I90" s="160"/>
      <c r="J90" s="60"/>
      <c r="K90" s="60"/>
      <c r="L90" s="58"/>
      <c r="M90" s="203"/>
      <c r="N90" s="39"/>
      <c r="O90" s="39"/>
      <c r="P90" s="39"/>
      <c r="Q90" s="39"/>
      <c r="R90" s="39"/>
      <c r="S90" s="39"/>
      <c r="T90" s="75"/>
      <c r="AT90" s="21" t="s">
        <v>139</v>
      </c>
      <c r="AU90" s="21" t="s">
        <v>83</v>
      </c>
    </row>
    <row r="91" spans="2:65" s="1" customFormat="1" ht="24">
      <c r="B91" s="38"/>
      <c r="C91" s="60"/>
      <c r="D91" s="201" t="s">
        <v>141</v>
      </c>
      <c r="E91" s="60"/>
      <c r="F91" s="204" t="s">
        <v>142</v>
      </c>
      <c r="G91" s="60"/>
      <c r="H91" s="60"/>
      <c r="I91" s="160"/>
      <c r="J91" s="60"/>
      <c r="K91" s="60"/>
      <c r="L91" s="58"/>
      <c r="M91" s="203"/>
      <c r="N91" s="39"/>
      <c r="O91" s="39"/>
      <c r="P91" s="39"/>
      <c r="Q91" s="39"/>
      <c r="R91" s="39"/>
      <c r="S91" s="39"/>
      <c r="T91" s="75"/>
      <c r="AT91" s="21" t="s">
        <v>141</v>
      </c>
      <c r="AU91" s="21" t="s">
        <v>83</v>
      </c>
    </row>
    <row r="92" spans="2:65" s="11" customFormat="1" ht="12">
      <c r="B92" s="205"/>
      <c r="C92" s="206"/>
      <c r="D92" s="201" t="s">
        <v>143</v>
      </c>
      <c r="E92" s="207" t="s">
        <v>21</v>
      </c>
      <c r="F92" s="208" t="s">
        <v>144</v>
      </c>
      <c r="G92" s="206"/>
      <c r="H92" s="209">
        <v>1.8</v>
      </c>
      <c r="I92" s="210"/>
      <c r="J92" s="206"/>
      <c r="K92" s="206"/>
      <c r="L92" s="211"/>
      <c r="M92" s="212"/>
      <c r="N92" s="213"/>
      <c r="O92" s="213"/>
      <c r="P92" s="213"/>
      <c r="Q92" s="213"/>
      <c r="R92" s="213"/>
      <c r="S92" s="213"/>
      <c r="T92" s="214"/>
      <c r="AT92" s="215" t="s">
        <v>143</v>
      </c>
      <c r="AU92" s="215" t="s">
        <v>83</v>
      </c>
      <c r="AV92" s="11" t="s">
        <v>83</v>
      </c>
      <c r="AW92" s="11" t="s">
        <v>35</v>
      </c>
      <c r="AX92" s="11" t="s">
        <v>80</v>
      </c>
      <c r="AY92" s="215" t="s">
        <v>130</v>
      </c>
    </row>
    <row r="93" spans="2:65" s="1" customFormat="1" ht="14.4" customHeight="1">
      <c r="B93" s="38"/>
      <c r="C93" s="189" t="s">
        <v>83</v>
      </c>
      <c r="D93" s="189" t="s">
        <v>132</v>
      </c>
      <c r="E93" s="190" t="s">
        <v>145</v>
      </c>
      <c r="F93" s="191" t="s">
        <v>146</v>
      </c>
      <c r="G93" s="192" t="s">
        <v>147</v>
      </c>
      <c r="H93" s="193">
        <v>10</v>
      </c>
      <c r="I93" s="194"/>
      <c r="J93" s="195">
        <f>ROUND(I93*H93,2)</f>
        <v>0</v>
      </c>
      <c r="K93" s="191" t="s">
        <v>136</v>
      </c>
      <c r="L93" s="58"/>
      <c r="M93" s="196" t="s">
        <v>21</v>
      </c>
      <c r="N93" s="197" t="s">
        <v>43</v>
      </c>
      <c r="O93" s="39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21" t="s">
        <v>137</v>
      </c>
      <c r="AT93" s="21" t="s">
        <v>132</v>
      </c>
      <c r="AU93" s="21" t="s">
        <v>83</v>
      </c>
      <c r="AY93" s="21" t="s">
        <v>130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21" t="s">
        <v>80</v>
      </c>
      <c r="BK93" s="200">
        <f>ROUND(I93*H93,2)</f>
        <v>0</v>
      </c>
      <c r="BL93" s="21" t="s">
        <v>137</v>
      </c>
      <c r="BM93" s="21" t="s">
        <v>148</v>
      </c>
    </row>
    <row r="94" spans="2:65" s="1" customFormat="1" ht="24">
      <c r="B94" s="38"/>
      <c r="C94" s="60"/>
      <c r="D94" s="201" t="s">
        <v>139</v>
      </c>
      <c r="E94" s="60"/>
      <c r="F94" s="202" t="s">
        <v>149</v>
      </c>
      <c r="G94" s="60"/>
      <c r="H94" s="60"/>
      <c r="I94" s="160"/>
      <c r="J94" s="60"/>
      <c r="K94" s="60"/>
      <c r="L94" s="58"/>
      <c r="M94" s="203"/>
      <c r="N94" s="39"/>
      <c r="O94" s="39"/>
      <c r="P94" s="39"/>
      <c r="Q94" s="39"/>
      <c r="R94" s="39"/>
      <c r="S94" s="39"/>
      <c r="T94" s="75"/>
      <c r="AT94" s="21" t="s">
        <v>139</v>
      </c>
      <c r="AU94" s="21" t="s">
        <v>83</v>
      </c>
    </row>
    <row r="95" spans="2:65" s="11" customFormat="1" ht="12">
      <c r="B95" s="205"/>
      <c r="C95" s="206"/>
      <c r="D95" s="201" t="s">
        <v>143</v>
      </c>
      <c r="E95" s="207" t="s">
        <v>21</v>
      </c>
      <c r="F95" s="208" t="s">
        <v>150</v>
      </c>
      <c r="G95" s="206"/>
      <c r="H95" s="209">
        <v>10</v>
      </c>
      <c r="I95" s="210"/>
      <c r="J95" s="206"/>
      <c r="K95" s="206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143</v>
      </c>
      <c r="AU95" s="215" t="s">
        <v>83</v>
      </c>
      <c r="AV95" s="11" t="s">
        <v>83</v>
      </c>
      <c r="AW95" s="11" t="s">
        <v>35</v>
      </c>
      <c r="AX95" s="11" t="s">
        <v>80</v>
      </c>
      <c r="AY95" s="215" t="s">
        <v>130</v>
      </c>
    </row>
    <row r="96" spans="2:65" s="1" customFormat="1" ht="14.4" customHeight="1">
      <c r="B96" s="38"/>
      <c r="C96" s="189" t="s">
        <v>151</v>
      </c>
      <c r="D96" s="189" t="s">
        <v>132</v>
      </c>
      <c r="E96" s="190" t="s">
        <v>152</v>
      </c>
      <c r="F96" s="191" t="s">
        <v>153</v>
      </c>
      <c r="G96" s="192" t="s">
        <v>147</v>
      </c>
      <c r="H96" s="193">
        <v>1</v>
      </c>
      <c r="I96" s="194"/>
      <c r="J96" s="195">
        <f>ROUND(I96*H96,2)</f>
        <v>0</v>
      </c>
      <c r="K96" s="191" t="s">
        <v>136</v>
      </c>
      <c r="L96" s="58"/>
      <c r="M96" s="196" t="s">
        <v>21</v>
      </c>
      <c r="N96" s="197" t="s">
        <v>43</v>
      </c>
      <c r="O96" s="39"/>
      <c r="P96" s="198">
        <f>O96*H96</f>
        <v>0</v>
      </c>
      <c r="Q96" s="198">
        <v>0</v>
      </c>
      <c r="R96" s="198">
        <f>Q96*H96</f>
        <v>0</v>
      </c>
      <c r="S96" s="198">
        <v>0</v>
      </c>
      <c r="T96" s="199">
        <f>S96*H96</f>
        <v>0</v>
      </c>
      <c r="AR96" s="21" t="s">
        <v>137</v>
      </c>
      <c r="AT96" s="21" t="s">
        <v>132</v>
      </c>
      <c r="AU96" s="21" t="s">
        <v>83</v>
      </c>
      <c r="AY96" s="21" t="s">
        <v>130</v>
      </c>
      <c r="BE96" s="200">
        <f>IF(N96="základní",J96,0)</f>
        <v>0</v>
      </c>
      <c r="BF96" s="200">
        <f>IF(N96="snížená",J96,0)</f>
        <v>0</v>
      </c>
      <c r="BG96" s="200">
        <f>IF(N96="zákl. přenesená",J96,0)</f>
        <v>0</v>
      </c>
      <c r="BH96" s="200">
        <f>IF(N96="sníž. přenesená",J96,0)</f>
        <v>0</v>
      </c>
      <c r="BI96" s="200">
        <f>IF(N96="nulová",J96,0)</f>
        <v>0</v>
      </c>
      <c r="BJ96" s="21" t="s">
        <v>80</v>
      </c>
      <c r="BK96" s="200">
        <f>ROUND(I96*H96,2)</f>
        <v>0</v>
      </c>
      <c r="BL96" s="21" t="s">
        <v>137</v>
      </c>
      <c r="BM96" s="21" t="s">
        <v>154</v>
      </c>
    </row>
    <row r="97" spans="2:65" s="1" customFormat="1" ht="24">
      <c r="B97" s="38"/>
      <c r="C97" s="60"/>
      <c r="D97" s="201" t="s">
        <v>139</v>
      </c>
      <c r="E97" s="60"/>
      <c r="F97" s="202" t="s">
        <v>155</v>
      </c>
      <c r="G97" s="60"/>
      <c r="H97" s="60"/>
      <c r="I97" s="160"/>
      <c r="J97" s="60"/>
      <c r="K97" s="60"/>
      <c r="L97" s="58"/>
      <c r="M97" s="203"/>
      <c r="N97" s="39"/>
      <c r="O97" s="39"/>
      <c r="P97" s="39"/>
      <c r="Q97" s="39"/>
      <c r="R97" s="39"/>
      <c r="S97" s="39"/>
      <c r="T97" s="75"/>
      <c r="AT97" s="21" t="s">
        <v>139</v>
      </c>
      <c r="AU97" s="21" t="s">
        <v>83</v>
      </c>
    </row>
    <row r="98" spans="2:65" s="11" customFormat="1" ht="12">
      <c r="B98" s="205"/>
      <c r="C98" s="206"/>
      <c r="D98" s="201" t="s">
        <v>143</v>
      </c>
      <c r="E98" s="207" t="s">
        <v>21</v>
      </c>
      <c r="F98" s="208" t="s">
        <v>156</v>
      </c>
      <c r="G98" s="206"/>
      <c r="H98" s="209">
        <v>1</v>
      </c>
      <c r="I98" s="210"/>
      <c r="J98" s="206"/>
      <c r="K98" s="206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143</v>
      </c>
      <c r="AU98" s="215" t="s">
        <v>83</v>
      </c>
      <c r="AV98" s="11" t="s">
        <v>83</v>
      </c>
      <c r="AW98" s="11" t="s">
        <v>35</v>
      </c>
      <c r="AX98" s="11" t="s">
        <v>80</v>
      </c>
      <c r="AY98" s="215" t="s">
        <v>130</v>
      </c>
    </row>
    <row r="99" spans="2:65" s="1" customFormat="1" ht="14.4" customHeight="1">
      <c r="B99" s="38"/>
      <c r="C99" s="189" t="s">
        <v>137</v>
      </c>
      <c r="D99" s="189" t="s">
        <v>132</v>
      </c>
      <c r="E99" s="190" t="s">
        <v>157</v>
      </c>
      <c r="F99" s="191" t="s">
        <v>158</v>
      </c>
      <c r="G99" s="192" t="s">
        <v>147</v>
      </c>
      <c r="H99" s="193">
        <v>10</v>
      </c>
      <c r="I99" s="194"/>
      <c r="J99" s="195">
        <f>ROUND(I99*H99,2)</f>
        <v>0</v>
      </c>
      <c r="K99" s="191" t="s">
        <v>136</v>
      </c>
      <c r="L99" s="58"/>
      <c r="M99" s="196" t="s">
        <v>21</v>
      </c>
      <c r="N99" s="197" t="s">
        <v>43</v>
      </c>
      <c r="O99" s="39"/>
      <c r="P99" s="198">
        <f>O99*H99</f>
        <v>0</v>
      </c>
      <c r="Q99" s="198">
        <v>5.0000000000000002E-5</v>
      </c>
      <c r="R99" s="198">
        <f>Q99*H99</f>
        <v>5.0000000000000001E-4</v>
      </c>
      <c r="S99" s="198">
        <v>0</v>
      </c>
      <c r="T99" s="199">
        <f>S99*H99</f>
        <v>0</v>
      </c>
      <c r="AR99" s="21" t="s">
        <v>137</v>
      </c>
      <c r="AT99" s="21" t="s">
        <v>132</v>
      </c>
      <c r="AU99" s="21" t="s">
        <v>83</v>
      </c>
      <c r="AY99" s="21" t="s">
        <v>130</v>
      </c>
      <c r="BE99" s="200">
        <f>IF(N99="základní",J99,0)</f>
        <v>0</v>
      </c>
      <c r="BF99" s="200">
        <f>IF(N99="snížená",J99,0)</f>
        <v>0</v>
      </c>
      <c r="BG99" s="200">
        <f>IF(N99="zákl. přenesená",J99,0)</f>
        <v>0</v>
      </c>
      <c r="BH99" s="200">
        <f>IF(N99="sníž. přenesená",J99,0)</f>
        <v>0</v>
      </c>
      <c r="BI99" s="200">
        <f>IF(N99="nulová",J99,0)</f>
        <v>0</v>
      </c>
      <c r="BJ99" s="21" t="s">
        <v>80</v>
      </c>
      <c r="BK99" s="200">
        <f>ROUND(I99*H99,2)</f>
        <v>0</v>
      </c>
      <c r="BL99" s="21" t="s">
        <v>137</v>
      </c>
      <c r="BM99" s="21" t="s">
        <v>159</v>
      </c>
    </row>
    <row r="100" spans="2:65" s="1" customFormat="1" ht="24">
      <c r="B100" s="38"/>
      <c r="C100" s="60"/>
      <c r="D100" s="201" t="s">
        <v>139</v>
      </c>
      <c r="E100" s="60"/>
      <c r="F100" s="202" t="s">
        <v>160</v>
      </c>
      <c r="G100" s="60"/>
      <c r="H100" s="60"/>
      <c r="I100" s="160"/>
      <c r="J100" s="60"/>
      <c r="K100" s="60"/>
      <c r="L100" s="58"/>
      <c r="M100" s="203"/>
      <c r="N100" s="39"/>
      <c r="O100" s="39"/>
      <c r="P100" s="39"/>
      <c r="Q100" s="39"/>
      <c r="R100" s="39"/>
      <c r="S100" s="39"/>
      <c r="T100" s="75"/>
      <c r="AT100" s="21" t="s">
        <v>139</v>
      </c>
      <c r="AU100" s="21" t="s">
        <v>83</v>
      </c>
    </row>
    <row r="101" spans="2:65" s="1" customFormat="1" ht="14.4" customHeight="1">
      <c r="B101" s="38"/>
      <c r="C101" s="189" t="s">
        <v>161</v>
      </c>
      <c r="D101" s="189" t="s">
        <v>132</v>
      </c>
      <c r="E101" s="190" t="s">
        <v>162</v>
      </c>
      <c r="F101" s="191" t="s">
        <v>163</v>
      </c>
      <c r="G101" s="192" t="s">
        <v>147</v>
      </c>
      <c r="H101" s="193">
        <v>1</v>
      </c>
      <c r="I101" s="194"/>
      <c r="J101" s="195">
        <f>ROUND(I101*H101,2)</f>
        <v>0</v>
      </c>
      <c r="K101" s="191" t="s">
        <v>136</v>
      </c>
      <c r="L101" s="58"/>
      <c r="M101" s="196" t="s">
        <v>21</v>
      </c>
      <c r="N101" s="197" t="s">
        <v>43</v>
      </c>
      <c r="O101" s="39"/>
      <c r="P101" s="198">
        <f>O101*H101</f>
        <v>0</v>
      </c>
      <c r="Q101" s="198">
        <v>5.0000000000000002E-5</v>
      </c>
      <c r="R101" s="198">
        <f>Q101*H101</f>
        <v>5.0000000000000002E-5</v>
      </c>
      <c r="S101" s="198">
        <v>0</v>
      </c>
      <c r="T101" s="199">
        <f>S101*H101</f>
        <v>0</v>
      </c>
      <c r="AR101" s="21" t="s">
        <v>137</v>
      </c>
      <c r="AT101" s="21" t="s">
        <v>132</v>
      </c>
      <c r="AU101" s="21" t="s">
        <v>83</v>
      </c>
      <c r="AY101" s="21" t="s">
        <v>130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21" t="s">
        <v>80</v>
      </c>
      <c r="BK101" s="200">
        <f>ROUND(I101*H101,2)</f>
        <v>0</v>
      </c>
      <c r="BL101" s="21" t="s">
        <v>137</v>
      </c>
      <c r="BM101" s="21" t="s">
        <v>164</v>
      </c>
    </row>
    <row r="102" spans="2:65" s="1" customFormat="1" ht="24">
      <c r="B102" s="38"/>
      <c r="C102" s="60"/>
      <c r="D102" s="201" t="s">
        <v>139</v>
      </c>
      <c r="E102" s="60"/>
      <c r="F102" s="202" t="s">
        <v>165</v>
      </c>
      <c r="G102" s="60"/>
      <c r="H102" s="60"/>
      <c r="I102" s="160"/>
      <c r="J102" s="60"/>
      <c r="K102" s="60"/>
      <c r="L102" s="58"/>
      <c r="M102" s="203"/>
      <c r="N102" s="39"/>
      <c r="O102" s="39"/>
      <c r="P102" s="39"/>
      <c r="Q102" s="39"/>
      <c r="R102" s="39"/>
      <c r="S102" s="39"/>
      <c r="T102" s="75"/>
      <c r="AT102" s="21" t="s">
        <v>139</v>
      </c>
      <c r="AU102" s="21" t="s">
        <v>83</v>
      </c>
    </row>
    <row r="103" spans="2:65" s="1" customFormat="1" ht="22.8" customHeight="1">
      <c r="B103" s="38"/>
      <c r="C103" s="189" t="s">
        <v>166</v>
      </c>
      <c r="D103" s="189" t="s">
        <v>132</v>
      </c>
      <c r="E103" s="190" t="s">
        <v>167</v>
      </c>
      <c r="F103" s="191" t="s">
        <v>168</v>
      </c>
      <c r="G103" s="192" t="s">
        <v>169</v>
      </c>
      <c r="H103" s="193">
        <v>10.4</v>
      </c>
      <c r="I103" s="194"/>
      <c r="J103" s="195">
        <f>ROUND(I103*H103,2)</f>
        <v>0</v>
      </c>
      <c r="K103" s="191" t="s">
        <v>136</v>
      </c>
      <c r="L103" s="58"/>
      <c r="M103" s="196" t="s">
        <v>21</v>
      </c>
      <c r="N103" s="197" t="s">
        <v>43</v>
      </c>
      <c r="O103" s="39"/>
      <c r="P103" s="198">
        <f>O103*H103</f>
        <v>0</v>
      </c>
      <c r="Q103" s="198">
        <v>0</v>
      </c>
      <c r="R103" s="198">
        <f>Q103*H103</f>
        <v>0</v>
      </c>
      <c r="S103" s="198">
        <v>0.57999999999999996</v>
      </c>
      <c r="T103" s="199">
        <f>S103*H103</f>
        <v>6.032</v>
      </c>
      <c r="AR103" s="21" t="s">
        <v>137</v>
      </c>
      <c r="AT103" s="21" t="s">
        <v>132</v>
      </c>
      <c r="AU103" s="21" t="s">
        <v>83</v>
      </c>
      <c r="AY103" s="21" t="s">
        <v>130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21" t="s">
        <v>80</v>
      </c>
      <c r="BK103" s="200">
        <f>ROUND(I103*H103,2)</f>
        <v>0</v>
      </c>
      <c r="BL103" s="21" t="s">
        <v>137</v>
      </c>
      <c r="BM103" s="21" t="s">
        <v>170</v>
      </c>
    </row>
    <row r="104" spans="2:65" s="1" customFormat="1" ht="48">
      <c r="B104" s="38"/>
      <c r="C104" s="60"/>
      <c r="D104" s="201" t="s">
        <v>139</v>
      </c>
      <c r="E104" s="60"/>
      <c r="F104" s="202" t="s">
        <v>171</v>
      </c>
      <c r="G104" s="60"/>
      <c r="H104" s="60"/>
      <c r="I104" s="160"/>
      <c r="J104" s="60"/>
      <c r="K104" s="60"/>
      <c r="L104" s="58"/>
      <c r="M104" s="203"/>
      <c r="N104" s="39"/>
      <c r="O104" s="39"/>
      <c r="P104" s="39"/>
      <c r="Q104" s="39"/>
      <c r="R104" s="39"/>
      <c r="S104" s="39"/>
      <c r="T104" s="75"/>
      <c r="AT104" s="21" t="s">
        <v>139</v>
      </c>
      <c r="AU104" s="21" t="s">
        <v>83</v>
      </c>
    </row>
    <row r="105" spans="2:65" s="11" customFormat="1" ht="12">
      <c r="B105" s="205"/>
      <c r="C105" s="206"/>
      <c r="D105" s="201" t="s">
        <v>143</v>
      </c>
      <c r="E105" s="207" t="s">
        <v>21</v>
      </c>
      <c r="F105" s="208" t="s">
        <v>172</v>
      </c>
      <c r="G105" s="206"/>
      <c r="H105" s="209">
        <v>10.4</v>
      </c>
      <c r="I105" s="210"/>
      <c r="J105" s="206"/>
      <c r="K105" s="206"/>
      <c r="L105" s="211"/>
      <c r="M105" s="212"/>
      <c r="N105" s="213"/>
      <c r="O105" s="213"/>
      <c r="P105" s="213"/>
      <c r="Q105" s="213"/>
      <c r="R105" s="213"/>
      <c r="S105" s="213"/>
      <c r="T105" s="214"/>
      <c r="AT105" s="215" t="s">
        <v>143</v>
      </c>
      <c r="AU105" s="215" t="s">
        <v>83</v>
      </c>
      <c r="AV105" s="11" t="s">
        <v>83</v>
      </c>
      <c r="AW105" s="11" t="s">
        <v>35</v>
      </c>
      <c r="AX105" s="11" t="s">
        <v>80</v>
      </c>
      <c r="AY105" s="215" t="s">
        <v>130</v>
      </c>
    </row>
    <row r="106" spans="2:65" s="1" customFormat="1" ht="14.4" customHeight="1">
      <c r="B106" s="38"/>
      <c r="C106" s="189" t="s">
        <v>173</v>
      </c>
      <c r="D106" s="189" t="s">
        <v>132</v>
      </c>
      <c r="E106" s="190" t="s">
        <v>174</v>
      </c>
      <c r="F106" s="191" t="s">
        <v>175</v>
      </c>
      <c r="G106" s="192" t="s">
        <v>169</v>
      </c>
      <c r="H106" s="193">
        <v>10.4</v>
      </c>
      <c r="I106" s="194"/>
      <c r="J106" s="195">
        <f>ROUND(I106*H106,2)</f>
        <v>0</v>
      </c>
      <c r="K106" s="191" t="s">
        <v>136</v>
      </c>
      <c r="L106" s="58"/>
      <c r="M106" s="196" t="s">
        <v>21</v>
      </c>
      <c r="N106" s="197" t="s">
        <v>43</v>
      </c>
      <c r="O106" s="39"/>
      <c r="P106" s="198">
        <f>O106*H106</f>
        <v>0</v>
      </c>
      <c r="Q106" s="198">
        <v>0</v>
      </c>
      <c r="R106" s="198">
        <f>Q106*H106</f>
        <v>0</v>
      </c>
      <c r="S106" s="198">
        <v>0.22</v>
      </c>
      <c r="T106" s="199">
        <f>S106*H106</f>
        <v>2.2880000000000003</v>
      </c>
      <c r="AR106" s="21" t="s">
        <v>137</v>
      </c>
      <c r="AT106" s="21" t="s">
        <v>132</v>
      </c>
      <c r="AU106" s="21" t="s">
        <v>83</v>
      </c>
      <c r="AY106" s="21" t="s">
        <v>130</v>
      </c>
      <c r="BE106" s="200">
        <f>IF(N106="základní",J106,0)</f>
        <v>0</v>
      </c>
      <c r="BF106" s="200">
        <f>IF(N106="snížená",J106,0)</f>
        <v>0</v>
      </c>
      <c r="BG106" s="200">
        <f>IF(N106="zákl. přenesená",J106,0)</f>
        <v>0</v>
      </c>
      <c r="BH106" s="200">
        <f>IF(N106="sníž. přenesená",J106,0)</f>
        <v>0</v>
      </c>
      <c r="BI106" s="200">
        <f>IF(N106="nulová",J106,0)</f>
        <v>0</v>
      </c>
      <c r="BJ106" s="21" t="s">
        <v>80</v>
      </c>
      <c r="BK106" s="200">
        <f>ROUND(I106*H106,2)</f>
        <v>0</v>
      </c>
      <c r="BL106" s="21" t="s">
        <v>137</v>
      </c>
      <c r="BM106" s="21" t="s">
        <v>176</v>
      </c>
    </row>
    <row r="107" spans="2:65" s="1" customFormat="1" ht="36">
      <c r="B107" s="38"/>
      <c r="C107" s="60"/>
      <c r="D107" s="201" t="s">
        <v>139</v>
      </c>
      <c r="E107" s="60"/>
      <c r="F107" s="202" t="s">
        <v>177</v>
      </c>
      <c r="G107" s="60"/>
      <c r="H107" s="60"/>
      <c r="I107" s="160"/>
      <c r="J107" s="60"/>
      <c r="K107" s="60"/>
      <c r="L107" s="58"/>
      <c r="M107" s="203"/>
      <c r="N107" s="39"/>
      <c r="O107" s="39"/>
      <c r="P107" s="39"/>
      <c r="Q107" s="39"/>
      <c r="R107" s="39"/>
      <c r="S107" s="39"/>
      <c r="T107" s="75"/>
      <c r="AT107" s="21" t="s">
        <v>139</v>
      </c>
      <c r="AU107" s="21" t="s">
        <v>83</v>
      </c>
    </row>
    <row r="108" spans="2:65" s="1" customFormat="1" ht="14.4" customHeight="1">
      <c r="B108" s="38"/>
      <c r="C108" s="189" t="s">
        <v>178</v>
      </c>
      <c r="D108" s="189" t="s">
        <v>132</v>
      </c>
      <c r="E108" s="190" t="s">
        <v>179</v>
      </c>
      <c r="F108" s="191" t="s">
        <v>180</v>
      </c>
      <c r="G108" s="192" t="s">
        <v>169</v>
      </c>
      <c r="H108" s="193">
        <v>33</v>
      </c>
      <c r="I108" s="194"/>
      <c r="J108" s="195">
        <f>ROUND(I108*H108,2)</f>
        <v>0</v>
      </c>
      <c r="K108" s="191" t="s">
        <v>136</v>
      </c>
      <c r="L108" s="58"/>
      <c r="M108" s="196" t="s">
        <v>21</v>
      </c>
      <c r="N108" s="197" t="s">
        <v>43</v>
      </c>
      <c r="O108" s="39"/>
      <c r="P108" s="198">
        <f>O108*H108</f>
        <v>0</v>
      </c>
      <c r="Q108" s="198">
        <v>0</v>
      </c>
      <c r="R108" s="198">
        <f>Q108*H108</f>
        <v>0</v>
      </c>
      <c r="S108" s="198">
        <v>0.35499999999999998</v>
      </c>
      <c r="T108" s="199">
        <f>S108*H108</f>
        <v>11.715</v>
      </c>
      <c r="AR108" s="21" t="s">
        <v>137</v>
      </c>
      <c r="AT108" s="21" t="s">
        <v>132</v>
      </c>
      <c r="AU108" s="21" t="s">
        <v>83</v>
      </c>
      <c r="AY108" s="21" t="s">
        <v>130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21" t="s">
        <v>80</v>
      </c>
      <c r="BK108" s="200">
        <f>ROUND(I108*H108,2)</f>
        <v>0</v>
      </c>
      <c r="BL108" s="21" t="s">
        <v>137</v>
      </c>
      <c r="BM108" s="21" t="s">
        <v>181</v>
      </c>
    </row>
    <row r="109" spans="2:65" s="1" customFormat="1" ht="24">
      <c r="B109" s="38"/>
      <c r="C109" s="60"/>
      <c r="D109" s="201" t="s">
        <v>139</v>
      </c>
      <c r="E109" s="60"/>
      <c r="F109" s="202" t="s">
        <v>182</v>
      </c>
      <c r="G109" s="60"/>
      <c r="H109" s="60"/>
      <c r="I109" s="160"/>
      <c r="J109" s="60"/>
      <c r="K109" s="60"/>
      <c r="L109" s="58"/>
      <c r="M109" s="203"/>
      <c r="N109" s="39"/>
      <c r="O109" s="39"/>
      <c r="P109" s="39"/>
      <c r="Q109" s="39"/>
      <c r="R109" s="39"/>
      <c r="S109" s="39"/>
      <c r="T109" s="75"/>
      <c r="AT109" s="21" t="s">
        <v>139</v>
      </c>
      <c r="AU109" s="21" t="s">
        <v>83</v>
      </c>
    </row>
    <row r="110" spans="2:65" s="11" customFormat="1" ht="12">
      <c r="B110" s="205"/>
      <c r="C110" s="206"/>
      <c r="D110" s="201" t="s">
        <v>143</v>
      </c>
      <c r="E110" s="207" t="s">
        <v>21</v>
      </c>
      <c r="F110" s="208" t="s">
        <v>183</v>
      </c>
      <c r="G110" s="206"/>
      <c r="H110" s="209">
        <v>33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143</v>
      </c>
      <c r="AU110" s="215" t="s">
        <v>83</v>
      </c>
      <c r="AV110" s="11" t="s">
        <v>83</v>
      </c>
      <c r="AW110" s="11" t="s">
        <v>35</v>
      </c>
      <c r="AX110" s="11" t="s">
        <v>80</v>
      </c>
      <c r="AY110" s="215" t="s">
        <v>130</v>
      </c>
    </row>
    <row r="111" spans="2:65" s="1" customFormat="1" ht="14.4" customHeight="1">
      <c r="B111" s="38"/>
      <c r="C111" s="189" t="s">
        <v>184</v>
      </c>
      <c r="D111" s="189" t="s">
        <v>132</v>
      </c>
      <c r="E111" s="190" t="s">
        <v>185</v>
      </c>
      <c r="F111" s="191" t="s">
        <v>186</v>
      </c>
      <c r="G111" s="192" t="s">
        <v>135</v>
      </c>
      <c r="H111" s="193">
        <v>262.10000000000002</v>
      </c>
      <c r="I111" s="194"/>
      <c r="J111" s="195">
        <f>ROUND(I111*H111,2)</f>
        <v>0</v>
      </c>
      <c r="K111" s="191" t="s">
        <v>136</v>
      </c>
      <c r="L111" s="58"/>
      <c r="M111" s="196" t="s">
        <v>21</v>
      </c>
      <c r="N111" s="197" t="s">
        <v>43</v>
      </c>
      <c r="O111" s="39"/>
      <c r="P111" s="198">
        <f>O111*H111</f>
        <v>0</v>
      </c>
      <c r="Q111" s="198">
        <v>0</v>
      </c>
      <c r="R111" s="198">
        <f>Q111*H111</f>
        <v>0</v>
      </c>
      <c r="S111" s="198">
        <v>0</v>
      </c>
      <c r="T111" s="199">
        <f>S111*H111</f>
        <v>0</v>
      </c>
      <c r="AR111" s="21" t="s">
        <v>137</v>
      </c>
      <c r="AT111" s="21" t="s">
        <v>132</v>
      </c>
      <c r="AU111" s="21" t="s">
        <v>83</v>
      </c>
      <c r="AY111" s="21" t="s">
        <v>130</v>
      </c>
      <c r="BE111" s="200">
        <f>IF(N111="základní",J111,0)</f>
        <v>0</v>
      </c>
      <c r="BF111" s="200">
        <f>IF(N111="snížená",J111,0)</f>
        <v>0</v>
      </c>
      <c r="BG111" s="200">
        <f>IF(N111="zákl. přenesená",J111,0)</f>
        <v>0</v>
      </c>
      <c r="BH111" s="200">
        <f>IF(N111="sníž. přenesená",J111,0)</f>
        <v>0</v>
      </c>
      <c r="BI111" s="200">
        <f>IF(N111="nulová",J111,0)</f>
        <v>0</v>
      </c>
      <c r="BJ111" s="21" t="s">
        <v>80</v>
      </c>
      <c r="BK111" s="200">
        <f>ROUND(I111*H111,2)</f>
        <v>0</v>
      </c>
      <c r="BL111" s="21" t="s">
        <v>137</v>
      </c>
      <c r="BM111" s="21" t="s">
        <v>187</v>
      </c>
    </row>
    <row r="112" spans="2:65" s="1" customFormat="1" ht="36">
      <c r="B112" s="38"/>
      <c r="C112" s="60"/>
      <c r="D112" s="201" t="s">
        <v>139</v>
      </c>
      <c r="E112" s="60"/>
      <c r="F112" s="202" t="s">
        <v>188</v>
      </c>
      <c r="G112" s="60"/>
      <c r="H112" s="60"/>
      <c r="I112" s="160"/>
      <c r="J112" s="60"/>
      <c r="K112" s="60"/>
      <c r="L112" s="58"/>
      <c r="M112" s="203"/>
      <c r="N112" s="39"/>
      <c r="O112" s="39"/>
      <c r="P112" s="39"/>
      <c r="Q112" s="39"/>
      <c r="R112" s="39"/>
      <c r="S112" s="39"/>
      <c r="T112" s="75"/>
      <c r="AT112" s="21" t="s">
        <v>139</v>
      </c>
      <c r="AU112" s="21" t="s">
        <v>83</v>
      </c>
    </row>
    <row r="113" spans="2:65" s="11" customFormat="1" ht="12">
      <c r="B113" s="205"/>
      <c r="C113" s="206"/>
      <c r="D113" s="201" t="s">
        <v>143</v>
      </c>
      <c r="E113" s="207" t="s">
        <v>21</v>
      </c>
      <c r="F113" s="208" t="s">
        <v>189</v>
      </c>
      <c r="G113" s="206"/>
      <c r="H113" s="209">
        <v>191.97499999999999</v>
      </c>
      <c r="I113" s="210"/>
      <c r="J113" s="206"/>
      <c r="K113" s="206"/>
      <c r="L113" s="211"/>
      <c r="M113" s="212"/>
      <c r="N113" s="213"/>
      <c r="O113" s="213"/>
      <c r="P113" s="213"/>
      <c r="Q113" s="213"/>
      <c r="R113" s="213"/>
      <c r="S113" s="213"/>
      <c r="T113" s="214"/>
      <c r="AT113" s="215" t="s">
        <v>143</v>
      </c>
      <c r="AU113" s="215" t="s">
        <v>83</v>
      </c>
      <c r="AV113" s="11" t="s">
        <v>83</v>
      </c>
      <c r="AW113" s="11" t="s">
        <v>35</v>
      </c>
      <c r="AX113" s="11" t="s">
        <v>72</v>
      </c>
      <c r="AY113" s="215" t="s">
        <v>130</v>
      </c>
    </row>
    <row r="114" spans="2:65" s="11" customFormat="1" ht="12">
      <c r="B114" s="205"/>
      <c r="C114" s="206"/>
      <c r="D114" s="201" t="s">
        <v>143</v>
      </c>
      <c r="E114" s="207" t="s">
        <v>21</v>
      </c>
      <c r="F114" s="208" t="s">
        <v>190</v>
      </c>
      <c r="G114" s="206"/>
      <c r="H114" s="209">
        <v>3.0750000000000002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143</v>
      </c>
      <c r="AU114" s="215" t="s">
        <v>83</v>
      </c>
      <c r="AV114" s="11" t="s">
        <v>83</v>
      </c>
      <c r="AW114" s="11" t="s">
        <v>35</v>
      </c>
      <c r="AX114" s="11" t="s">
        <v>72</v>
      </c>
      <c r="AY114" s="215" t="s">
        <v>130</v>
      </c>
    </row>
    <row r="115" spans="2:65" s="11" customFormat="1" ht="12">
      <c r="B115" s="205"/>
      <c r="C115" s="206"/>
      <c r="D115" s="201" t="s">
        <v>143</v>
      </c>
      <c r="E115" s="207" t="s">
        <v>21</v>
      </c>
      <c r="F115" s="208" t="s">
        <v>191</v>
      </c>
      <c r="G115" s="206"/>
      <c r="H115" s="209">
        <v>15.675000000000001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143</v>
      </c>
      <c r="AU115" s="215" t="s">
        <v>83</v>
      </c>
      <c r="AV115" s="11" t="s">
        <v>83</v>
      </c>
      <c r="AW115" s="11" t="s">
        <v>35</v>
      </c>
      <c r="AX115" s="11" t="s">
        <v>72</v>
      </c>
      <c r="AY115" s="215" t="s">
        <v>130</v>
      </c>
    </row>
    <row r="116" spans="2:65" s="11" customFormat="1" ht="12">
      <c r="B116" s="205"/>
      <c r="C116" s="206"/>
      <c r="D116" s="201" t="s">
        <v>143</v>
      </c>
      <c r="E116" s="207" t="s">
        <v>21</v>
      </c>
      <c r="F116" s="208" t="s">
        <v>192</v>
      </c>
      <c r="G116" s="206"/>
      <c r="H116" s="209">
        <v>15.5</v>
      </c>
      <c r="I116" s="210"/>
      <c r="J116" s="206"/>
      <c r="K116" s="206"/>
      <c r="L116" s="211"/>
      <c r="M116" s="212"/>
      <c r="N116" s="213"/>
      <c r="O116" s="213"/>
      <c r="P116" s="213"/>
      <c r="Q116" s="213"/>
      <c r="R116" s="213"/>
      <c r="S116" s="213"/>
      <c r="T116" s="214"/>
      <c r="AT116" s="215" t="s">
        <v>143</v>
      </c>
      <c r="AU116" s="215" t="s">
        <v>83</v>
      </c>
      <c r="AV116" s="11" t="s">
        <v>83</v>
      </c>
      <c r="AW116" s="11" t="s">
        <v>35</v>
      </c>
      <c r="AX116" s="11" t="s">
        <v>72</v>
      </c>
      <c r="AY116" s="215" t="s">
        <v>130</v>
      </c>
    </row>
    <row r="117" spans="2:65" s="11" customFormat="1" ht="12">
      <c r="B117" s="205"/>
      <c r="C117" s="206"/>
      <c r="D117" s="201" t="s">
        <v>143</v>
      </c>
      <c r="E117" s="207" t="s">
        <v>21</v>
      </c>
      <c r="F117" s="208" t="s">
        <v>193</v>
      </c>
      <c r="G117" s="206"/>
      <c r="H117" s="209">
        <v>10.824999999999999</v>
      </c>
      <c r="I117" s="210"/>
      <c r="J117" s="206"/>
      <c r="K117" s="206"/>
      <c r="L117" s="211"/>
      <c r="M117" s="212"/>
      <c r="N117" s="213"/>
      <c r="O117" s="213"/>
      <c r="P117" s="213"/>
      <c r="Q117" s="213"/>
      <c r="R117" s="213"/>
      <c r="S117" s="213"/>
      <c r="T117" s="214"/>
      <c r="AT117" s="215" t="s">
        <v>143</v>
      </c>
      <c r="AU117" s="215" t="s">
        <v>83</v>
      </c>
      <c r="AV117" s="11" t="s">
        <v>83</v>
      </c>
      <c r="AW117" s="11" t="s">
        <v>35</v>
      </c>
      <c r="AX117" s="11" t="s">
        <v>72</v>
      </c>
      <c r="AY117" s="215" t="s">
        <v>130</v>
      </c>
    </row>
    <row r="118" spans="2:65" s="11" customFormat="1" ht="12">
      <c r="B118" s="205"/>
      <c r="C118" s="206"/>
      <c r="D118" s="201" t="s">
        <v>143</v>
      </c>
      <c r="E118" s="207" t="s">
        <v>21</v>
      </c>
      <c r="F118" s="208" t="s">
        <v>194</v>
      </c>
      <c r="G118" s="206"/>
      <c r="H118" s="209">
        <v>20.9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143</v>
      </c>
      <c r="AU118" s="215" t="s">
        <v>83</v>
      </c>
      <c r="AV118" s="11" t="s">
        <v>83</v>
      </c>
      <c r="AW118" s="11" t="s">
        <v>35</v>
      </c>
      <c r="AX118" s="11" t="s">
        <v>72</v>
      </c>
      <c r="AY118" s="215" t="s">
        <v>130</v>
      </c>
    </row>
    <row r="119" spans="2:65" s="11" customFormat="1" ht="24">
      <c r="B119" s="205"/>
      <c r="C119" s="206"/>
      <c r="D119" s="201" t="s">
        <v>143</v>
      </c>
      <c r="E119" s="207" t="s">
        <v>21</v>
      </c>
      <c r="F119" s="208" t="s">
        <v>195</v>
      </c>
      <c r="G119" s="206"/>
      <c r="H119" s="209">
        <v>4.1500000000000004</v>
      </c>
      <c r="I119" s="210"/>
      <c r="J119" s="206"/>
      <c r="K119" s="206"/>
      <c r="L119" s="211"/>
      <c r="M119" s="212"/>
      <c r="N119" s="213"/>
      <c r="O119" s="213"/>
      <c r="P119" s="213"/>
      <c r="Q119" s="213"/>
      <c r="R119" s="213"/>
      <c r="S119" s="213"/>
      <c r="T119" s="214"/>
      <c r="AT119" s="215" t="s">
        <v>143</v>
      </c>
      <c r="AU119" s="215" t="s">
        <v>83</v>
      </c>
      <c r="AV119" s="11" t="s">
        <v>83</v>
      </c>
      <c r="AW119" s="11" t="s">
        <v>35</v>
      </c>
      <c r="AX119" s="11" t="s">
        <v>72</v>
      </c>
      <c r="AY119" s="215" t="s">
        <v>130</v>
      </c>
    </row>
    <row r="120" spans="2:65" s="1" customFormat="1" ht="22.8" customHeight="1">
      <c r="B120" s="38"/>
      <c r="C120" s="189" t="s">
        <v>196</v>
      </c>
      <c r="D120" s="189" t="s">
        <v>132</v>
      </c>
      <c r="E120" s="190" t="s">
        <v>197</v>
      </c>
      <c r="F120" s="191" t="s">
        <v>198</v>
      </c>
      <c r="G120" s="192" t="s">
        <v>135</v>
      </c>
      <c r="H120" s="193">
        <v>78.099999999999994</v>
      </c>
      <c r="I120" s="194"/>
      <c r="J120" s="195">
        <f>ROUND(I120*H120,2)</f>
        <v>0</v>
      </c>
      <c r="K120" s="191" t="s">
        <v>136</v>
      </c>
      <c r="L120" s="58"/>
      <c r="M120" s="196" t="s">
        <v>21</v>
      </c>
      <c r="N120" s="197" t="s">
        <v>43</v>
      </c>
      <c r="O120" s="39"/>
      <c r="P120" s="198">
        <f>O120*H120</f>
        <v>0</v>
      </c>
      <c r="Q120" s="198">
        <v>0</v>
      </c>
      <c r="R120" s="198">
        <f>Q120*H120</f>
        <v>0</v>
      </c>
      <c r="S120" s="198">
        <v>0</v>
      </c>
      <c r="T120" s="199">
        <f>S120*H120</f>
        <v>0</v>
      </c>
      <c r="AR120" s="21" t="s">
        <v>137</v>
      </c>
      <c r="AT120" s="21" t="s">
        <v>132</v>
      </c>
      <c r="AU120" s="21" t="s">
        <v>83</v>
      </c>
      <c r="AY120" s="21" t="s">
        <v>130</v>
      </c>
      <c r="BE120" s="200">
        <f>IF(N120="základní",J120,0)</f>
        <v>0</v>
      </c>
      <c r="BF120" s="200">
        <f>IF(N120="snížená",J120,0)</f>
        <v>0</v>
      </c>
      <c r="BG120" s="200">
        <f>IF(N120="zákl. přenesená",J120,0)</f>
        <v>0</v>
      </c>
      <c r="BH120" s="200">
        <f>IF(N120="sníž. přenesená",J120,0)</f>
        <v>0</v>
      </c>
      <c r="BI120" s="200">
        <f>IF(N120="nulová",J120,0)</f>
        <v>0</v>
      </c>
      <c r="BJ120" s="21" t="s">
        <v>80</v>
      </c>
      <c r="BK120" s="200">
        <f>ROUND(I120*H120,2)</f>
        <v>0</v>
      </c>
      <c r="BL120" s="21" t="s">
        <v>137</v>
      </c>
      <c r="BM120" s="21" t="s">
        <v>199</v>
      </c>
    </row>
    <row r="121" spans="2:65" s="1" customFormat="1" ht="36">
      <c r="B121" s="38"/>
      <c r="C121" s="60"/>
      <c r="D121" s="201" t="s">
        <v>139</v>
      </c>
      <c r="E121" s="60"/>
      <c r="F121" s="202" t="s">
        <v>200</v>
      </c>
      <c r="G121" s="60"/>
      <c r="H121" s="60"/>
      <c r="I121" s="160"/>
      <c r="J121" s="60"/>
      <c r="K121" s="60"/>
      <c r="L121" s="58"/>
      <c r="M121" s="203"/>
      <c r="N121" s="39"/>
      <c r="O121" s="39"/>
      <c r="P121" s="39"/>
      <c r="Q121" s="39"/>
      <c r="R121" s="39"/>
      <c r="S121" s="39"/>
      <c r="T121" s="75"/>
      <c r="AT121" s="21" t="s">
        <v>139</v>
      </c>
      <c r="AU121" s="21" t="s">
        <v>83</v>
      </c>
    </row>
    <row r="122" spans="2:65" s="11" customFormat="1" ht="12">
      <c r="B122" s="205"/>
      <c r="C122" s="206"/>
      <c r="D122" s="201" t="s">
        <v>143</v>
      </c>
      <c r="E122" s="207" t="s">
        <v>21</v>
      </c>
      <c r="F122" s="208" t="s">
        <v>201</v>
      </c>
      <c r="G122" s="206"/>
      <c r="H122" s="209">
        <v>61.4</v>
      </c>
      <c r="I122" s="210"/>
      <c r="J122" s="206"/>
      <c r="K122" s="206"/>
      <c r="L122" s="211"/>
      <c r="M122" s="212"/>
      <c r="N122" s="213"/>
      <c r="O122" s="213"/>
      <c r="P122" s="213"/>
      <c r="Q122" s="213"/>
      <c r="R122" s="213"/>
      <c r="S122" s="213"/>
      <c r="T122" s="214"/>
      <c r="AT122" s="215" t="s">
        <v>143</v>
      </c>
      <c r="AU122" s="215" t="s">
        <v>83</v>
      </c>
      <c r="AV122" s="11" t="s">
        <v>83</v>
      </c>
      <c r="AW122" s="11" t="s">
        <v>35</v>
      </c>
      <c r="AX122" s="11" t="s">
        <v>72</v>
      </c>
      <c r="AY122" s="215" t="s">
        <v>130</v>
      </c>
    </row>
    <row r="123" spans="2:65" s="11" customFormat="1" ht="12">
      <c r="B123" s="205"/>
      <c r="C123" s="206"/>
      <c r="D123" s="201" t="s">
        <v>143</v>
      </c>
      <c r="E123" s="207" t="s">
        <v>21</v>
      </c>
      <c r="F123" s="208" t="s">
        <v>202</v>
      </c>
      <c r="G123" s="206"/>
      <c r="H123" s="209">
        <v>2.5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143</v>
      </c>
      <c r="AU123" s="215" t="s">
        <v>83</v>
      </c>
      <c r="AV123" s="11" t="s">
        <v>83</v>
      </c>
      <c r="AW123" s="11" t="s">
        <v>35</v>
      </c>
      <c r="AX123" s="11" t="s">
        <v>72</v>
      </c>
      <c r="AY123" s="215" t="s">
        <v>130</v>
      </c>
    </row>
    <row r="124" spans="2:65" s="11" customFormat="1" ht="12">
      <c r="B124" s="205"/>
      <c r="C124" s="206"/>
      <c r="D124" s="201" t="s">
        <v>143</v>
      </c>
      <c r="E124" s="207" t="s">
        <v>21</v>
      </c>
      <c r="F124" s="208" t="s">
        <v>203</v>
      </c>
      <c r="G124" s="206"/>
      <c r="H124" s="209">
        <v>14.2</v>
      </c>
      <c r="I124" s="210"/>
      <c r="J124" s="206"/>
      <c r="K124" s="206"/>
      <c r="L124" s="211"/>
      <c r="M124" s="212"/>
      <c r="N124" s="213"/>
      <c r="O124" s="213"/>
      <c r="P124" s="213"/>
      <c r="Q124" s="213"/>
      <c r="R124" s="213"/>
      <c r="S124" s="213"/>
      <c r="T124" s="214"/>
      <c r="AT124" s="215" t="s">
        <v>143</v>
      </c>
      <c r="AU124" s="215" t="s">
        <v>83</v>
      </c>
      <c r="AV124" s="11" t="s">
        <v>83</v>
      </c>
      <c r="AW124" s="11" t="s">
        <v>35</v>
      </c>
      <c r="AX124" s="11" t="s">
        <v>72</v>
      </c>
      <c r="AY124" s="215" t="s">
        <v>130</v>
      </c>
    </row>
    <row r="125" spans="2:65" s="1" customFormat="1" ht="22.8" customHeight="1">
      <c r="B125" s="38"/>
      <c r="C125" s="189" t="s">
        <v>204</v>
      </c>
      <c r="D125" s="189" t="s">
        <v>132</v>
      </c>
      <c r="E125" s="190" t="s">
        <v>205</v>
      </c>
      <c r="F125" s="191" t="s">
        <v>206</v>
      </c>
      <c r="G125" s="192" t="s">
        <v>135</v>
      </c>
      <c r="H125" s="193">
        <v>661.2</v>
      </c>
      <c r="I125" s="194"/>
      <c r="J125" s="195">
        <f>ROUND(I125*H125,2)</f>
        <v>0</v>
      </c>
      <c r="K125" s="191" t="s">
        <v>136</v>
      </c>
      <c r="L125" s="58"/>
      <c r="M125" s="196" t="s">
        <v>21</v>
      </c>
      <c r="N125" s="197" t="s">
        <v>43</v>
      </c>
      <c r="O125" s="39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AR125" s="21" t="s">
        <v>137</v>
      </c>
      <c r="AT125" s="21" t="s">
        <v>132</v>
      </c>
      <c r="AU125" s="21" t="s">
        <v>83</v>
      </c>
      <c r="AY125" s="21" t="s">
        <v>130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21" t="s">
        <v>80</v>
      </c>
      <c r="BK125" s="200">
        <f>ROUND(I125*H125,2)</f>
        <v>0</v>
      </c>
      <c r="BL125" s="21" t="s">
        <v>137</v>
      </c>
      <c r="BM125" s="21" t="s">
        <v>207</v>
      </c>
    </row>
    <row r="126" spans="2:65" s="1" customFormat="1" ht="36">
      <c r="B126" s="38"/>
      <c r="C126" s="60"/>
      <c r="D126" s="201" t="s">
        <v>139</v>
      </c>
      <c r="E126" s="60"/>
      <c r="F126" s="202" t="s">
        <v>208</v>
      </c>
      <c r="G126" s="60"/>
      <c r="H126" s="60"/>
      <c r="I126" s="160"/>
      <c r="J126" s="60"/>
      <c r="K126" s="60"/>
      <c r="L126" s="58"/>
      <c r="M126" s="203"/>
      <c r="N126" s="39"/>
      <c r="O126" s="39"/>
      <c r="P126" s="39"/>
      <c r="Q126" s="39"/>
      <c r="R126" s="39"/>
      <c r="S126" s="39"/>
      <c r="T126" s="75"/>
      <c r="AT126" s="21" t="s">
        <v>139</v>
      </c>
      <c r="AU126" s="21" t="s">
        <v>83</v>
      </c>
    </row>
    <row r="127" spans="2:65" s="11" customFormat="1" ht="12">
      <c r="B127" s="205"/>
      <c r="C127" s="206"/>
      <c r="D127" s="201" t="s">
        <v>143</v>
      </c>
      <c r="E127" s="207" t="s">
        <v>21</v>
      </c>
      <c r="F127" s="208" t="s">
        <v>209</v>
      </c>
      <c r="G127" s="206"/>
      <c r="H127" s="209">
        <v>608.70000000000005</v>
      </c>
      <c r="I127" s="210"/>
      <c r="J127" s="206"/>
      <c r="K127" s="206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143</v>
      </c>
      <c r="AU127" s="215" t="s">
        <v>83</v>
      </c>
      <c r="AV127" s="11" t="s">
        <v>83</v>
      </c>
      <c r="AW127" s="11" t="s">
        <v>35</v>
      </c>
      <c r="AX127" s="11" t="s">
        <v>72</v>
      </c>
      <c r="AY127" s="215" t="s">
        <v>130</v>
      </c>
    </row>
    <row r="128" spans="2:65" s="11" customFormat="1" ht="12">
      <c r="B128" s="205"/>
      <c r="C128" s="206"/>
      <c r="D128" s="201" t="s">
        <v>143</v>
      </c>
      <c r="E128" s="207" t="s">
        <v>21</v>
      </c>
      <c r="F128" s="208" t="s">
        <v>210</v>
      </c>
      <c r="G128" s="206"/>
      <c r="H128" s="209">
        <v>52.5</v>
      </c>
      <c r="I128" s="210"/>
      <c r="J128" s="206"/>
      <c r="K128" s="206"/>
      <c r="L128" s="211"/>
      <c r="M128" s="212"/>
      <c r="N128" s="213"/>
      <c r="O128" s="213"/>
      <c r="P128" s="213"/>
      <c r="Q128" s="213"/>
      <c r="R128" s="213"/>
      <c r="S128" s="213"/>
      <c r="T128" s="214"/>
      <c r="AT128" s="215" t="s">
        <v>143</v>
      </c>
      <c r="AU128" s="215" t="s">
        <v>83</v>
      </c>
      <c r="AV128" s="11" t="s">
        <v>83</v>
      </c>
      <c r="AW128" s="11" t="s">
        <v>35</v>
      </c>
      <c r="AX128" s="11" t="s">
        <v>72</v>
      </c>
      <c r="AY128" s="215" t="s">
        <v>130</v>
      </c>
    </row>
    <row r="129" spans="2:65" s="1" customFormat="1" ht="14.4" customHeight="1">
      <c r="B129" s="38"/>
      <c r="C129" s="189" t="s">
        <v>211</v>
      </c>
      <c r="D129" s="189" t="s">
        <v>132</v>
      </c>
      <c r="E129" s="190" t="s">
        <v>212</v>
      </c>
      <c r="F129" s="191" t="s">
        <v>213</v>
      </c>
      <c r="G129" s="192" t="s">
        <v>135</v>
      </c>
      <c r="H129" s="193">
        <v>3.7650000000000001</v>
      </c>
      <c r="I129" s="194"/>
      <c r="J129" s="195">
        <f>ROUND(I129*H129,2)</f>
        <v>0</v>
      </c>
      <c r="K129" s="191" t="s">
        <v>136</v>
      </c>
      <c r="L129" s="58"/>
      <c r="M129" s="196" t="s">
        <v>21</v>
      </c>
      <c r="N129" s="197" t="s">
        <v>43</v>
      </c>
      <c r="O129" s="39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AR129" s="21" t="s">
        <v>137</v>
      </c>
      <c r="AT129" s="21" t="s">
        <v>132</v>
      </c>
      <c r="AU129" s="21" t="s">
        <v>83</v>
      </c>
      <c r="AY129" s="21" t="s">
        <v>130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21" t="s">
        <v>80</v>
      </c>
      <c r="BK129" s="200">
        <f>ROUND(I129*H129,2)</f>
        <v>0</v>
      </c>
      <c r="BL129" s="21" t="s">
        <v>137</v>
      </c>
      <c r="BM129" s="21" t="s">
        <v>214</v>
      </c>
    </row>
    <row r="130" spans="2:65" s="1" customFormat="1" ht="24">
      <c r="B130" s="38"/>
      <c r="C130" s="60"/>
      <c r="D130" s="201" t="s">
        <v>139</v>
      </c>
      <c r="E130" s="60"/>
      <c r="F130" s="202" t="s">
        <v>215</v>
      </c>
      <c r="G130" s="60"/>
      <c r="H130" s="60"/>
      <c r="I130" s="160"/>
      <c r="J130" s="60"/>
      <c r="K130" s="60"/>
      <c r="L130" s="58"/>
      <c r="M130" s="203"/>
      <c r="N130" s="39"/>
      <c r="O130" s="39"/>
      <c r="P130" s="39"/>
      <c r="Q130" s="39"/>
      <c r="R130" s="39"/>
      <c r="S130" s="39"/>
      <c r="T130" s="75"/>
      <c r="AT130" s="21" t="s">
        <v>139</v>
      </c>
      <c r="AU130" s="21" t="s">
        <v>83</v>
      </c>
    </row>
    <row r="131" spans="2:65" s="11" customFormat="1" ht="12">
      <c r="B131" s="205"/>
      <c r="C131" s="206"/>
      <c r="D131" s="201" t="s">
        <v>143</v>
      </c>
      <c r="E131" s="207" t="s">
        <v>21</v>
      </c>
      <c r="F131" s="208" t="s">
        <v>216</v>
      </c>
      <c r="G131" s="206"/>
      <c r="H131" s="209">
        <v>3.7650000000000001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143</v>
      </c>
      <c r="AU131" s="215" t="s">
        <v>83</v>
      </c>
      <c r="AV131" s="11" t="s">
        <v>83</v>
      </c>
      <c r="AW131" s="11" t="s">
        <v>35</v>
      </c>
      <c r="AX131" s="11" t="s">
        <v>80</v>
      </c>
      <c r="AY131" s="215" t="s">
        <v>130</v>
      </c>
    </row>
    <row r="132" spans="2:65" s="1" customFormat="1" ht="22.8" customHeight="1">
      <c r="B132" s="38"/>
      <c r="C132" s="189" t="s">
        <v>217</v>
      </c>
      <c r="D132" s="189" t="s">
        <v>132</v>
      </c>
      <c r="E132" s="190" t="s">
        <v>218</v>
      </c>
      <c r="F132" s="191" t="s">
        <v>219</v>
      </c>
      <c r="G132" s="192" t="s">
        <v>135</v>
      </c>
      <c r="H132" s="193">
        <v>44.9</v>
      </c>
      <c r="I132" s="194"/>
      <c r="J132" s="195">
        <f>ROUND(I132*H132,2)</f>
        <v>0</v>
      </c>
      <c r="K132" s="191" t="s">
        <v>136</v>
      </c>
      <c r="L132" s="58"/>
      <c r="M132" s="196" t="s">
        <v>21</v>
      </c>
      <c r="N132" s="197" t="s">
        <v>43</v>
      </c>
      <c r="O132" s="39"/>
      <c r="P132" s="198">
        <f>O132*H132</f>
        <v>0</v>
      </c>
      <c r="Q132" s="198">
        <v>0</v>
      </c>
      <c r="R132" s="198">
        <f>Q132*H132</f>
        <v>0</v>
      </c>
      <c r="S132" s="198">
        <v>0</v>
      </c>
      <c r="T132" s="199">
        <f>S132*H132</f>
        <v>0</v>
      </c>
      <c r="AR132" s="21" t="s">
        <v>137</v>
      </c>
      <c r="AT132" s="21" t="s">
        <v>132</v>
      </c>
      <c r="AU132" s="21" t="s">
        <v>83</v>
      </c>
      <c r="AY132" s="21" t="s">
        <v>130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21" t="s">
        <v>80</v>
      </c>
      <c r="BK132" s="200">
        <f>ROUND(I132*H132,2)</f>
        <v>0</v>
      </c>
      <c r="BL132" s="21" t="s">
        <v>137</v>
      </c>
      <c r="BM132" s="21" t="s">
        <v>220</v>
      </c>
    </row>
    <row r="133" spans="2:65" s="1" customFormat="1" ht="24">
      <c r="B133" s="38"/>
      <c r="C133" s="60"/>
      <c r="D133" s="201" t="s">
        <v>139</v>
      </c>
      <c r="E133" s="60"/>
      <c r="F133" s="202" t="s">
        <v>221</v>
      </c>
      <c r="G133" s="60"/>
      <c r="H133" s="60"/>
      <c r="I133" s="160"/>
      <c r="J133" s="60"/>
      <c r="K133" s="60"/>
      <c r="L133" s="58"/>
      <c r="M133" s="203"/>
      <c r="N133" s="39"/>
      <c r="O133" s="39"/>
      <c r="P133" s="39"/>
      <c r="Q133" s="39"/>
      <c r="R133" s="39"/>
      <c r="S133" s="39"/>
      <c r="T133" s="75"/>
      <c r="AT133" s="21" t="s">
        <v>139</v>
      </c>
      <c r="AU133" s="21" t="s">
        <v>83</v>
      </c>
    </row>
    <row r="134" spans="2:65" s="11" customFormat="1" ht="12">
      <c r="B134" s="205"/>
      <c r="C134" s="206"/>
      <c r="D134" s="201" t="s">
        <v>143</v>
      </c>
      <c r="E134" s="207" t="s">
        <v>21</v>
      </c>
      <c r="F134" s="208" t="s">
        <v>222</v>
      </c>
      <c r="G134" s="206"/>
      <c r="H134" s="209">
        <v>44.9</v>
      </c>
      <c r="I134" s="210"/>
      <c r="J134" s="206"/>
      <c r="K134" s="206"/>
      <c r="L134" s="211"/>
      <c r="M134" s="212"/>
      <c r="N134" s="213"/>
      <c r="O134" s="213"/>
      <c r="P134" s="213"/>
      <c r="Q134" s="213"/>
      <c r="R134" s="213"/>
      <c r="S134" s="213"/>
      <c r="T134" s="214"/>
      <c r="AT134" s="215" t="s">
        <v>143</v>
      </c>
      <c r="AU134" s="215" t="s">
        <v>83</v>
      </c>
      <c r="AV134" s="11" t="s">
        <v>83</v>
      </c>
      <c r="AW134" s="11" t="s">
        <v>35</v>
      </c>
      <c r="AX134" s="11" t="s">
        <v>80</v>
      </c>
      <c r="AY134" s="215" t="s">
        <v>130</v>
      </c>
    </row>
    <row r="135" spans="2:65" s="1" customFormat="1" ht="22.8" customHeight="1">
      <c r="B135" s="38"/>
      <c r="C135" s="189" t="s">
        <v>223</v>
      </c>
      <c r="D135" s="189" t="s">
        <v>132</v>
      </c>
      <c r="E135" s="190" t="s">
        <v>224</v>
      </c>
      <c r="F135" s="191" t="s">
        <v>225</v>
      </c>
      <c r="G135" s="192" t="s">
        <v>135</v>
      </c>
      <c r="H135" s="193">
        <v>73.968000000000004</v>
      </c>
      <c r="I135" s="194"/>
      <c r="J135" s="195">
        <f>ROUND(I135*H135,2)</f>
        <v>0</v>
      </c>
      <c r="K135" s="191" t="s">
        <v>136</v>
      </c>
      <c r="L135" s="58"/>
      <c r="M135" s="196" t="s">
        <v>21</v>
      </c>
      <c r="N135" s="197" t="s">
        <v>43</v>
      </c>
      <c r="O135" s="39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21" t="s">
        <v>137</v>
      </c>
      <c r="AT135" s="21" t="s">
        <v>132</v>
      </c>
      <c r="AU135" s="21" t="s">
        <v>83</v>
      </c>
      <c r="AY135" s="21" t="s">
        <v>130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21" t="s">
        <v>80</v>
      </c>
      <c r="BK135" s="200">
        <f>ROUND(I135*H135,2)</f>
        <v>0</v>
      </c>
      <c r="BL135" s="21" t="s">
        <v>137</v>
      </c>
      <c r="BM135" s="21" t="s">
        <v>226</v>
      </c>
    </row>
    <row r="136" spans="2:65" s="1" customFormat="1" ht="24">
      <c r="B136" s="38"/>
      <c r="C136" s="60"/>
      <c r="D136" s="201" t="s">
        <v>139</v>
      </c>
      <c r="E136" s="60"/>
      <c r="F136" s="202" t="s">
        <v>227</v>
      </c>
      <c r="G136" s="60"/>
      <c r="H136" s="60"/>
      <c r="I136" s="160"/>
      <c r="J136" s="60"/>
      <c r="K136" s="60"/>
      <c r="L136" s="58"/>
      <c r="M136" s="203"/>
      <c r="N136" s="39"/>
      <c r="O136" s="39"/>
      <c r="P136" s="39"/>
      <c r="Q136" s="39"/>
      <c r="R136" s="39"/>
      <c r="S136" s="39"/>
      <c r="T136" s="75"/>
      <c r="AT136" s="21" t="s">
        <v>139</v>
      </c>
      <c r="AU136" s="21" t="s">
        <v>83</v>
      </c>
    </row>
    <row r="137" spans="2:65" s="11" customFormat="1" ht="12">
      <c r="B137" s="205"/>
      <c r="C137" s="206"/>
      <c r="D137" s="201" t="s">
        <v>143</v>
      </c>
      <c r="E137" s="207" t="s">
        <v>21</v>
      </c>
      <c r="F137" s="208" t="s">
        <v>228</v>
      </c>
      <c r="G137" s="206"/>
      <c r="H137" s="209">
        <v>43.3</v>
      </c>
      <c r="I137" s="210"/>
      <c r="J137" s="206"/>
      <c r="K137" s="206"/>
      <c r="L137" s="211"/>
      <c r="M137" s="212"/>
      <c r="N137" s="213"/>
      <c r="O137" s="213"/>
      <c r="P137" s="213"/>
      <c r="Q137" s="213"/>
      <c r="R137" s="213"/>
      <c r="S137" s="213"/>
      <c r="T137" s="214"/>
      <c r="AT137" s="215" t="s">
        <v>143</v>
      </c>
      <c r="AU137" s="215" t="s">
        <v>83</v>
      </c>
      <c r="AV137" s="11" t="s">
        <v>83</v>
      </c>
      <c r="AW137" s="11" t="s">
        <v>35</v>
      </c>
      <c r="AX137" s="11" t="s">
        <v>72</v>
      </c>
      <c r="AY137" s="215" t="s">
        <v>130</v>
      </c>
    </row>
    <row r="138" spans="2:65" s="11" customFormat="1" ht="24">
      <c r="B138" s="205"/>
      <c r="C138" s="206"/>
      <c r="D138" s="201" t="s">
        <v>143</v>
      </c>
      <c r="E138" s="207" t="s">
        <v>21</v>
      </c>
      <c r="F138" s="208" t="s">
        <v>229</v>
      </c>
      <c r="G138" s="206"/>
      <c r="H138" s="209">
        <v>17.25</v>
      </c>
      <c r="I138" s="210"/>
      <c r="J138" s="206"/>
      <c r="K138" s="206"/>
      <c r="L138" s="211"/>
      <c r="M138" s="212"/>
      <c r="N138" s="213"/>
      <c r="O138" s="213"/>
      <c r="P138" s="213"/>
      <c r="Q138" s="213"/>
      <c r="R138" s="213"/>
      <c r="S138" s="213"/>
      <c r="T138" s="214"/>
      <c r="AT138" s="215" t="s">
        <v>143</v>
      </c>
      <c r="AU138" s="215" t="s">
        <v>83</v>
      </c>
      <c r="AV138" s="11" t="s">
        <v>83</v>
      </c>
      <c r="AW138" s="11" t="s">
        <v>35</v>
      </c>
      <c r="AX138" s="11" t="s">
        <v>72</v>
      </c>
      <c r="AY138" s="215" t="s">
        <v>130</v>
      </c>
    </row>
    <row r="139" spans="2:65" s="11" customFormat="1" ht="12">
      <c r="B139" s="205"/>
      <c r="C139" s="206"/>
      <c r="D139" s="201" t="s">
        <v>143</v>
      </c>
      <c r="E139" s="207" t="s">
        <v>21</v>
      </c>
      <c r="F139" s="208" t="s">
        <v>230</v>
      </c>
      <c r="G139" s="206"/>
      <c r="H139" s="209">
        <v>5.61</v>
      </c>
      <c r="I139" s="210"/>
      <c r="J139" s="206"/>
      <c r="K139" s="206"/>
      <c r="L139" s="211"/>
      <c r="M139" s="212"/>
      <c r="N139" s="213"/>
      <c r="O139" s="213"/>
      <c r="P139" s="213"/>
      <c r="Q139" s="213"/>
      <c r="R139" s="213"/>
      <c r="S139" s="213"/>
      <c r="T139" s="214"/>
      <c r="AT139" s="215" t="s">
        <v>143</v>
      </c>
      <c r="AU139" s="215" t="s">
        <v>83</v>
      </c>
      <c r="AV139" s="11" t="s">
        <v>83</v>
      </c>
      <c r="AW139" s="11" t="s">
        <v>35</v>
      </c>
      <c r="AX139" s="11" t="s">
        <v>72</v>
      </c>
      <c r="AY139" s="215" t="s">
        <v>130</v>
      </c>
    </row>
    <row r="140" spans="2:65" s="11" customFormat="1" ht="12">
      <c r="B140" s="205"/>
      <c r="C140" s="206"/>
      <c r="D140" s="201" t="s">
        <v>143</v>
      </c>
      <c r="E140" s="207" t="s">
        <v>21</v>
      </c>
      <c r="F140" s="208" t="s">
        <v>231</v>
      </c>
      <c r="G140" s="206"/>
      <c r="H140" s="209">
        <v>7.8079999999999998</v>
      </c>
      <c r="I140" s="210"/>
      <c r="J140" s="206"/>
      <c r="K140" s="206"/>
      <c r="L140" s="211"/>
      <c r="M140" s="212"/>
      <c r="N140" s="213"/>
      <c r="O140" s="213"/>
      <c r="P140" s="213"/>
      <c r="Q140" s="213"/>
      <c r="R140" s="213"/>
      <c r="S140" s="213"/>
      <c r="T140" s="214"/>
      <c r="AT140" s="215" t="s">
        <v>143</v>
      </c>
      <c r="AU140" s="215" t="s">
        <v>83</v>
      </c>
      <c r="AV140" s="11" t="s">
        <v>83</v>
      </c>
      <c r="AW140" s="11" t="s">
        <v>35</v>
      </c>
      <c r="AX140" s="11" t="s">
        <v>72</v>
      </c>
      <c r="AY140" s="215" t="s">
        <v>130</v>
      </c>
    </row>
    <row r="141" spans="2:65" s="1" customFormat="1" ht="22.8" customHeight="1">
      <c r="B141" s="38"/>
      <c r="C141" s="189" t="s">
        <v>10</v>
      </c>
      <c r="D141" s="189" t="s">
        <v>132</v>
      </c>
      <c r="E141" s="190" t="s">
        <v>232</v>
      </c>
      <c r="F141" s="191" t="s">
        <v>233</v>
      </c>
      <c r="G141" s="192" t="s">
        <v>135</v>
      </c>
      <c r="H141" s="193">
        <v>171.5</v>
      </c>
      <c r="I141" s="194"/>
      <c r="J141" s="195">
        <f>ROUND(I141*H141,2)</f>
        <v>0</v>
      </c>
      <c r="K141" s="191" t="s">
        <v>136</v>
      </c>
      <c r="L141" s="58"/>
      <c r="M141" s="196" t="s">
        <v>21</v>
      </c>
      <c r="N141" s="197" t="s">
        <v>43</v>
      </c>
      <c r="O141" s="39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AR141" s="21" t="s">
        <v>137</v>
      </c>
      <c r="AT141" s="21" t="s">
        <v>132</v>
      </c>
      <c r="AU141" s="21" t="s">
        <v>83</v>
      </c>
      <c r="AY141" s="21" t="s">
        <v>130</v>
      </c>
      <c r="BE141" s="200">
        <f>IF(N141="základní",J141,0)</f>
        <v>0</v>
      </c>
      <c r="BF141" s="200">
        <f>IF(N141="snížená",J141,0)</f>
        <v>0</v>
      </c>
      <c r="BG141" s="200">
        <f>IF(N141="zákl. přenesená",J141,0)</f>
        <v>0</v>
      </c>
      <c r="BH141" s="200">
        <f>IF(N141="sníž. přenesená",J141,0)</f>
        <v>0</v>
      </c>
      <c r="BI141" s="200">
        <f>IF(N141="nulová",J141,0)</f>
        <v>0</v>
      </c>
      <c r="BJ141" s="21" t="s">
        <v>80</v>
      </c>
      <c r="BK141" s="200">
        <f>ROUND(I141*H141,2)</f>
        <v>0</v>
      </c>
      <c r="BL141" s="21" t="s">
        <v>137</v>
      </c>
      <c r="BM141" s="21" t="s">
        <v>234</v>
      </c>
    </row>
    <row r="142" spans="2:65" s="1" customFormat="1" ht="36">
      <c r="B142" s="38"/>
      <c r="C142" s="60"/>
      <c r="D142" s="201" t="s">
        <v>139</v>
      </c>
      <c r="E142" s="60"/>
      <c r="F142" s="202" t="s">
        <v>235</v>
      </c>
      <c r="G142" s="60"/>
      <c r="H142" s="60"/>
      <c r="I142" s="160"/>
      <c r="J142" s="60"/>
      <c r="K142" s="60"/>
      <c r="L142" s="58"/>
      <c r="M142" s="203"/>
      <c r="N142" s="39"/>
      <c r="O142" s="39"/>
      <c r="P142" s="39"/>
      <c r="Q142" s="39"/>
      <c r="R142" s="39"/>
      <c r="S142" s="39"/>
      <c r="T142" s="75"/>
      <c r="AT142" s="21" t="s">
        <v>139</v>
      </c>
      <c r="AU142" s="21" t="s">
        <v>83</v>
      </c>
    </row>
    <row r="143" spans="2:65" s="11" customFormat="1" ht="12">
      <c r="B143" s="205"/>
      <c r="C143" s="206"/>
      <c r="D143" s="201" t="s">
        <v>143</v>
      </c>
      <c r="E143" s="207" t="s">
        <v>21</v>
      </c>
      <c r="F143" s="208" t="s">
        <v>236</v>
      </c>
      <c r="G143" s="206"/>
      <c r="H143" s="209">
        <v>171.5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143</v>
      </c>
      <c r="AU143" s="215" t="s">
        <v>83</v>
      </c>
      <c r="AV143" s="11" t="s">
        <v>83</v>
      </c>
      <c r="AW143" s="11" t="s">
        <v>35</v>
      </c>
      <c r="AX143" s="11" t="s">
        <v>80</v>
      </c>
      <c r="AY143" s="215" t="s">
        <v>130</v>
      </c>
    </row>
    <row r="144" spans="2:65" s="1" customFormat="1" ht="22.8" customHeight="1">
      <c r="B144" s="38"/>
      <c r="C144" s="189" t="s">
        <v>237</v>
      </c>
      <c r="D144" s="189" t="s">
        <v>132</v>
      </c>
      <c r="E144" s="190" t="s">
        <v>238</v>
      </c>
      <c r="F144" s="191" t="s">
        <v>239</v>
      </c>
      <c r="G144" s="192" t="s">
        <v>147</v>
      </c>
      <c r="H144" s="193">
        <v>10</v>
      </c>
      <c r="I144" s="194"/>
      <c r="J144" s="195">
        <f>ROUND(I144*H144,2)</f>
        <v>0</v>
      </c>
      <c r="K144" s="191" t="s">
        <v>136</v>
      </c>
      <c r="L144" s="58"/>
      <c r="M144" s="196" t="s">
        <v>21</v>
      </c>
      <c r="N144" s="197" t="s">
        <v>43</v>
      </c>
      <c r="O144" s="39"/>
      <c r="P144" s="198">
        <f>O144*H144</f>
        <v>0</v>
      </c>
      <c r="Q144" s="198">
        <v>0</v>
      </c>
      <c r="R144" s="198">
        <f>Q144*H144</f>
        <v>0</v>
      </c>
      <c r="S144" s="198">
        <v>0</v>
      </c>
      <c r="T144" s="199">
        <f>S144*H144</f>
        <v>0</v>
      </c>
      <c r="AR144" s="21" t="s">
        <v>137</v>
      </c>
      <c r="AT144" s="21" t="s">
        <v>132</v>
      </c>
      <c r="AU144" s="21" t="s">
        <v>83</v>
      </c>
      <c r="AY144" s="21" t="s">
        <v>130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21" t="s">
        <v>80</v>
      </c>
      <c r="BK144" s="200">
        <f>ROUND(I144*H144,2)</f>
        <v>0</v>
      </c>
      <c r="BL144" s="21" t="s">
        <v>137</v>
      </c>
      <c r="BM144" s="21" t="s">
        <v>240</v>
      </c>
    </row>
    <row r="145" spans="2:65" s="1" customFormat="1" ht="24">
      <c r="B145" s="38"/>
      <c r="C145" s="60"/>
      <c r="D145" s="201" t="s">
        <v>139</v>
      </c>
      <c r="E145" s="60"/>
      <c r="F145" s="202" t="s">
        <v>241</v>
      </c>
      <c r="G145" s="60"/>
      <c r="H145" s="60"/>
      <c r="I145" s="160"/>
      <c r="J145" s="60"/>
      <c r="K145" s="60"/>
      <c r="L145" s="58"/>
      <c r="M145" s="203"/>
      <c r="N145" s="39"/>
      <c r="O145" s="39"/>
      <c r="P145" s="39"/>
      <c r="Q145" s="39"/>
      <c r="R145" s="39"/>
      <c r="S145" s="39"/>
      <c r="T145" s="75"/>
      <c r="AT145" s="21" t="s">
        <v>139</v>
      </c>
      <c r="AU145" s="21" t="s">
        <v>83</v>
      </c>
    </row>
    <row r="146" spans="2:65" s="1" customFormat="1" ht="22.8" customHeight="1">
      <c r="B146" s="38"/>
      <c r="C146" s="189" t="s">
        <v>242</v>
      </c>
      <c r="D146" s="189" t="s">
        <v>132</v>
      </c>
      <c r="E146" s="190" t="s">
        <v>243</v>
      </c>
      <c r="F146" s="191" t="s">
        <v>244</v>
      </c>
      <c r="G146" s="192" t="s">
        <v>147</v>
      </c>
      <c r="H146" s="193">
        <v>1</v>
      </c>
      <c r="I146" s="194"/>
      <c r="J146" s="195">
        <f>ROUND(I146*H146,2)</f>
        <v>0</v>
      </c>
      <c r="K146" s="191" t="s">
        <v>136</v>
      </c>
      <c r="L146" s="58"/>
      <c r="M146" s="196" t="s">
        <v>21</v>
      </c>
      <c r="N146" s="197" t="s">
        <v>43</v>
      </c>
      <c r="O146" s="39"/>
      <c r="P146" s="198">
        <f>O146*H146</f>
        <v>0</v>
      </c>
      <c r="Q146" s="198">
        <v>0</v>
      </c>
      <c r="R146" s="198">
        <f>Q146*H146</f>
        <v>0</v>
      </c>
      <c r="S146" s="198">
        <v>0</v>
      </c>
      <c r="T146" s="199">
        <f>S146*H146</f>
        <v>0</v>
      </c>
      <c r="AR146" s="21" t="s">
        <v>137</v>
      </c>
      <c r="AT146" s="21" t="s">
        <v>132</v>
      </c>
      <c r="AU146" s="21" t="s">
        <v>83</v>
      </c>
      <c r="AY146" s="21" t="s">
        <v>130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21" t="s">
        <v>80</v>
      </c>
      <c r="BK146" s="200">
        <f>ROUND(I146*H146,2)</f>
        <v>0</v>
      </c>
      <c r="BL146" s="21" t="s">
        <v>137</v>
      </c>
      <c r="BM146" s="21" t="s">
        <v>245</v>
      </c>
    </row>
    <row r="147" spans="2:65" s="1" customFormat="1" ht="24">
      <c r="B147" s="38"/>
      <c r="C147" s="60"/>
      <c r="D147" s="201" t="s">
        <v>139</v>
      </c>
      <c r="E147" s="60"/>
      <c r="F147" s="202" t="s">
        <v>246</v>
      </c>
      <c r="G147" s="60"/>
      <c r="H147" s="60"/>
      <c r="I147" s="160"/>
      <c r="J147" s="60"/>
      <c r="K147" s="60"/>
      <c r="L147" s="58"/>
      <c r="M147" s="203"/>
      <c r="N147" s="39"/>
      <c r="O147" s="39"/>
      <c r="P147" s="39"/>
      <c r="Q147" s="39"/>
      <c r="R147" s="39"/>
      <c r="S147" s="39"/>
      <c r="T147" s="75"/>
      <c r="AT147" s="21" t="s">
        <v>139</v>
      </c>
      <c r="AU147" s="21" t="s">
        <v>83</v>
      </c>
    </row>
    <row r="148" spans="2:65" s="1" customFormat="1" ht="14.4" customHeight="1">
      <c r="B148" s="38"/>
      <c r="C148" s="189" t="s">
        <v>247</v>
      </c>
      <c r="D148" s="189" t="s">
        <v>132</v>
      </c>
      <c r="E148" s="190" t="s">
        <v>248</v>
      </c>
      <c r="F148" s="191" t="s">
        <v>249</v>
      </c>
      <c r="G148" s="192" t="s">
        <v>147</v>
      </c>
      <c r="H148" s="193">
        <v>10</v>
      </c>
      <c r="I148" s="194"/>
      <c r="J148" s="195">
        <f>ROUND(I148*H148,2)</f>
        <v>0</v>
      </c>
      <c r="K148" s="191" t="s">
        <v>136</v>
      </c>
      <c r="L148" s="58"/>
      <c r="M148" s="196" t="s">
        <v>21</v>
      </c>
      <c r="N148" s="197" t="s">
        <v>43</v>
      </c>
      <c r="O148" s="39"/>
      <c r="P148" s="198">
        <f>O148*H148</f>
        <v>0</v>
      </c>
      <c r="Q148" s="198">
        <v>0</v>
      </c>
      <c r="R148" s="198">
        <f>Q148*H148</f>
        <v>0</v>
      </c>
      <c r="S148" s="198">
        <v>0</v>
      </c>
      <c r="T148" s="199">
        <f>S148*H148</f>
        <v>0</v>
      </c>
      <c r="AR148" s="21" t="s">
        <v>137</v>
      </c>
      <c r="AT148" s="21" t="s">
        <v>132</v>
      </c>
      <c r="AU148" s="21" t="s">
        <v>83</v>
      </c>
      <c r="AY148" s="21" t="s">
        <v>130</v>
      </c>
      <c r="BE148" s="200">
        <f>IF(N148="základní",J148,0)</f>
        <v>0</v>
      </c>
      <c r="BF148" s="200">
        <f>IF(N148="snížená",J148,0)</f>
        <v>0</v>
      </c>
      <c r="BG148" s="200">
        <f>IF(N148="zákl. přenesená",J148,0)</f>
        <v>0</v>
      </c>
      <c r="BH148" s="200">
        <f>IF(N148="sníž. přenesená",J148,0)</f>
        <v>0</v>
      </c>
      <c r="BI148" s="200">
        <f>IF(N148="nulová",J148,0)</f>
        <v>0</v>
      </c>
      <c r="BJ148" s="21" t="s">
        <v>80</v>
      </c>
      <c r="BK148" s="200">
        <f>ROUND(I148*H148,2)</f>
        <v>0</v>
      </c>
      <c r="BL148" s="21" t="s">
        <v>137</v>
      </c>
      <c r="BM148" s="21" t="s">
        <v>250</v>
      </c>
    </row>
    <row r="149" spans="2:65" s="1" customFormat="1" ht="24">
      <c r="B149" s="38"/>
      <c r="C149" s="60"/>
      <c r="D149" s="201" t="s">
        <v>139</v>
      </c>
      <c r="E149" s="60"/>
      <c r="F149" s="202" t="s">
        <v>251</v>
      </c>
      <c r="G149" s="60"/>
      <c r="H149" s="60"/>
      <c r="I149" s="160"/>
      <c r="J149" s="60"/>
      <c r="K149" s="60"/>
      <c r="L149" s="58"/>
      <c r="M149" s="203"/>
      <c r="N149" s="39"/>
      <c r="O149" s="39"/>
      <c r="P149" s="39"/>
      <c r="Q149" s="39"/>
      <c r="R149" s="39"/>
      <c r="S149" s="39"/>
      <c r="T149" s="75"/>
      <c r="AT149" s="21" t="s">
        <v>139</v>
      </c>
      <c r="AU149" s="21" t="s">
        <v>83</v>
      </c>
    </row>
    <row r="150" spans="2:65" s="1" customFormat="1" ht="14.4" customHeight="1">
      <c r="B150" s="38"/>
      <c r="C150" s="189" t="s">
        <v>252</v>
      </c>
      <c r="D150" s="189" t="s">
        <v>132</v>
      </c>
      <c r="E150" s="190" t="s">
        <v>253</v>
      </c>
      <c r="F150" s="191" t="s">
        <v>254</v>
      </c>
      <c r="G150" s="192" t="s">
        <v>147</v>
      </c>
      <c r="H150" s="193">
        <v>1</v>
      </c>
      <c r="I150" s="194"/>
      <c r="J150" s="195">
        <f>ROUND(I150*H150,2)</f>
        <v>0</v>
      </c>
      <c r="K150" s="191" t="s">
        <v>136</v>
      </c>
      <c r="L150" s="58"/>
      <c r="M150" s="196" t="s">
        <v>21</v>
      </c>
      <c r="N150" s="197" t="s">
        <v>43</v>
      </c>
      <c r="O150" s="39"/>
      <c r="P150" s="198">
        <f>O150*H150</f>
        <v>0</v>
      </c>
      <c r="Q150" s="198">
        <v>0</v>
      </c>
      <c r="R150" s="198">
        <f>Q150*H150</f>
        <v>0</v>
      </c>
      <c r="S150" s="198">
        <v>0</v>
      </c>
      <c r="T150" s="199">
        <f>S150*H150</f>
        <v>0</v>
      </c>
      <c r="AR150" s="21" t="s">
        <v>137</v>
      </c>
      <c r="AT150" s="21" t="s">
        <v>132</v>
      </c>
      <c r="AU150" s="21" t="s">
        <v>83</v>
      </c>
      <c r="AY150" s="21" t="s">
        <v>130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21" t="s">
        <v>80</v>
      </c>
      <c r="BK150" s="200">
        <f>ROUND(I150*H150,2)</f>
        <v>0</v>
      </c>
      <c r="BL150" s="21" t="s">
        <v>137</v>
      </c>
      <c r="BM150" s="21" t="s">
        <v>255</v>
      </c>
    </row>
    <row r="151" spans="2:65" s="1" customFormat="1" ht="24">
      <c r="B151" s="38"/>
      <c r="C151" s="60"/>
      <c r="D151" s="201" t="s">
        <v>139</v>
      </c>
      <c r="E151" s="60"/>
      <c r="F151" s="202" t="s">
        <v>256</v>
      </c>
      <c r="G151" s="60"/>
      <c r="H151" s="60"/>
      <c r="I151" s="160"/>
      <c r="J151" s="60"/>
      <c r="K151" s="60"/>
      <c r="L151" s="58"/>
      <c r="M151" s="203"/>
      <c r="N151" s="39"/>
      <c r="O151" s="39"/>
      <c r="P151" s="39"/>
      <c r="Q151" s="39"/>
      <c r="R151" s="39"/>
      <c r="S151" s="39"/>
      <c r="T151" s="75"/>
      <c r="AT151" s="21" t="s">
        <v>139</v>
      </c>
      <c r="AU151" s="21" t="s">
        <v>83</v>
      </c>
    </row>
    <row r="152" spans="2:65" s="1" customFormat="1" ht="22.8" customHeight="1">
      <c r="B152" s="38"/>
      <c r="C152" s="189" t="s">
        <v>257</v>
      </c>
      <c r="D152" s="189" t="s">
        <v>132</v>
      </c>
      <c r="E152" s="190" t="s">
        <v>258</v>
      </c>
      <c r="F152" s="191" t="s">
        <v>259</v>
      </c>
      <c r="G152" s="192" t="s">
        <v>147</v>
      </c>
      <c r="H152" s="193">
        <v>50</v>
      </c>
      <c r="I152" s="194"/>
      <c r="J152" s="195">
        <f>ROUND(I152*H152,2)</f>
        <v>0</v>
      </c>
      <c r="K152" s="191" t="s">
        <v>136</v>
      </c>
      <c r="L152" s="58"/>
      <c r="M152" s="196" t="s">
        <v>21</v>
      </c>
      <c r="N152" s="197" t="s">
        <v>43</v>
      </c>
      <c r="O152" s="39"/>
      <c r="P152" s="198">
        <f>O152*H152</f>
        <v>0</v>
      </c>
      <c r="Q152" s="198">
        <v>0</v>
      </c>
      <c r="R152" s="198">
        <f>Q152*H152</f>
        <v>0</v>
      </c>
      <c r="S152" s="198">
        <v>0</v>
      </c>
      <c r="T152" s="199">
        <f>S152*H152</f>
        <v>0</v>
      </c>
      <c r="AR152" s="21" t="s">
        <v>137</v>
      </c>
      <c r="AT152" s="21" t="s">
        <v>132</v>
      </c>
      <c r="AU152" s="21" t="s">
        <v>83</v>
      </c>
      <c r="AY152" s="21" t="s">
        <v>130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21" t="s">
        <v>80</v>
      </c>
      <c r="BK152" s="200">
        <f>ROUND(I152*H152,2)</f>
        <v>0</v>
      </c>
      <c r="BL152" s="21" t="s">
        <v>137</v>
      </c>
      <c r="BM152" s="21" t="s">
        <v>260</v>
      </c>
    </row>
    <row r="153" spans="2:65" s="1" customFormat="1" ht="36">
      <c r="B153" s="38"/>
      <c r="C153" s="60"/>
      <c r="D153" s="201" t="s">
        <v>139</v>
      </c>
      <c r="E153" s="60"/>
      <c r="F153" s="202" t="s">
        <v>261</v>
      </c>
      <c r="G153" s="60"/>
      <c r="H153" s="60"/>
      <c r="I153" s="160"/>
      <c r="J153" s="60"/>
      <c r="K153" s="60"/>
      <c r="L153" s="58"/>
      <c r="M153" s="203"/>
      <c r="N153" s="39"/>
      <c r="O153" s="39"/>
      <c r="P153" s="39"/>
      <c r="Q153" s="39"/>
      <c r="R153" s="39"/>
      <c r="S153" s="39"/>
      <c r="T153" s="75"/>
      <c r="AT153" s="21" t="s">
        <v>139</v>
      </c>
      <c r="AU153" s="21" t="s">
        <v>83</v>
      </c>
    </row>
    <row r="154" spans="2:65" s="11" customFormat="1" ht="12">
      <c r="B154" s="205"/>
      <c r="C154" s="206"/>
      <c r="D154" s="201" t="s">
        <v>143</v>
      </c>
      <c r="E154" s="207" t="s">
        <v>21</v>
      </c>
      <c r="F154" s="208" t="s">
        <v>262</v>
      </c>
      <c r="G154" s="206"/>
      <c r="H154" s="209">
        <v>50</v>
      </c>
      <c r="I154" s="210"/>
      <c r="J154" s="206"/>
      <c r="K154" s="206"/>
      <c r="L154" s="211"/>
      <c r="M154" s="212"/>
      <c r="N154" s="213"/>
      <c r="O154" s="213"/>
      <c r="P154" s="213"/>
      <c r="Q154" s="213"/>
      <c r="R154" s="213"/>
      <c r="S154" s="213"/>
      <c r="T154" s="214"/>
      <c r="AT154" s="215" t="s">
        <v>143</v>
      </c>
      <c r="AU154" s="215" t="s">
        <v>83</v>
      </c>
      <c r="AV154" s="11" t="s">
        <v>83</v>
      </c>
      <c r="AW154" s="11" t="s">
        <v>35</v>
      </c>
      <c r="AX154" s="11" t="s">
        <v>80</v>
      </c>
      <c r="AY154" s="215" t="s">
        <v>130</v>
      </c>
    </row>
    <row r="155" spans="2:65" s="1" customFormat="1" ht="22.8" customHeight="1">
      <c r="B155" s="38"/>
      <c r="C155" s="189" t="s">
        <v>9</v>
      </c>
      <c r="D155" s="189" t="s">
        <v>132</v>
      </c>
      <c r="E155" s="190" t="s">
        <v>263</v>
      </c>
      <c r="F155" s="191" t="s">
        <v>264</v>
      </c>
      <c r="G155" s="192" t="s">
        <v>147</v>
      </c>
      <c r="H155" s="193">
        <v>5</v>
      </c>
      <c r="I155" s="194"/>
      <c r="J155" s="195">
        <f>ROUND(I155*H155,2)</f>
        <v>0</v>
      </c>
      <c r="K155" s="191" t="s">
        <v>136</v>
      </c>
      <c r="L155" s="58"/>
      <c r="M155" s="196" t="s">
        <v>21</v>
      </c>
      <c r="N155" s="197" t="s">
        <v>43</v>
      </c>
      <c r="O155" s="39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AR155" s="21" t="s">
        <v>137</v>
      </c>
      <c r="AT155" s="21" t="s">
        <v>132</v>
      </c>
      <c r="AU155" s="21" t="s">
        <v>83</v>
      </c>
      <c r="AY155" s="21" t="s">
        <v>130</v>
      </c>
      <c r="BE155" s="200">
        <f>IF(N155="základní",J155,0)</f>
        <v>0</v>
      </c>
      <c r="BF155" s="200">
        <f>IF(N155="snížená",J155,0)</f>
        <v>0</v>
      </c>
      <c r="BG155" s="200">
        <f>IF(N155="zákl. přenesená",J155,0)</f>
        <v>0</v>
      </c>
      <c r="BH155" s="200">
        <f>IF(N155="sníž. přenesená",J155,0)</f>
        <v>0</v>
      </c>
      <c r="BI155" s="200">
        <f>IF(N155="nulová",J155,0)</f>
        <v>0</v>
      </c>
      <c r="BJ155" s="21" t="s">
        <v>80</v>
      </c>
      <c r="BK155" s="200">
        <f>ROUND(I155*H155,2)</f>
        <v>0</v>
      </c>
      <c r="BL155" s="21" t="s">
        <v>137</v>
      </c>
      <c r="BM155" s="21" t="s">
        <v>265</v>
      </c>
    </row>
    <row r="156" spans="2:65" s="1" customFormat="1" ht="36">
      <c r="B156" s="38"/>
      <c r="C156" s="60"/>
      <c r="D156" s="201" t="s">
        <v>139</v>
      </c>
      <c r="E156" s="60"/>
      <c r="F156" s="202" t="s">
        <v>266</v>
      </c>
      <c r="G156" s="60"/>
      <c r="H156" s="60"/>
      <c r="I156" s="160"/>
      <c r="J156" s="60"/>
      <c r="K156" s="60"/>
      <c r="L156" s="58"/>
      <c r="M156" s="203"/>
      <c r="N156" s="39"/>
      <c r="O156" s="39"/>
      <c r="P156" s="39"/>
      <c r="Q156" s="39"/>
      <c r="R156" s="39"/>
      <c r="S156" s="39"/>
      <c r="T156" s="75"/>
      <c r="AT156" s="21" t="s">
        <v>139</v>
      </c>
      <c r="AU156" s="21" t="s">
        <v>83</v>
      </c>
    </row>
    <row r="157" spans="2:65" s="11" customFormat="1" ht="12">
      <c r="B157" s="205"/>
      <c r="C157" s="206"/>
      <c r="D157" s="201" t="s">
        <v>143</v>
      </c>
      <c r="E157" s="207" t="s">
        <v>21</v>
      </c>
      <c r="F157" s="208" t="s">
        <v>267</v>
      </c>
      <c r="G157" s="206"/>
      <c r="H157" s="209">
        <v>5</v>
      </c>
      <c r="I157" s="210"/>
      <c r="J157" s="206"/>
      <c r="K157" s="206"/>
      <c r="L157" s="211"/>
      <c r="M157" s="212"/>
      <c r="N157" s="213"/>
      <c r="O157" s="213"/>
      <c r="P157" s="213"/>
      <c r="Q157" s="213"/>
      <c r="R157" s="213"/>
      <c r="S157" s="213"/>
      <c r="T157" s="214"/>
      <c r="AT157" s="215" t="s">
        <v>143</v>
      </c>
      <c r="AU157" s="215" t="s">
        <v>83</v>
      </c>
      <c r="AV157" s="11" t="s">
        <v>83</v>
      </c>
      <c r="AW157" s="11" t="s">
        <v>35</v>
      </c>
      <c r="AX157" s="11" t="s">
        <v>80</v>
      </c>
      <c r="AY157" s="215" t="s">
        <v>130</v>
      </c>
    </row>
    <row r="158" spans="2:65" s="1" customFormat="1" ht="22.8" customHeight="1">
      <c r="B158" s="38"/>
      <c r="C158" s="189" t="s">
        <v>268</v>
      </c>
      <c r="D158" s="189" t="s">
        <v>132</v>
      </c>
      <c r="E158" s="190" t="s">
        <v>269</v>
      </c>
      <c r="F158" s="191" t="s">
        <v>270</v>
      </c>
      <c r="G158" s="192" t="s">
        <v>135</v>
      </c>
      <c r="H158" s="193">
        <v>667.58</v>
      </c>
      <c r="I158" s="194"/>
      <c r="J158" s="195">
        <f>ROUND(I158*H158,2)</f>
        <v>0</v>
      </c>
      <c r="K158" s="191" t="s">
        <v>136</v>
      </c>
      <c r="L158" s="58"/>
      <c r="M158" s="196" t="s">
        <v>21</v>
      </c>
      <c r="N158" s="197" t="s">
        <v>43</v>
      </c>
      <c r="O158" s="39"/>
      <c r="P158" s="198">
        <f>O158*H158</f>
        <v>0</v>
      </c>
      <c r="Q158" s="198">
        <v>0</v>
      </c>
      <c r="R158" s="198">
        <f>Q158*H158</f>
        <v>0</v>
      </c>
      <c r="S158" s="198">
        <v>0</v>
      </c>
      <c r="T158" s="199">
        <f>S158*H158</f>
        <v>0</v>
      </c>
      <c r="AR158" s="21" t="s">
        <v>137</v>
      </c>
      <c r="AT158" s="21" t="s">
        <v>132</v>
      </c>
      <c r="AU158" s="21" t="s">
        <v>83</v>
      </c>
      <c r="AY158" s="21" t="s">
        <v>130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21" t="s">
        <v>80</v>
      </c>
      <c r="BK158" s="200">
        <f>ROUND(I158*H158,2)</f>
        <v>0</v>
      </c>
      <c r="BL158" s="21" t="s">
        <v>137</v>
      </c>
      <c r="BM158" s="21" t="s">
        <v>271</v>
      </c>
    </row>
    <row r="159" spans="2:65" s="1" customFormat="1" ht="36">
      <c r="B159" s="38"/>
      <c r="C159" s="60"/>
      <c r="D159" s="201" t="s">
        <v>139</v>
      </c>
      <c r="E159" s="60"/>
      <c r="F159" s="202" t="s">
        <v>272</v>
      </c>
      <c r="G159" s="60"/>
      <c r="H159" s="60"/>
      <c r="I159" s="160"/>
      <c r="J159" s="60"/>
      <c r="K159" s="60"/>
      <c r="L159" s="58"/>
      <c r="M159" s="203"/>
      <c r="N159" s="39"/>
      <c r="O159" s="39"/>
      <c r="P159" s="39"/>
      <c r="Q159" s="39"/>
      <c r="R159" s="39"/>
      <c r="S159" s="39"/>
      <c r="T159" s="75"/>
      <c r="AT159" s="21" t="s">
        <v>139</v>
      </c>
      <c r="AU159" s="21" t="s">
        <v>83</v>
      </c>
    </row>
    <row r="160" spans="2:65" s="11" customFormat="1" ht="12">
      <c r="B160" s="205"/>
      <c r="C160" s="206"/>
      <c r="D160" s="201" t="s">
        <v>143</v>
      </c>
      <c r="E160" s="207" t="s">
        <v>21</v>
      </c>
      <c r="F160" s="208" t="s">
        <v>273</v>
      </c>
      <c r="G160" s="206"/>
      <c r="H160" s="209">
        <v>661.2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143</v>
      </c>
      <c r="AU160" s="215" t="s">
        <v>83</v>
      </c>
      <c r="AV160" s="11" t="s">
        <v>83</v>
      </c>
      <c r="AW160" s="11" t="s">
        <v>35</v>
      </c>
      <c r="AX160" s="11" t="s">
        <v>72</v>
      </c>
      <c r="AY160" s="215" t="s">
        <v>130</v>
      </c>
    </row>
    <row r="161" spans="2:65" s="11" customFormat="1" ht="12">
      <c r="B161" s="205"/>
      <c r="C161" s="206"/>
      <c r="D161" s="201" t="s">
        <v>143</v>
      </c>
      <c r="E161" s="207" t="s">
        <v>21</v>
      </c>
      <c r="F161" s="208" t="s">
        <v>274</v>
      </c>
      <c r="G161" s="206"/>
      <c r="H161" s="209">
        <v>6.38</v>
      </c>
      <c r="I161" s="210"/>
      <c r="J161" s="206"/>
      <c r="K161" s="206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143</v>
      </c>
      <c r="AU161" s="215" t="s">
        <v>83</v>
      </c>
      <c r="AV161" s="11" t="s">
        <v>83</v>
      </c>
      <c r="AW161" s="11" t="s">
        <v>35</v>
      </c>
      <c r="AX161" s="11" t="s">
        <v>72</v>
      </c>
      <c r="AY161" s="215" t="s">
        <v>130</v>
      </c>
    </row>
    <row r="162" spans="2:65" s="1" customFormat="1" ht="22.8" customHeight="1">
      <c r="B162" s="38"/>
      <c r="C162" s="189" t="s">
        <v>275</v>
      </c>
      <c r="D162" s="189" t="s">
        <v>132</v>
      </c>
      <c r="E162" s="190" t="s">
        <v>276</v>
      </c>
      <c r="F162" s="191" t="s">
        <v>277</v>
      </c>
      <c r="G162" s="192" t="s">
        <v>135</v>
      </c>
      <c r="H162" s="193">
        <v>13352</v>
      </c>
      <c r="I162" s="194"/>
      <c r="J162" s="195">
        <f>ROUND(I162*H162,2)</f>
        <v>0</v>
      </c>
      <c r="K162" s="191" t="s">
        <v>136</v>
      </c>
      <c r="L162" s="58"/>
      <c r="M162" s="196" t="s">
        <v>21</v>
      </c>
      <c r="N162" s="197" t="s">
        <v>43</v>
      </c>
      <c r="O162" s="39"/>
      <c r="P162" s="198">
        <f>O162*H162</f>
        <v>0</v>
      </c>
      <c r="Q162" s="198">
        <v>0</v>
      </c>
      <c r="R162" s="198">
        <f>Q162*H162</f>
        <v>0</v>
      </c>
      <c r="S162" s="198">
        <v>0</v>
      </c>
      <c r="T162" s="199">
        <f>S162*H162</f>
        <v>0</v>
      </c>
      <c r="AR162" s="21" t="s">
        <v>137</v>
      </c>
      <c r="AT162" s="21" t="s">
        <v>132</v>
      </c>
      <c r="AU162" s="21" t="s">
        <v>83</v>
      </c>
      <c r="AY162" s="21" t="s">
        <v>130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21" t="s">
        <v>80</v>
      </c>
      <c r="BK162" s="200">
        <f>ROUND(I162*H162,2)</f>
        <v>0</v>
      </c>
      <c r="BL162" s="21" t="s">
        <v>137</v>
      </c>
      <c r="BM162" s="21" t="s">
        <v>278</v>
      </c>
    </row>
    <row r="163" spans="2:65" s="1" customFormat="1" ht="48">
      <c r="B163" s="38"/>
      <c r="C163" s="60"/>
      <c r="D163" s="201" t="s">
        <v>139</v>
      </c>
      <c r="E163" s="60"/>
      <c r="F163" s="202" t="s">
        <v>279</v>
      </c>
      <c r="G163" s="60"/>
      <c r="H163" s="60"/>
      <c r="I163" s="160"/>
      <c r="J163" s="60"/>
      <c r="K163" s="60"/>
      <c r="L163" s="58"/>
      <c r="M163" s="203"/>
      <c r="N163" s="39"/>
      <c r="O163" s="39"/>
      <c r="P163" s="39"/>
      <c r="Q163" s="39"/>
      <c r="R163" s="39"/>
      <c r="S163" s="39"/>
      <c r="T163" s="75"/>
      <c r="AT163" s="21" t="s">
        <v>139</v>
      </c>
      <c r="AU163" s="21" t="s">
        <v>83</v>
      </c>
    </row>
    <row r="164" spans="2:65" s="11" customFormat="1" ht="12">
      <c r="B164" s="205"/>
      <c r="C164" s="206"/>
      <c r="D164" s="201" t="s">
        <v>143</v>
      </c>
      <c r="E164" s="207" t="s">
        <v>21</v>
      </c>
      <c r="F164" s="208" t="s">
        <v>280</v>
      </c>
      <c r="G164" s="206"/>
      <c r="H164" s="209">
        <v>13224</v>
      </c>
      <c r="I164" s="210"/>
      <c r="J164" s="206"/>
      <c r="K164" s="206"/>
      <c r="L164" s="211"/>
      <c r="M164" s="212"/>
      <c r="N164" s="213"/>
      <c r="O164" s="213"/>
      <c r="P164" s="213"/>
      <c r="Q164" s="213"/>
      <c r="R164" s="213"/>
      <c r="S164" s="213"/>
      <c r="T164" s="214"/>
      <c r="AT164" s="215" t="s">
        <v>143</v>
      </c>
      <c r="AU164" s="215" t="s">
        <v>83</v>
      </c>
      <c r="AV164" s="11" t="s">
        <v>83</v>
      </c>
      <c r="AW164" s="11" t="s">
        <v>35</v>
      </c>
      <c r="AX164" s="11" t="s">
        <v>72</v>
      </c>
      <c r="AY164" s="215" t="s">
        <v>130</v>
      </c>
    </row>
    <row r="165" spans="2:65" s="11" customFormat="1" ht="12">
      <c r="B165" s="205"/>
      <c r="C165" s="206"/>
      <c r="D165" s="201" t="s">
        <v>143</v>
      </c>
      <c r="E165" s="207" t="s">
        <v>21</v>
      </c>
      <c r="F165" s="208" t="s">
        <v>281</v>
      </c>
      <c r="G165" s="206"/>
      <c r="H165" s="209">
        <v>128</v>
      </c>
      <c r="I165" s="210"/>
      <c r="J165" s="206"/>
      <c r="K165" s="206"/>
      <c r="L165" s="211"/>
      <c r="M165" s="212"/>
      <c r="N165" s="213"/>
      <c r="O165" s="213"/>
      <c r="P165" s="213"/>
      <c r="Q165" s="213"/>
      <c r="R165" s="213"/>
      <c r="S165" s="213"/>
      <c r="T165" s="214"/>
      <c r="AT165" s="215" t="s">
        <v>143</v>
      </c>
      <c r="AU165" s="215" t="s">
        <v>83</v>
      </c>
      <c r="AV165" s="11" t="s">
        <v>83</v>
      </c>
      <c r="AW165" s="11" t="s">
        <v>35</v>
      </c>
      <c r="AX165" s="11" t="s">
        <v>72</v>
      </c>
      <c r="AY165" s="215" t="s">
        <v>130</v>
      </c>
    </row>
    <row r="166" spans="2:65" s="1" customFormat="1" ht="14.4" customHeight="1">
      <c r="B166" s="38"/>
      <c r="C166" s="189" t="s">
        <v>282</v>
      </c>
      <c r="D166" s="189" t="s">
        <v>132</v>
      </c>
      <c r="E166" s="190" t="s">
        <v>283</v>
      </c>
      <c r="F166" s="191" t="s">
        <v>284</v>
      </c>
      <c r="G166" s="192" t="s">
        <v>135</v>
      </c>
      <c r="H166" s="193">
        <v>65.75</v>
      </c>
      <c r="I166" s="194"/>
      <c r="J166" s="195">
        <f>ROUND(I166*H166,2)</f>
        <v>0</v>
      </c>
      <c r="K166" s="191" t="s">
        <v>136</v>
      </c>
      <c r="L166" s="58"/>
      <c r="M166" s="196" t="s">
        <v>21</v>
      </c>
      <c r="N166" s="197" t="s">
        <v>43</v>
      </c>
      <c r="O166" s="39"/>
      <c r="P166" s="198">
        <f>O166*H166</f>
        <v>0</v>
      </c>
      <c r="Q166" s="198">
        <v>0</v>
      </c>
      <c r="R166" s="198">
        <f>Q166*H166</f>
        <v>0</v>
      </c>
      <c r="S166" s="198">
        <v>0</v>
      </c>
      <c r="T166" s="199">
        <f>S166*H166</f>
        <v>0</v>
      </c>
      <c r="AR166" s="21" t="s">
        <v>137</v>
      </c>
      <c r="AT166" s="21" t="s">
        <v>132</v>
      </c>
      <c r="AU166" s="21" t="s">
        <v>83</v>
      </c>
      <c r="AY166" s="21" t="s">
        <v>130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21" t="s">
        <v>80</v>
      </c>
      <c r="BK166" s="200">
        <f>ROUND(I166*H166,2)</f>
        <v>0</v>
      </c>
      <c r="BL166" s="21" t="s">
        <v>137</v>
      </c>
      <c r="BM166" s="21" t="s">
        <v>285</v>
      </c>
    </row>
    <row r="167" spans="2:65" s="1" customFormat="1" ht="24">
      <c r="B167" s="38"/>
      <c r="C167" s="60"/>
      <c r="D167" s="201" t="s">
        <v>139</v>
      </c>
      <c r="E167" s="60"/>
      <c r="F167" s="202" t="s">
        <v>286</v>
      </c>
      <c r="G167" s="60"/>
      <c r="H167" s="60"/>
      <c r="I167" s="160"/>
      <c r="J167" s="60"/>
      <c r="K167" s="60"/>
      <c r="L167" s="58"/>
      <c r="M167" s="203"/>
      <c r="N167" s="39"/>
      <c r="O167" s="39"/>
      <c r="P167" s="39"/>
      <c r="Q167" s="39"/>
      <c r="R167" s="39"/>
      <c r="S167" s="39"/>
      <c r="T167" s="75"/>
      <c r="AT167" s="21" t="s">
        <v>139</v>
      </c>
      <c r="AU167" s="21" t="s">
        <v>83</v>
      </c>
    </row>
    <row r="168" spans="2:65" s="11" customFormat="1" ht="12">
      <c r="B168" s="205"/>
      <c r="C168" s="206"/>
      <c r="D168" s="201" t="s">
        <v>143</v>
      </c>
      <c r="E168" s="207" t="s">
        <v>21</v>
      </c>
      <c r="F168" s="208" t="s">
        <v>287</v>
      </c>
      <c r="G168" s="206"/>
      <c r="H168" s="209">
        <v>65.75</v>
      </c>
      <c r="I168" s="210"/>
      <c r="J168" s="206"/>
      <c r="K168" s="206"/>
      <c r="L168" s="211"/>
      <c r="M168" s="212"/>
      <c r="N168" s="213"/>
      <c r="O168" s="213"/>
      <c r="P168" s="213"/>
      <c r="Q168" s="213"/>
      <c r="R168" s="213"/>
      <c r="S168" s="213"/>
      <c r="T168" s="214"/>
      <c r="AT168" s="215" t="s">
        <v>143</v>
      </c>
      <c r="AU168" s="215" t="s">
        <v>83</v>
      </c>
      <c r="AV168" s="11" t="s">
        <v>83</v>
      </c>
      <c r="AW168" s="11" t="s">
        <v>35</v>
      </c>
      <c r="AX168" s="11" t="s">
        <v>80</v>
      </c>
      <c r="AY168" s="215" t="s">
        <v>130</v>
      </c>
    </row>
    <row r="169" spans="2:65" s="1" customFormat="1" ht="22.8" customHeight="1">
      <c r="B169" s="38"/>
      <c r="C169" s="189" t="s">
        <v>288</v>
      </c>
      <c r="D169" s="189" t="s">
        <v>132</v>
      </c>
      <c r="E169" s="190" t="s">
        <v>289</v>
      </c>
      <c r="F169" s="191" t="s">
        <v>290</v>
      </c>
      <c r="G169" s="192" t="s">
        <v>135</v>
      </c>
      <c r="H169" s="193">
        <v>186.2</v>
      </c>
      <c r="I169" s="194"/>
      <c r="J169" s="195">
        <f>ROUND(I169*H169,2)</f>
        <v>0</v>
      </c>
      <c r="K169" s="191" t="s">
        <v>136</v>
      </c>
      <c r="L169" s="58"/>
      <c r="M169" s="196" t="s">
        <v>21</v>
      </c>
      <c r="N169" s="197" t="s">
        <v>43</v>
      </c>
      <c r="O169" s="39"/>
      <c r="P169" s="198">
        <f>O169*H169</f>
        <v>0</v>
      </c>
      <c r="Q169" s="198">
        <v>0</v>
      </c>
      <c r="R169" s="198">
        <f>Q169*H169</f>
        <v>0</v>
      </c>
      <c r="S169" s="198">
        <v>0</v>
      </c>
      <c r="T169" s="199">
        <f>S169*H169</f>
        <v>0</v>
      </c>
      <c r="AR169" s="21" t="s">
        <v>137</v>
      </c>
      <c r="AT169" s="21" t="s">
        <v>132</v>
      </c>
      <c r="AU169" s="21" t="s">
        <v>83</v>
      </c>
      <c r="AY169" s="21" t="s">
        <v>130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21" t="s">
        <v>80</v>
      </c>
      <c r="BK169" s="200">
        <f>ROUND(I169*H169,2)</f>
        <v>0</v>
      </c>
      <c r="BL169" s="21" t="s">
        <v>137</v>
      </c>
      <c r="BM169" s="21" t="s">
        <v>291</v>
      </c>
    </row>
    <row r="170" spans="2:65" s="1" customFormat="1" ht="36">
      <c r="B170" s="38"/>
      <c r="C170" s="60"/>
      <c r="D170" s="201" t="s">
        <v>139</v>
      </c>
      <c r="E170" s="60"/>
      <c r="F170" s="202" t="s">
        <v>292</v>
      </c>
      <c r="G170" s="60"/>
      <c r="H170" s="60"/>
      <c r="I170" s="160"/>
      <c r="J170" s="60"/>
      <c r="K170" s="60"/>
      <c r="L170" s="58"/>
      <c r="M170" s="203"/>
      <c r="N170" s="39"/>
      <c r="O170" s="39"/>
      <c r="P170" s="39"/>
      <c r="Q170" s="39"/>
      <c r="R170" s="39"/>
      <c r="S170" s="39"/>
      <c r="T170" s="75"/>
      <c r="AT170" s="21" t="s">
        <v>139</v>
      </c>
      <c r="AU170" s="21" t="s">
        <v>83</v>
      </c>
    </row>
    <row r="171" spans="2:65" s="11" customFormat="1" ht="12">
      <c r="B171" s="205"/>
      <c r="C171" s="206"/>
      <c r="D171" s="201" t="s">
        <v>143</v>
      </c>
      <c r="E171" s="207" t="s">
        <v>21</v>
      </c>
      <c r="F171" s="208" t="s">
        <v>293</v>
      </c>
      <c r="G171" s="206"/>
      <c r="H171" s="209">
        <v>171.5</v>
      </c>
      <c r="I171" s="210"/>
      <c r="J171" s="206"/>
      <c r="K171" s="206"/>
      <c r="L171" s="211"/>
      <c r="M171" s="212"/>
      <c r="N171" s="213"/>
      <c r="O171" s="213"/>
      <c r="P171" s="213"/>
      <c r="Q171" s="213"/>
      <c r="R171" s="213"/>
      <c r="S171" s="213"/>
      <c r="T171" s="214"/>
      <c r="AT171" s="215" t="s">
        <v>143</v>
      </c>
      <c r="AU171" s="215" t="s">
        <v>83</v>
      </c>
      <c r="AV171" s="11" t="s">
        <v>83</v>
      </c>
      <c r="AW171" s="11" t="s">
        <v>35</v>
      </c>
      <c r="AX171" s="11" t="s">
        <v>72</v>
      </c>
      <c r="AY171" s="215" t="s">
        <v>130</v>
      </c>
    </row>
    <row r="172" spans="2:65" s="11" customFormat="1" ht="12">
      <c r="B172" s="205"/>
      <c r="C172" s="206"/>
      <c r="D172" s="201" t="s">
        <v>143</v>
      </c>
      <c r="E172" s="207" t="s">
        <v>21</v>
      </c>
      <c r="F172" s="208" t="s">
        <v>294</v>
      </c>
      <c r="G172" s="206"/>
      <c r="H172" s="209">
        <v>9.1</v>
      </c>
      <c r="I172" s="210"/>
      <c r="J172" s="206"/>
      <c r="K172" s="206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143</v>
      </c>
      <c r="AU172" s="215" t="s">
        <v>83</v>
      </c>
      <c r="AV172" s="11" t="s">
        <v>83</v>
      </c>
      <c r="AW172" s="11" t="s">
        <v>35</v>
      </c>
      <c r="AX172" s="11" t="s">
        <v>72</v>
      </c>
      <c r="AY172" s="215" t="s">
        <v>130</v>
      </c>
    </row>
    <row r="173" spans="2:65" s="11" customFormat="1" ht="12">
      <c r="B173" s="205"/>
      <c r="C173" s="206"/>
      <c r="D173" s="201" t="s">
        <v>143</v>
      </c>
      <c r="E173" s="207" t="s">
        <v>21</v>
      </c>
      <c r="F173" s="208" t="s">
        <v>295</v>
      </c>
      <c r="G173" s="206"/>
      <c r="H173" s="209">
        <v>5.6</v>
      </c>
      <c r="I173" s="210"/>
      <c r="J173" s="206"/>
      <c r="K173" s="206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143</v>
      </c>
      <c r="AU173" s="215" t="s">
        <v>83</v>
      </c>
      <c r="AV173" s="11" t="s">
        <v>83</v>
      </c>
      <c r="AW173" s="11" t="s">
        <v>35</v>
      </c>
      <c r="AX173" s="11" t="s">
        <v>72</v>
      </c>
      <c r="AY173" s="215" t="s">
        <v>130</v>
      </c>
    </row>
    <row r="174" spans="2:65" s="1" customFormat="1" ht="14.4" customHeight="1">
      <c r="B174" s="38"/>
      <c r="C174" s="189" t="s">
        <v>296</v>
      </c>
      <c r="D174" s="189" t="s">
        <v>132</v>
      </c>
      <c r="E174" s="190" t="s">
        <v>297</v>
      </c>
      <c r="F174" s="191" t="s">
        <v>298</v>
      </c>
      <c r="G174" s="192" t="s">
        <v>135</v>
      </c>
      <c r="H174" s="193">
        <v>667.6</v>
      </c>
      <c r="I174" s="194"/>
      <c r="J174" s="195">
        <f>ROUND(I174*H174,2)</f>
        <v>0</v>
      </c>
      <c r="K174" s="191" t="s">
        <v>136</v>
      </c>
      <c r="L174" s="58"/>
      <c r="M174" s="196" t="s">
        <v>21</v>
      </c>
      <c r="N174" s="197" t="s">
        <v>43</v>
      </c>
      <c r="O174" s="39"/>
      <c r="P174" s="198">
        <f>O174*H174</f>
        <v>0</v>
      </c>
      <c r="Q174" s="198">
        <v>0</v>
      </c>
      <c r="R174" s="198">
        <f>Q174*H174</f>
        <v>0</v>
      </c>
      <c r="S174" s="198">
        <v>0</v>
      </c>
      <c r="T174" s="199">
        <f>S174*H174</f>
        <v>0</v>
      </c>
      <c r="AR174" s="21" t="s">
        <v>137</v>
      </c>
      <c r="AT174" s="21" t="s">
        <v>132</v>
      </c>
      <c r="AU174" s="21" t="s">
        <v>83</v>
      </c>
      <c r="AY174" s="21" t="s">
        <v>130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21" t="s">
        <v>80</v>
      </c>
      <c r="BK174" s="200">
        <f>ROUND(I174*H174,2)</f>
        <v>0</v>
      </c>
      <c r="BL174" s="21" t="s">
        <v>137</v>
      </c>
      <c r="BM174" s="21" t="s">
        <v>299</v>
      </c>
    </row>
    <row r="175" spans="2:65" s="1" customFormat="1" ht="12">
      <c r="B175" s="38"/>
      <c r="C175" s="60"/>
      <c r="D175" s="201" t="s">
        <v>139</v>
      </c>
      <c r="E175" s="60"/>
      <c r="F175" s="202" t="s">
        <v>300</v>
      </c>
      <c r="G175" s="60"/>
      <c r="H175" s="60"/>
      <c r="I175" s="160"/>
      <c r="J175" s="60"/>
      <c r="K175" s="60"/>
      <c r="L175" s="58"/>
      <c r="M175" s="203"/>
      <c r="N175" s="39"/>
      <c r="O175" s="39"/>
      <c r="P175" s="39"/>
      <c r="Q175" s="39"/>
      <c r="R175" s="39"/>
      <c r="S175" s="39"/>
      <c r="T175" s="75"/>
      <c r="AT175" s="21" t="s">
        <v>139</v>
      </c>
      <c r="AU175" s="21" t="s">
        <v>83</v>
      </c>
    </row>
    <row r="176" spans="2:65" s="11" customFormat="1" ht="12">
      <c r="B176" s="205"/>
      <c r="C176" s="206"/>
      <c r="D176" s="201" t="s">
        <v>143</v>
      </c>
      <c r="E176" s="207" t="s">
        <v>21</v>
      </c>
      <c r="F176" s="208" t="s">
        <v>273</v>
      </c>
      <c r="G176" s="206"/>
      <c r="H176" s="209">
        <v>661.2</v>
      </c>
      <c r="I176" s="210"/>
      <c r="J176" s="206"/>
      <c r="K176" s="206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143</v>
      </c>
      <c r="AU176" s="215" t="s">
        <v>83</v>
      </c>
      <c r="AV176" s="11" t="s">
        <v>83</v>
      </c>
      <c r="AW176" s="11" t="s">
        <v>35</v>
      </c>
      <c r="AX176" s="11" t="s">
        <v>72</v>
      </c>
      <c r="AY176" s="215" t="s">
        <v>130</v>
      </c>
    </row>
    <row r="177" spans="2:65" s="11" customFormat="1" ht="12">
      <c r="B177" s="205"/>
      <c r="C177" s="206"/>
      <c r="D177" s="201" t="s">
        <v>143</v>
      </c>
      <c r="E177" s="207" t="s">
        <v>21</v>
      </c>
      <c r="F177" s="208" t="s">
        <v>301</v>
      </c>
      <c r="G177" s="206"/>
      <c r="H177" s="209">
        <v>6.4</v>
      </c>
      <c r="I177" s="210"/>
      <c r="J177" s="206"/>
      <c r="K177" s="206"/>
      <c r="L177" s="211"/>
      <c r="M177" s="212"/>
      <c r="N177" s="213"/>
      <c r="O177" s="213"/>
      <c r="P177" s="213"/>
      <c r="Q177" s="213"/>
      <c r="R177" s="213"/>
      <c r="S177" s="213"/>
      <c r="T177" s="214"/>
      <c r="AT177" s="215" t="s">
        <v>143</v>
      </c>
      <c r="AU177" s="215" t="s">
        <v>83</v>
      </c>
      <c r="AV177" s="11" t="s">
        <v>83</v>
      </c>
      <c r="AW177" s="11" t="s">
        <v>35</v>
      </c>
      <c r="AX177" s="11" t="s">
        <v>72</v>
      </c>
      <c r="AY177" s="215" t="s">
        <v>130</v>
      </c>
    </row>
    <row r="178" spans="2:65" s="1" customFormat="1" ht="22.8" customHeight="1">
      <c r="B178" s="38"/>
      <c r="C178" s="189" t="s">
        <v>302</v>
      </c>
      <c r="D178" s="189" t="s">
        <v>132</v>
      </c>
      <c r="E178" s="190" t="s">
        <v>303</v>
      </c>
      <c r="F178" s="191" t="s">
        <v>304</v>
      </c>
      <c r="G178" s="192" t="s">
        <v>305</v>
      </c>
      <c r="H178" s="193">
        <v>1207.712</v>
      </c>
      <c r="I178" s="194"/>
      <c r="J178" s="195">
        <f>ROUND(I178*H178,2)</f>
        <v>0</v>
      </c>
      <c r="K178" s="191" t="s">
        <v>136</v>
      </c>
      <c r="L178" s="58"/>
      <c r="M178" s="196" t="s">
        <v>21</v>
      </c>
      <c r="N178" s="197" t="s">
        <v>43</v>
      </c>
      <c r="O178" s="39"/>
      <c r="P178" s="198">
        <f>O178*H178</f>
        <v>0</v>
      </c>
      <c r="Q178" s="198">
        <v>0</v>
      </c>
      <c r="R178" s="198">
        <f>Q178*H178</f>
        <v>0</v>
      </c>
      <c r="S178" s="198">
        <v>0</v>
      </c>
      <c r="T178" s="199">
        <f>S178*H178</f>
        <v>0</v>
      </c>
      <c r="AR178" s="21" t="s">
        <v>137</v>
      </c>
      <c r="AT178" s="21" t="s">
        <v>132</v>
      </c>
      <c r="AU178" s="21" t="s">
        <v>83</v>
      </c>
      <c r="AY178" s="21" t="s">
        <v>130</v>
      </c>
      <c r="BE178" s="200">
        <f>IF(N178="základní",J178,0)</f>
        <v>0</v>
      </c>
      <c r="BF178" s="200">
        <f>IF(N178="snížená",J178,0)</f>
        <v>0</v>
      </c>
      <c r="BG178" s="200">
        <f>IF(N178="zákl. přenesená",J178,0)</f>
        <v>0</v>
      </c>
      <c r="BH178" s="200">
        <f>IF(N178="sníž. přenesená",J178,0)</f>
        <v>0</v>
      </c>
      <c r="BI178" s="200">
        <f>IF(N178="nulová",J178,0)</f>
        <v>0</v>
      </c>
      <c r="BJ178" s="21" t="s">
        <v>80</v>
      </c>
      <c r="BK178" s="200">
        <f>ROUND(I178*H178,2)</f>
        <v>0</v>
      </c>
      <c r="BL178" s="21" t="s">
        <v>137</v>
      </c>
      <c r="BM178" s="21" t="s">
        <v>306</v>
      </c>
    </row>
    <row r="179" spans="2:65" s="1" customFormat="1" ht="24">
      <c r="B179" s="38"/>
      <c r="C179" s="60"/>
      <c r="D179" s="201" t="s">
        <v>139</v>
      </c>
      <c r="E179" s="60"/>
      <c r="F179" s="202" t="s">
        <v>307</v>
      </c>
      <c r="G179" s="60"/>
      <c r="H179" s="60"/>
      <c r="I179" s="160"/>
      <c r="J179" s="60"/>
      <c r="K179" s="60"/>
      <c r="L179" s="58"/>
      <c r="M179" s="203"/>
      <c r="N179" s="39"/>
      <c r="O179" s="39"/>
      <c r="P179" s="39"/>
      <c r="Q179" s="39"/>
      <c r="R179" s="39"/>
      <c r="S179" s="39"/>
      <c r="T179" s="75"/>
      <c r="AT179" s="21" t="s">
        <v>139</v>
      </c>
      <c r="AU179" s="21" t="s">
        <v>83</v>
      </c>
    </row>
    <row r="180" spans="2:65" s="11" customFormat="1" ht="12">
      <c r="B180" s="205"/>
      <c r="C180" s="206"/>
      <c r="D180" s="201" t="s">
        <v>143</v>
      </c>
      <c r="E180" s="207" t="s">
        <v>21</v>
      </c>
      <c r="F180" s="208" t="s">
        <v>308</v>
      </c>
      <c r="G180" s="206"/>
      <c r="H180" s="209">
        <v>6.032</v>
      </c>
      <c r="I180" s="210"/>
      <c r="J180" s="206"/>
      <c r="K180" s="206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143</v>
      </c>
      <c r="AU180" s="215" t="s">
        <v>83</v>
      </c>
      <c r="AV180" s="11" t="s">
        <v>83</v>
      </c>
      <c r="AW180" s="11" t="s">
        <v>35</v>
      </c>
      <c r="AX180" s="11" t="s">
        <v>72</v>
      </c>
      <c r="AY180" s="215" t="s">
        <v>130</v>
      </c>
    </row>
    <row r="181" spans="2:65" s="11" customFormat="1" ht="12">
      <c r="B181" s="205"/>
      <c r="C181" s="206"/>
      <c r="D181" s="201" t="s">
        <v>143</v>
      </c>
      <c r="E181" s="207" t="s">
        <v>21</v>
      </c>
      <c r="F181" s="208" t="s">
        <v>309</v>
      </c>
      <c r="G181" s="206"/>
      <c r="H181" s="209">
        <v>1190.1600000000001</v>
      </c>
      <c r="I181" s="210"/>
      <c r="J181" s="206"/>
      <c r="K181" s="206"/>
      <c r="L181" s="211"/>
      <c r="M181" s="212"/>
      <c r="N181" s="213"/>
      <c r="O181" s="213"/>
      <c r="P181" s="213"/>
      <c r="Q181" s="213"/>
      <c r="R181" s="213"/>
      <c r="S181" s="213"/>
      <c r="T181" s="214"/>
      <c r="AT181" s="215" t="s">
        <v>143</v>
      </c>
      <c r="AU181" s="215" t="s">
        <v>83</v>
      </c>
      <c r="AV181" s="11" t="s">
        <v>83</v>
      </c>
      <c r="AW181" s="11" t="s">
        <v>35</v>
      </c>
      <c r="AX181" s="11" t="s">
        <v>72</v>
      </c>
      <c r="AY181" s="215" t="s">
        <v>130</v>
      </c>
    </row>
    <row r="182" spans="2:65" s="11" customFormat="1" ht="12">
      <c r="B182" s="205"/>
      <c r="C182" s="206"/>
      <c r="D182" s="201" t="s">
        <v>143</v>
      </c>
      <c r="E182" s="207" t="s">
        <v>21</v>
      </c>
      <c r="F182" s="208" t="s">
        <v>310</v>
      </c>
      <c r="G182" s="206"/>
      <c r="H182" s="209">
        <v>11.52</v>
      </c>
      <c r="I182" s="210"/>
      <c r="J182" s="206"/>
      <c r="K182" s="206"/>
      <c r="L182" s="211"/>
      <c r="M182" s="212"/>
      <c r="N182" s="213"/>
      <c r="O182" s="213"/>
      <c r="P182" s="213"/>
      <c r="Q182" s="213"/>
      <c r="R182" s="213"/>
      <c r="S182" s="213"/>
      <c r="T182" s="214"/>
      <c r="AT182" s="215" t="s">
        <v>143</v>
      </c>
      <c r="AU182" s="215" t="s">
        <v>83</v>
      </c>
      <c r="AV182" s="11" t="s">
        <v>83</v>
      </c>
      <c r="AW182" s="11" t="s">
        <v>35</v>
      </c>
      <c r="AX182" s="11" t="s">
        <v>72</v>
      </c>
      <c r="AY182" s="215" t="s">
        <v>130</v>
      </c>
    </row>
    <row r="183" spans="2:65" s="1" customFormat="1" ht="14.4" customHeight="1">
      <c r="B183" s="38"/>
      <c r="C183" s="189" t="s">
        <v>311</v>
      </c>
      <c r="D183" s="189" t="s">
        <v>132</v>
      </c>
      <c r="E183" s="190" t="s">
        <v>312</v>
      </c>
      <c r="F183" s="191" t="s">
        <v>313</v>
      </c>
      <c r="G183" s="192" t="s">
        <v>305</v>
      </c>
      <c r="H183" s="193">
        <v>0.6</v>
      </c>
      <c r="I183" s="194"/>
      <c r="J183" s="195">
        <f>ROUND(I183*H183,2)</f>
        <v>0</v>
      </c>
      <c r="K183" s="191" t="s">
        <v>21</v>
      </c>
      <c r="L183" s="58"/>
      <c r="M183" s="196" t="s">
        <v>21</v>
      </c>
      <c r="N183" s="197" t="s">
        <v>43</v>
      </c>
      <c r="O183" s="39"/>
      <c r="P183" s="198">
        <f>O183*H183</f>
        <v>0</v>
      </c>
      <c r="Q183" s="198">
        <v>0</v>
      </c>
      <c r="R183" s="198">
        <f>Q183*H183</f>
        <v>0</v>
      </c>
      <c r="S183" s="198">
        <v>0</v>
      </c>
      <c r="T183" s="199">
        <f>S183*H183</f>
        <v>0</v>
      </c>
      <c r="AR183" s="21" t="s">
        <v>137</v>
      </c>
      <c r="AT183" s="21" t="s">
        <v>132</v>
      </c>
      <c r="AU183" s="21" t="s">
        <v>83</v>
      </c>
      <c r="AY183" s="21" t="s">
        <v>130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21" t="s">
        <v>80</v>
      </c>
      <c r="BK183" s="200">
        <f>ROUND(I183*H183,2)</f>
        <v>0</v>
      </c>
      <c r="BL183" s="21" t="s">
        <v>137</v>
      </c>
      <c r="BM183" s="21" t="s">
        <v>314</v>
      </c>
    </row>
    <row r="184" spans="2:65" s="1" customFormat="1" ht="12">
      <c r="B184" s="38"/>
      <c r="C184" s="60"/>
      <c r="D184" s="201" t="s">
        <v>139</v>
      </c>
      <c r="E184" s="60"/>
      <c r="F184" s="202" t="s">
        <v>315</v>
      </c>
      <c r="G184" s="60"/>
      <c r="H184" s="60"/>
      <c r="I184" s="160"/>
      <c r="J184" s="60"/>
      <c r="K184" s="60"/>
      <c r="L184" s="58"/>
      <c r="M184" s="203"/>
      <c r="N184" s="39"/>
      <c r="O184" s="39"/>
      <c r="P184" s="39"/>
      <c r="Q184" s="39"/>
      <c r="R184" s="39"/>
      <c r="S184" s="39"/>
      <c r="T184" s="75"/>
      <c r="AT184" s="21" t="s">
        <v>139</v>
      </c>
      <c r="AU184" s="21" t="s">
        <v>83</v>
      </c>
    </row>
    <row r="185" spans="2:65" s="11" customFormat="1" ht="12">
      <c r="B185" s="205"/>
      <c r="C185" s="206"/>
      <c r="D185" s="201" t="s">
        <v>143</v>
      </c>
      <c r="E185" s="207" t="s">
        <v>21</v>
      </c>
      <c r="F185" s="208" t="s">
        <v>316</v>
      </c>
      <c r="G185" s="206"/>
      <c r="H185" s="209">
        <v>0.6</v>
      </c>
      <c r="I185" s="210"/>
      <c r="J185" s="206"/>
      <c r="K185" s="206"/>
      <c r="L185" s="211"/>
      <c r="M185" s="212"/>
      <c r="N185" s="213"/>
      <c r="O185" s="213"/>
      <c r="P185" s="213"/>
      <c r="Q185" s="213"/>
      <c r="R185" s="213"/>
      <c r="S185" s="213"/>
      <c r="T185" s="214"/>
      <c r="AT185" s="215" t="s">
        <v>143</v>
      </c>
      <c r="AU185" s="215" t="s">
        <v>83</v>
      </c>
      <c r="AV185" s="11" t="s">
        <v>83</v>
      </c>
      <c r="AW185" s="11" t="s">
        <v>35</v>
      </c>
      <c r="AX185" s="11" t="s">
        <v>80</v>
      </c>
      <c r="AY185" s="215" t="s">
        <v>130</v>
      </c>
    </row>
    <row r="186" spans="2:65" s="1" customFormat="1" ht="22.8" customHeight="1">
      <c r="B186" s="38"/>
      <c r="C186" s="189" t="s">
        <v>317</v>
      </c>
      <c r="D186" s="189" t="s">
        <v>132</v>
      </c>
      <c r="E186" s="190" t="s">
        <v>318</v>
      </c>
      <c r="F186" s="191" t="s">
        <v>319</v>
      </c>
      <c r="G186" s="192" t="s">
        <v>135</v>
      </c>
      <c r="H186" s="193">
        <v>8.2189999999999994</v>
      </c>
      <c r="I186" s="194"/>
      <c r="J186" s="195">
        <f>ROUND(I186*H186,2)</f>
        <v>0</v>
      </c>
      <c r="K186" s="191" t="s">
        <v>136</v>
      </c>
      <c r="L186" s="58"/>
      <c r="M186" s="196" t="s">
        <v>21</v>
      </c>
      <c r="N186" s="197" t="s">
        <v>43</v>
      </c>
      <c r="O186" s="39"/>
      <c r="P186" s="198">
        <f>O186*H186</f>
        <v>0</v>
      </c>
      <c r="Q186" s="198">
        <v>0</v>
      </c>
      <c r="R186" s="198">
        <f>Q186*H186</f>
        <v>0</v>
      </c>
      <c r="S186" s="198">
        <v>0</v>
      </c>
      <c r="T186" s="199">
        <f>S186*H186</f>
        <v>0</v>
      </c>
      <c r="AR186" s="21" t="s">
        <v>137</v>
      </c>
      <c r="AT186" s="21" t="s">
        <v>132</v>
      </c>
      <c r="AU186" s="21" t="s">
        <v>83</v>
      </c>
      <c r="AY186" s="21" t="s">
        <v>130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21" t="s">
        <v>80</v>
      </c>
      <c r="BK186" s="200">
        <f>ROUND(I186*H186,2)</f>
        <v>0</v>
      </c>
      <c r="BL186" s="21" t="s">
        <v>137</v>
      </c>
      <c r="BM186" s="21" t="s">
        <v>320</v>
      </c>
    </row>
    <row r="187" spans="2:65" s="1" customFormat="1" ht="24">
      <c r="B187" s="38"/>
      <c r="C187" s="60"/>
      <c r="D187" s="201" t="s">
        <v>139</v>
      </c>
      <c r="E187" s="60"/>
      <c r="F187" s="202" t="s">
        <v>321</v>
      </c>
      <c r="G187" s="60"/>
      <c r="H187" s="60"/>
      <c r="I187" s="160"/>
      <c r="J187" s="60"/>
      <c r="K187" s="60"/>
      <c r="L187" s="58"/>
      <c r="M187" s="203"/>
      <c r="N187" s="39"/>
      <c r="O187" s="39"/>
      <c r="P187" s="39"/>
      <c r="Q187" s="39"/>
      <c r="R187" s="39"/>
      <c r="S187" s="39"/>
      <c r="T187" s="75"/>
      <c r="AT187" s="21" t="s">
        <v>139</v>
      </c>
      <c r="AU187" s="21" t="s">
        <v>83</v>
      </c>
    </row>
    <row r="188" spans="2:65" s="11" customFormat="1" ht="12">
      <c r="B188" s="205"/>
      <c r="C188" s="206"/>
      <c r="D188" s="201" t="s">
        <v>143</v>
      </c>
      <c r="E188" s="207" t="s">
        <v>21</v>
      </c>
      <c r="F188" s="208" t="s">
        <v>322</v>
      </c>
      <c r="G188" s="206"/>
      <c r="H188" s="209">
        <v>3.06</v>
      </c>
      <c r="I188" s="210"/>
      <c r="J188" s="206"/>
      <c r="K188" s="206"/>
      <c r="L188" s="211"/>
      <c r="M188" s="212"/>
      <c r="N188" s="213"/>
      <c r="O188" s="213"/>
      <c r="P188" s="213"/>
      <c r="Q188" s="213"/>
      <c r="R188" s="213"/>
      <c r="S188" s="213"/>
      <c r="T188" s="214"/>
      <c r="AT188" s="215" t="s">
        <v>143</v>
      </c>
      <c r="AU188" s="215" t="s">
        <v>83</v>
      </c>
      <c r="AV188" s="11" t="s">
        <v>83</v>
      </c>
      <c r="AW188" s="11" t="s">
        <v>35</v>
      </c>
      <c r="AX188" s="11" t="s">
        <v>72</v>
      </c>
      <c r="AY188" s="215" t="s">
        <v>130</v>
      </c>
    </row>
    <row r="189" spans="2:65" s="11" customFormat="1" ht="12">
      <c r="B189" s="205"/>
      <c r="C189" s="206"/>
      <c r="D189" s="201" t="s">
        <v>143</v>
      </c>
      <c r="E189" s="207" t="s">
        <v>21</v>
      </c>
      <c r="F189" s="208" t="s">
        <v>323</v>
      </c>
      <c r="G189" s="206"/>
      <c r="H189" s="209">
        <v>5.1589999999999998</v>
      </c>
      <c r="I189" s="210"/>
      <c r="J189" s="206"/>
      <c r="K189" s="206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143</v>
      </c>
      <c r="AU189" s="215" t="s">
        <v>83</v>
      </c>
      <c r="AV189" s="11" t="s">
        <v>83</v>
      </c>
      <c r="AW189" s="11" t="s">
        <v>35</v>
      </c>
      <c r="AX189" s="11" t="s">
        <v>72</v>
      </c>
      <c r="AY189" s="215" t="s">
        <v>130</v>
      </c>
    </row>
    <row r="190" spans="2:65" s="1" customFormat="1" ht="22.8" customHeight="1">
      <c r="B190" s="38"/>
      <c r="C190" s="189" t="s">
        <v>324</v>
      </c>
      <c r="D190" s="189" t="s">
        <v>132</v>
      </c>
      <c r="E190" s="190" t="s">
        <v>325</v>
      </c>
      <c r="F190" s="191" t="s">
        <v>326</v>
      </c>
      <c r="G190" s="192" t="s">
        <v>169</v>
      </c>
      <c r="H190" s="193">
        <v>2164.4</v>
      </c>
      <c r="I190" s="194"/>
      <c r="J190" s="195">
        <f>ROUND(I190*H190,2)</f>
        <v>0</v>
      </c>
      <c r="K190" s="191" t="s">
        <v>136</v>
      </c>
      <c r="L190" s="58"/>
      <c r="M190" s="196" t="s">
        <v>21</v>
      </c>
      <c r="N190" s="197" t="s">
        <v>43</v>
      </c>
      <c r="O190" s="39"/>
      <c r="P190" s="198">
        <f>O190*H190</f>
        <v>0</v>
      </c>
      <c r="Q190" s="198">
        <v>0</v>
      </c>
      <c r="R190" s="198">
        <f>Q190*H190</f>
        <v>0</v>
      </c>
      <c r="S190" s="198">
        <v>0</v>
      </c>
      <c r="T190" s="199">
        <f>S190*H190</f>
        <v>0</v>
      </c>
      <c r="AR190" s="21" t="s">
        <v>137</v>
      </c>
      <c r="AT190" s="21" t="s">
        <v>132</v>
      </c>
      <c r="AU190" s="21" t="s">
        <v>83</v>
      </c>
      <c r="AY190" s="21" t="s">
        <v>130</v>
      </c>
      <c r="BE190" s="200">
        <f>IF(N190="základní",J190,0)</f>
        <v>0</v>
      </c>
      <c r="BF190" s="200">
        <f>IF(N190="snížená",J190,0)</f>
        <v>0</v>
      </c>
      <c r="BG190" s="200">
        <f>IF(N190="zákl. přenesená",J190,0)</f>
        <v>0</v>
      </c>
      <c r="BH190" s="200">
        <f>IF(N190="sníž. přenesená",J190,0)</f>
        <v>0</v>
      </c>
      <c r="BI190" s="200">
        <f>IF(N190="nulová",J190,0)</f>
        <v>0</v>
      </c>
      <c r="BJ190" s="21" t="s">
        <v>80</v>
      </c>
      <c r="BK190" s="200">
        <f>ROUND(I190*H190,2)</f>
        <v>0</v>
      </c>
      <c r="BL190" s="21" t="s">
        <v>137</v>
      </c>
      <c r="BM190" s="21" t="s">
        <v>327</v>
      </c>
    </row>
    <row r="191" spans="2:65" s="1" customFormat="1" ht="24">
      <c r="B191" s="38"/>
      <c r="C191" s="60"/>
      <c r="D191" s="201" t="s">
        <v>139</v>
      </c>
      <c r="E191" s="60"/>
      <c r="F191" s="202" t="s">
        <v>328</v>
      </c>
      <c r="G191" s="60"/>
      <c r="H191" s="60"/>
      <c r="I191" s="160"/>
      <c r="J191" s="60"/>
      <c r="K191" s="60"/>
      <c r="L191" s="58"/>
      <c r="M191" s="203"/>
      <c r="N191" s="39"/>
      <c r="O191" s="39"/>
      <c r="P191" s="39"/>
      <c r="Q191" s="39"/>
      <c r="R191" s="39"/>
      <c r="S191" s="39"/>
      <c r="T191" s="75"/>
      <c r="AT191" s="21" t="s">
        <v>139</v>
      </c>
      <c r="AU191" s="21" t="s">
        <v>83</v>
      </c>
    </row>
    <row r="192" spans="2:65" s="11" customFormat="1" ht="12">
      <c r="B192" s="205"/>
      <c r="C192" s="206"/>
      <c r="D192" s="201" t="s">
        <v>143</v>
      </c>
      <c r="E192" s="207" t="s">
        <v>21</v>
      </c>
      <c r="F192" s="208" t="s">
        <v>329</v>
      </c>
      <c r="G192" s="206"/>
      <c r="H192" s="209">
        <v>2164.4</v>
      </c>
      <c r="I192" s="210"/>
      <c r="J192" s="206"/>
      <c r="K192" s="206"/>
      <c r="L192" s="211"/>
      <c r="M192" s="212"/>
      <c r="N192" s="213"/>
      <c r="O192" s="213"/>
      <c r="P192" s="213"/>
      <c r="Q192" s="213"/>
      <c r="R192" s="213"/>
      <c r="S192" s="213"/>
      <c r="T192" s="214"/>
      <c r="AT192" s="215" t="s">
        <v>143</v>
      </c>
      <c r="AU192" s="215" t="s">
        <v>83</v>
      </c>
      <c r="AV192" s="11" t="s">
        <v>83</v>
      </c>
      <c r="AW192" s="11" t="s">
        <v>35</v>
      </c>
      <c r="AX192" s="11" t="s">
        <v>80</v>
      </c>
      <c r="AY192" s="215" t="s">
        <v>130</v>
      </c>
    </row>
    <row r="193" spans="2:65" s="1" customFormat="1" ht="22.8" customHeight="1">
      <c r="B193" s="38"/>
      <c r="C193" s="189" t="s">
        <v>330</v>
      </c>
      <c r="D193" s="189" t="s">
        <v>132</v>
      </c>
      <c r="E193" s="190" t="s">
        <v>331</v>
      </c>
      <c r="F193" s="191" t="s">
        <v>332</v>
      </c>
      <c r="G193" s="192" t="s">
        <v>169</v>
      </c>
      <c r="H193" s="193">
        <v>434.1</v>
      </c>
      <c r="I193" s="194"/>
      <c r="J193" s="195">
        <f>ROUND(I193*H193,2)</f>
        <v>0</v>
      </c>
      <c r="K193" s="191" t="s">
        <v>136</v>
      </c>
      <c r="L193" s="58"/>
      <c r="M193" s="196" t="s">
        <v>21</v>
      </c>
      <c r="N193" s="197" t="s">
        <v>43</v>
      </c>
      <c r="O193" s="39"/>
      <c r="P193" s="198">
        <f>O193*H193</f>
        <v>0</v>
      </c>
      <c r="Q193" s="198">
        <v>0</v>
      </c>
      <c r="R193" s="198">
        <f>Q193*H193</f>
        <v>0</v>
      </c>
      <c r="S193" s="198">
        <v>0</v>
      </c>
      <c r="T193" s="199">
        <f>S193*H193</f>
        <v>0</v>
      </c>
      <c r="AR193" s="21" t="s">
        <v>137</v>
      </c>
      <c r="AT193" s="21" t="s">
        <v>132</v>
      </c>
      <c r="AU193" s="21" t="s">
        <v>83</v>
      </c>
      <c r="AY193" s="21" t="s">
        <v>130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21" t="s">
        <v>80</v>
      </c>
      <c r="BK193" s="200">
        <f>ROUND(I193*H193,2)</f>
        <v>0</v>
      </c>
      <c r="BL193" s="21" t="s">
        <v>137</v>
      </c>
      <c r="BM193" s="21" t="s">
        <v>333</v>
      </c>
    </row>
    <row r="194" spans="2:65" s="1" customFormat="1" ht="24">
      <c r="B194" s="38"/>
      <c r="C194" s="60"/>
      <c r="D194" s="201" t="s">
        <v>139</v>
      </c>
      <c r="E194" s="60"/>
      <c r="F194" s="202" t="s">
        <v>334</v>
      </c>
      <c r="G194" s="60"/>
      <c r="H194" s="60"/>
      <c r="I194" s="160"/>
      <c r="J194" s="60"/>
      <c r="K194" s="60"/>
      <c r="L194" s="58"/>
      <c r="M194" s="203"/>
      <c r="N194" s="39"/>
      <c r="O194" s="39"/>
      <c r="P194" s="39"/>
      <c r="Q194" s="39"/>
      <c r="R194" s="39"/>
      <c r="S194" s="39"/>
      <c r="T194" s="75"/>
      <c r="AT194" s="21" t="s">
        <v>139</v>
      </c>
      <c r="AU194" s="21" t="s">
        <v>83</v>
      </c>
    </row>
    <row r="195" spans="2:65" s="11" customFormat="1" ht="12">
      <c r="B195" s="205"/>
      <c r="C195" s="206"/>
      <c r="D195" s="201" t="s">
        <v>143</v>
      </c>
      <c r="E195" s="207" t="s">
        <v>21</v>
      </c>
      <c r="F195" s="208" t="s">
        <v>335</v>
      </c>
      <c r="G195" s="206"/>
      <c r="H195" s="209">
        <v>419.1</v>
      </c>
      <c r="I195" s="210"/>
      <c r="J195" s="206"/>
      <c r="K195" s="206"/>
      <c r="L195" s="211"/>
      <c r="M195" s="212"/>
      <c r="N195" s="213"/>
      <c r="O195" s="213"/>
      <c r="P195" s="213"/>
      <c r="Q195" s="213"/>
      <c r="R195" s="213"/>
      <c r="S195" s="213"/>
      <c r="T195" s="214"/>
      <c r="AT195" s="215" t="s">
        <v>143</v>
      </c>
      <c r="AU195" s="215" t="s">
        <v>83</v>
      </c>
      <c r="AV195" s="11" t="s">
        <v>83</v>
      </c>
      <c r="AW195" s="11" t="s">
        <v>35</v>
      </c>
      <c r="AX195" s="11" t="s">
        <v>72</v>
      </c>
      <c r="AY195" s="215" t="s">
        <v>130</v>
      </c>
    </row>
    <row r="196" spans="2:65" s="11" customFormat="1" ht="24">
      <c r="B196" s="205"/>
      <c r="C196" s="206"/>
      <c r="D196" s="201" t="s">
        <v>143</v>
      </c>
      <c r="E196" s="207" t="s">
        <v>21</v>
      </c>
      <c r="F196" s="208" t="s">
        <v>336</v>
      </c>
      <c r="G196" s="206"/>
      <c r="H196" s="209">
        <v>15</v>
      </c>
      <c r="I196" s="210"/>
      <c r="J196" s="206"/>
      <c r="K196" s="206"/>
      <c r="L196" s="211"/>
      <c r="M196" s="212"/>
      <c r="N196" s="213"/>
      <c r="O196" s="213"/>
      <c r="P196" s="213"/>
      <c r="Q196" s="213"/>
      <c r="R196" s="213"/>
      <c r="S196" s="213"/>
      <c r="T196" s="214"/>
      <c r="AT196" s="215" t="s">
        <v>143</v>
      </c>
      <c r="AU196" s="215" t="s">
        <v>83</v>
      </c>
      <c r="AV196" s="11" t="s">
        <v>83</v>
      </c>
      <c r="AW196" s="11" t="s">
        <v>35</v>
      </c>
      <c r="AX196" s="11" t="s">
        <v>72</v>
      </c>
      <c r="AY196" s="215" t="s">
        <v>130</v>
      </c>
    </row>
    <row r="197" spans="2:65" s="1" customFormat="1" ht="14.4" customHeight="1">
      <c r="B197" s="38"/>
      <c r="C197" s="216" t="s">
        <v>337</v>
      </c>
      <c r="D197" s="216" t="s">
        <v>338</v>
      </c>
      <c r="E197" s="217" t="s">
        <v>339</v>
      </c>
      <c r="F197" s="218" t="s">
        <v>340</v>
      </c>
      <c r="G197" s="219" t="s">
        <v>341</v>
      </c>
      <c r="H197" s="220">
        <v>0.86799999999999999</v>
      </c>
      <c r="I197" s="221"/>
      <c r="J197" s="222">
        <f>ROUND(I197*H197,2)</f>
        <v>0</v>
      </c>
      <c r="K197" s="218" t="s">
        <v>21</v>
      </c>
      <c r="L197" s="223"/>
      <c r="M197" s="224" t="s">
        <v>21</v>
      </c>
      <c r="N197" s="225" t="s">
        <v>43</v>
      </c>
      <c r="O197" s="39"/>
      <c r="P197" s="198">
        <f>O197*H197</f>
        <v>0</v>
      </c>
      <c r="Q197" s="198">
        <v>1E-3</v>
      </c>
      <c r="R197" s="198">
        <f>Q197*H197</f>
        <v>8.6800000000000006E-4</v>
      </c>
      <c r="S197" s="198">
        <v>0</v>
      </c>
      <c r="T197" s="199">
        <f>S197*H197</f>
        <v>0</v>
      </c>
      <c r="AR197" s="21" t="s">
        <v>178</v>
      </c>
      <c r="AT197" s="21" t="s">
        <v>338</v>
      </c>
      <c r="AU197" s="21" t="s">
        <v>83</v>
      </c>
      <c r="AY197" s="21" t="s">
        <v>130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21" t="s">
        <v>80</v>
      </c>
      <c r="BK197" s="200">
        <f>ROUND(I197*H197,2)</f>
        <v>0</v>
      </c>
      <c r="BL197" s="21" t="s">
        <v>137</v>
      </c>
      <c r="BM197" s="21" t="s">
        <v>342</v>
      </c>
    </row>
    <row r="198" spans="2:65" s="1" customFormat="1" ht="12">
      <c r="B198" s="38"/>
      <c r="C198" s="60"/>
      <c r="D198" s="201" t="s">
        <v>139</v>
      </c>
      <c r="E198" s="60"/>
      <c r="F198" s="202" t="s">
        <v>340</v>
      </c>
      <c r="G198" s="60"/>
      <c r="H198" s="60"/>
      <c r="I198" s="160"/>
      <c r="J198" s="60"/>
      <c r="K198" s="60"/>
      <c r="L198" s="58"/>
      <c r="M198" s="203"/>
      <c r="N198" s="39"/>
      <c r="O198" s="39"/>
      <c r="P198" s="39"/>
      <c r="Q198" s="39"/>
      <c r="R198" s="39"/>
      <c r="S198" s="39"/>
      <c r="T198" s="75"/>
      <c r="AT198" s="21" t="s">
        <v>139</v>
      </c>
      <c r="AU198" s="21" t="s">
        <v>83</v>
      </c>
    </row>
    <row r="199" spans="2:65" s="1" customFormat="1" ht="36">
      <c r="B199" s="38"/>
      <c r="C199" s="60"/>
      <c r="D199" s="201" t="s">
        <v>141</v>
      </c>
      <c r="E199" s="60"/>
      <c r="F199" s="204" t="s">
        <v>343</v>
      </c>
      <c r="G199" s="60"/>
      <c r="H199" s="60"/>
      <c r="I199" s="160"/>
      <c r="J199" s="60"/>
      <c r="K199" s="60"/>
      <c r="L199" s="58"/>
      <c r="M199" s="203"/>
      <c r="N199" s="39"/>
      <c r="O199" s="39"/>
      <c r="P199" s="39"/>
      <c r="Q199" s="39"/>
      <c r="R199" s="39"/>
      <c r="S199" s="39"/>
      <c r="T199" s="75"/>
      <c r="AT199" s="21" t="s">
        <v>141</v>
      </c>
      <c r="AU199" s="21" t="s">
        <v>83</v>
      </c>
    </row>
    <row r="200" spans="2:65" s="11" customFormat="1" ht="12">
      <c r="B200" s="205"/>
      <c r="C200" s="206"/>
      <c r="D200" s="201" t="s">
        <v>143</v>
      </c>
      <c r="E200" s="207" t="s">
        <v>21</v>
      </c>
      <c r="F200" s="208" t="s">
        <v>344</v>
      </c>
      <c r="G200" s="206"/>
      <c r="H200" s="209">
        <v>0.86799999999999999</v>
      </c>
      <c r="I200" s="210"/>
      <c r="J200" s="206"/>
      <c r="K200" s="206"/>
      <c r="L200" s="211"/>
      <c r="M200" s="212"/>
      <c r="N200" s="213"/>
      <c r="O200" s="213"/>
      <c r="P200" s="213"/>
      <c r="Q200" s="213"/>
      <c r="R200" s="213"/>
      <c r="S200" s="213"/>
      <c r="T200" s="214"/>
      <c r="AT200" s="215" t="s">
        <v>143</v>
      </c>
      <c r="AU200" s="215" t="s">
        <v>83</v>
      </c>
      <c r="AV200" s="11" t="s">
        <v>83</v>
      </c>
      <c r="AW200" s="11" t="s">
        <v>35</v>
      </c>
      <c r="AX200" s="11" t="s">
        <v>80</v>
      </c>
      <c r="AY200" s="215" t="s">
        <v>130</v>
      </c>
    </row>
    <row r="201" spans="2:65" s="1" customFormat="1" ht="14.4" customHeight="1">
      <c r="B201" s="38"/>
      <c r="C201" s="189" t="s">
        <v>345</v>
      </c>
      <c r="D201" s="189" t="s">
        <v>132</v>
      </c>
      <c r="E201" s="190" t="s">
        <v>346</v>
      </c>
      <c r="F201" s="191" t="s">
        <v>347</v>
      </c>
      <c r="G201" s="192" t="s">
        <v>169</v>
      </c>
      <c r="H201" s="193">
        <v>2258.6</v>
      </c>
      <c r="I201" s="194"/>
      <c r="J201" s="195">
        <f>ROUND(I201*H201,2)</f>
        <v>0</v>
      </c>
      <c r="K201" s="191" t="s">
        <v>136</v>
      </c>
      <c r="L201" s="58"/>
      <c r="M201" s="196" t="s">
        <v>21</v>
      </c>
      <c r="N201" s="197" t="s">
        <v>43</v>
      </c>
      <c r="O201" s="39"/>
      <c r="P201" s="198">
        <f>O201*H201</f>
        <v>0</v>
      </c>
      <c r="Q201" s="198">
        <v>0</v>
      </c>
      <c r="R201" s="198">
        <f>Q201*H201</f>
        <v>0</v>
      </c>
      <c r="S201" s="198">
        <v>0</v>
      </c>
      <c r="T201" s="199">
        <f>S201*H201</f>
        <v>0</v>
      </c>
      <c r="AR201" s="21" t="s">
        <v>137</v>
      </c>
      <c r="AT201" s="21" t="s">
        <v>132</v>
      </c>
      <c r="AU201" s="21" t="s">
        <v>83</v>
      </c>
      <c r="AY201" s="21" t="s">
        <v>130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21" t="s">
        <v>80</v>
      </c>
      <c r="BK201" s="200">
        <f>ROUND(I201*H201,2)</f>
        <v>0</v>
      </c>
      <c r="BL201" s="21" t="s">
        <v>137</v>
      </c>
      <c r="BM201" s="21" t="s">
        <v>348</v>
      </c>
    </row>
    <row r="202" spans="2:65" s="1" customFormat="1" ht="12">
      <c r="B202" s="38"/>
      <c r="C202" s="60"/>
      <c r="D202" s="201" t="s">
        <v>139</v>
      </c>
      <c r="E202" s="60"/>
      <c r="F202" s="202" t="s">
        <v>349</v>
      </c>
      <c r="G202" s="60"/>
      <c r="H202" s="60"/>
      <c r="I202" s="160"/>
      <c r="J202" s="60"/>
      <c r="K202" s="60"/>
      <c r="L202" s="58"/>
      <c r="M202" s="203"/>
      <c r="N202" s="39"/>
      <c r="O202" s="39"/>
      <c r="P202" s="39"/>
      <c r="Q202" s="39"/>
      <c r="R202" s="39"/>
      <c r="S202" s="39"/>
      <c r="T202" s="75"/>
      <c r="AT202" s="21" t="s">
        <v>139</v>
      </c>
      <c r="AU202" s="21" t="s">
        <v>83</v>
      </c>
    </row>
    <row r="203" spans="2:65" s="11" customFormat="1" ht="12">
      <c r="B203" s="205"/>
      <c r="C203" s="206"/>
      <c r="D203" s="201" t="s">
        <v>143</v>
      </c>
      <c r="E203" s="207" t="s">
        <v>21</v>
      </c>
      <c r="F203" s="208" t="s">
        <v>350</v>
      </c>
      <c r="G203" s="206"/>
      <c r="H203" s="209">
        <v>1951.3</v>
      </c>
      <c r="I203" s="210"/>
      <c r="J203" s="206"/>
      <c r="K203" s="206"/>
      <c r="L203" s="211"/>
      <c r="M203" s="212"/>
      <c r="N203" s="213"/>
      <c r="O203" s="213"/>
      <c r="P203" s="213"/>
      <c r="Q203" s="213"/>
      <c r="R203" s="213"/>
      <c r="S203" s="213"/>
      <c r="T203" s="214"/>
      <c r="AT203" s="215" t="s">
        <v>143</v>
      </c>
      <c r="AU203" s="215" t="s">
        <v>83</v>
      </c>
      <c r="AV203" s="11" t="s">
        <v>83</v>
      </c>
      <c r="AW203" s="11" t="s">
        <v>35</v>
      </c>
      <c r="AX203" s="11" t="s">
        <v>72</v>
      </c>
      <c r="AY203" s="215" t="s">
        <v>130</v>
      </c>
    </row>
    <row r="204" spans="2:65" s="11" customFormat="1" ht="36">
      <c r="B204" s="205"/>
      <c r="C204" s="206"/>
      <c r="D204" s="201" t="s">
        <v>143</v>
      </c>
      <c r="E204" s="207" t="s">
        <v>21</v>
      </c>
      <c r="F204" s="208" t="s">
        <v>351</v>
      </c>
      <c r="G204" s="206"/>
      <c r="H204" s="209">
        <v>307.3</v>
      </c>
      <c r="I204" s="210"/>
      <c r="J204" s="206"/>
      <c r="K204" s="206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143</v>
      </c>
      <c r="AU204" s="215" t="s">
        <v>83</v>
      </c>
      <c r="AV204" s="11" t="s">
        <v>83</v>
      </c>
      <c r="AW204" s="11" t="s">
        <v>35</v>
      </c>
      <c r="AX204" s="11" t="s">
        <v>72</v>
      </c>
      <c r="AY204" s="215" t="s">
        <v>130</v>
      </c>
    </row>
    <row r="205" spans="2:65" s="1" customFormat="1" ht="14.4" customHeight="1">
      <c r="B205" s="38"/>
      <c r="C205" s="189" t="s">
        <v>352</v>
      </c>
      <c r="D205" s="189" t="s">
        <v>132</v>
      </c>
      <c r="E205" s="190" t="s">
        <v>353</v>
      </c>
      <c r="F205" s="191" t="s">
        <v>354</v>
      </c>
      <c r="G205" s="192" t="s">
        <v>169</v>
      </c>
      <c r="H205" s="193">
        <v>73.099999999999994</v>
      </c>
      <c r="I205" s="194"/>
      <c r="J205" s="195">
        <f>ROUND(I205*H205,2)</f>
        <v>0</v>
      </c>
      <c r="K205" s="191" t="s">
        <v>136</v>
      </c>
      <c r="L205" s="58"/>
      <c r="M205" s="196" t="s">
        <v>21</v>
      </c>
      <c r="N205" s="197" t="s">
        <v>43</v>
      </c>
      <c r="O205" s="39"/>
      <c r="P205" s="198">
        <f>O205*H205</f>
        <v>0</v>
      </c>
      <c r="Q205" s="198">
        <v>0</v>
      </c>
      <c r="R205" s="198">
        <f>Q205*H205</f>
        <v>0</v>
      </c>
      <c r="S205" s="198">
        <v>0</v>
      </c>
      <c r="T205" s="199">
        <f>S205*H205</f>
        <v>0</v>
      </c>
      <c r="AR205" s="21" t="s">
        <v>137</v>
      </c>
      <c r="AT205" s="21" t="s">
        <v>132</v>
      </c>
      <c r="AU205" s="21" t="s">
        <v>83</v>
      </c>
      <c r="AY205" s="21" t="s">
        <v>130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21" t="s">
        <v>80</v>
      </c>
      <c r="BK205" s="200">
        <f>ROUND(I205*H205,2)</f>
        <v>0</v>
      </c>
      <c r="BL205" s="21" t="s">
        <v>137</v>
      </c>
      <c r="BM205" s="21" t="s">
        <v>355</v>
      </c>
    </row>
    <row r="206" spans="2:65" s="1" customFormat="1" ht="24">
      <c r="B206" s="38"/>
      <c r="C206" s="60"/>
      <c r="D206" s="201" t="s">
        <v>139</v>
      </c>
      <c r="E206" s="60"/>
      <c r="F206" s="202" t="s">
        <v>356</v>
      </c>
      <c r="G206" s="60"/>
      <c r="H206" s="60"/>
      <c r="I206" s="160"/>
      <c r="J206" s="60"/>
      <c r="K206" s="60"/>
      <c r="L206" s="58"/>
      <c r="M206" s="203"/>
      <c r="N206" s="39"/>
      <c r="O206" s="39"/>
      <c r="P206" s="39"/>
      <c r="Q206" s="39"/>
      <c r="R206" s="39"/>
      <c r="S206" s="39"/>
      <c r="T206" s="75"/>
      <c r="AT206" s="21" t="s">
        <v>139</v>
      </c>
      <c r="AU206" s="21" t="s">
        <v>83</v>
      </c>
    </row>
    <row r="207" spans="2:65" s="11" customFormat="1" ht="12">
      <c r="B207" s="205"/>
      <c r="C207" s="206"/>
      <c r="D207" s="201" t="s">
        <v>143</v>
      </c>
      <c r="E207" s="207" t="s">
        <v>21</v>
      </c>
      <c r="F207" s="208" t="s">
        <v>357</v>
      </c>
      <c r="G207" s="206"/>
      <c r="H207" s="209">
        <v>73.099999999999994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143</v>
      </c>
      <c r="AU207" s="215" t="s">
        <v>83</v>
      </c>
      <c r="AV207" s="11" t="s">
        <v>83</v>
      </c>
      <c r="AW207" s="11" t="s">
        <v>35</v>
      </c>
      <c r="AX207" s="11" t="s">
        <v>80</v>
      </c>
      <c r="AY207" s="215" t="s">
        <v>130</v>
      </c>
    </row>
    <row r="208" spans="2:65" s="1" customFormat="1" ht="14.4" customHeight="1">
      <c r="B208" s="38"/>
      <c r="C208" s="189" t="s">
        <v>358</v>
      </c>
      <c r="D208" s="189" t="s">
        <v>132</v>
      </c>
      <c r="E208" s="190" t="s">
        <v>359</v>
      </c>
      <c r="F208" s="191" t="s">
        <v>360</v>
      </c>
      <c r="G208" s="192" t="s">
        <v>169</v>
      </c>
      <c r="H208" s="193">
        <v>338.5</v>
      </c>
      <c r="I208" s="194"/>
      <c r="J208" s="195">
        <f>ROUND(I208*H208,2)</f>
        <v>0</v>
      </c>
      <c r="K208" s="191" t="s">
        <v>136</v>
      </c>
      <c r="L208" s="58"/>
      <c r="M208" s="196" t="s">
        <v>21</v>
      </c>
      <c r="N208" s="197" t="s">
        <v>43</v>
      </c>
      <c r="O208" s="39"/>
      <c r="P208" s="198">
        <f>O208*H208</f>
        <v>0</v>
      </c>
      <c r="Q208" s="198">
        <v>0</v>
      </c>
      <c r="R208" s="198">
        <f>Q208*H208</f>
        <v>0</v>
      </c>
      <c r="S208" s="198">
        <v>0</v>
      </c>
      <c r="T208" s="199">
        <f>S208*H208</f>
        <v>0</v>
      </c>
      <c r="AR208" s="21" t="s">
        <v>137</v>
      </c>
      <c r="AT208" s="21" t="s">
        <v>132</v>
      </c>
      <c r="AU208" s="21" t="s">
        <v>83</v>
      </c>
      <c r="AY208" s="21" t="s">
        <v>130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21" t="s">
        <v>80</v>
      </c>
      <c r="BK208" s="200">
        <f>ROUND(I208*H208,2)</f>
        <v>0</v>
      </c>
      <c r="BL208" s="21" t="s">
        <v>137</v>
      </c>
      <c r="BM208" s="21" t="s">
        <v>361</v>
      </c>
    </row>
    <row r="209" spans="2:65" s="1" customFormat="1" ht="24">
      <c r="B209" s="38"/>
      <c r="C209" s="60"/>
      <c r="D209" s="201" t="s">
        <v>139</v>
      </c>
      <c r="E209" s="60"/>
      <c r="F209" s="202" t="s">
        <v>362</v>
      </c>
      <c r="G209" s="60"/>
      <c r="H209" s="60"/>
      <c r="I209" s="160"/>
      <c r="J209" s="60"/>
      <c r="K209" s="60"/>
      <c r="L209" s="58"/>
      <c r="M209" s="203"/>
      <c r="N209" s="39"/>
      <c r="O209" s="39"/>
      <c r="P209" s="39"/>
      <c r="Q209" s="39"/>
      <c r="R209" s="39"/>
      <c r="S209" s="39"/>
      <c r="T209" s="75"/>
      <c r="AT209" s="21" t="s">
        <v>139</v>
      </c>
      <c r="AU209" s="21" t="s">
        <v>83</v>
      </c>
    </row>
    <row r="210" spans="2:65" s="11" customFormat="1" ht="12">
      <c r="B210" s="205"/>
      <c r="C210" s="206"/>
      <c r="D210" s="201" t="s">
        <v>143</v>
      </c>
      <c r="E210" s="207" t="s">
        <v>21</v>
      </c>
      <c r="F210" s="208" t="s">
        <v>363</v>
      </c>
      <c r="G210" s="206"/>
      <c r="H210" s="209">
        <v>338.5</v>
      </c>
      <c r="I210" s="210"/>
      <c r="J210" s="206"/>
      <c r="K210" s="206"/>
      <c r="L210" s="211"/>
      <c r="M210" s="212"/>
      <c r="N210" s="213"/>
      <c r="O210" s="213"/>
      <c r="P210" s="213"/>
      <c r="Q210" s="213"/>
      <c r="R210" s="213"/>
      <c r="S210" s="213"/>
      <c r="T210" s="214"/>
      <c r="AT210" s="215" t="s">
        <v>143</v>
      </c>
      <c r="AU210" s="215" t="s">
        <v>83</v>
      </c>
      <c r="AV210" s="11" t="s">
        <v>83</v>
      </c>
      <c r="AW210" s="11" t="s">
        <v>35</v>
      </c>
      <c r="AX210" s="11" t="s">
        <v>80</v>
      </c>
      <c r="AY210" s="215" t="s">
        <v>130</v>
      </c>
    </row>
    <row r="211" spans="2:65" s="1" customFormat="1" ht="22.8" customHeight="1">
      <c r="B211" s="38"/>
      <c r="C211" s="189" t="s">
        <v>364</v>
      </c>
      <c r="D211" s="189" t="s">
        <v>132</v>
      </c>
      <c r="E211" s="190" t="s">
        <v>365</v>
      </c>
      <c r="F211" s="191" t="s">
        <v>366</v>
      </c>
      <c r="G211" s="192" t="s">
        <v>169</v>
      </c>
      <c r="H211" s="193">
        <v>419.1</v>
      </c>
      <c r="I211" s="194"/>
      <c r="J211" s="195">
        <f>ROUND(I211*H211,2)</f>
        <v>0</v>
      </c>
      <c r="K211" s="191" t="s">
        <v>136</v>
      </c>
      <c r="L211" s="58"/>
      <c r="M211" s="196" t="s">
        <v>21</v>
      </c>
      <c r="N211" s="197" t="s">
        <v>43</v>
      </c>
      <c r="O211" s="39"/>
      <c r="P211" s="198">
        <f>O211*H211</f>
        <v>0</v>
      </c>
      <c r="Q211" s="198">
        <v>0</v>
      </c>
      <c r="R211" s="198">
        <f>Q211*H211</f>
        <v>0</v>
      </c>
      <c r="S211" s="198">
        <v>0</v>
      </c>
      <c r="T211" s="199">
        <f>S211*H211</f>
        <v>0</v>
      </c>
      <c r="AR211" s="21" t="s">
        <v>137</v>
      </c>
      <c r="AT211" s="21" t="s">
        <v>132</v>
      </c>
      <c r="AU211" s="21" t="s">
        <v>83</v>
      </c>
      <c r="AY211" s="21" t="s">
        <v>130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21" t="s">
        <v>80</v>
      </c>
      <c r="BK211" s="200">
        <f>ROUND(I211*H211,2)</f>
        <v>0</v>
      </c>
      <c r="BL211" s="21" t="s">
        <v>137</v>
      </c>
      <c r="BM211" s="21" t="s">
        <v>367</v>
      </c>
    </row>
    <row r="212" spans="2:65" s="1" customFormat="1" ht="24">
      <c r="B212" s="38"/>
      <c r="C212" s="60"/>
      <c r="D212" s="201" t="s">
        <v>139</v>
      </c>
      <c r="E212" s="60"/>
      <c r="F212" s="202" t="s">
        <v>368</v>
      </c>
      <c r="G212" s="60"/>
      <c r="H212" s="60"/>
      <c r="I212" s="160"/>
      <c r="J212" s="60"/>
      <c r="K212" s="60"/>
      <c r="L212" s="58"/>
      <c r="M212" s="203"/>
      <c r="N212" s="39"/>
      <c r="O212" s="39"/>
      <c r="P212" s="39"/>
      <c r="Q212" s="39"/>
      <c r="R212" s="39"/>
      <c r="S212" s="39"/>
      <c r="T212" s="75"/>
      <c r="AT212" s="21" t="s">
        <v>139</v>
      </c>
      <c r="AU212" s="21" t="s">
        <v>83</v>
      </c>
    </row>
    <row r="213" spans="2:65" s="11" customFormat="1" ht="12">
      <c r="B213" s="205"/>
      <c r="C213" s="206"/>
      <c r="D213" s="201" t="s">
        <v>143</v>
      </c>
      <c r="E213" s="207" t="s">
        <v>21</v>
      </c>
      <c r="F213" s="208" t="s">
        <v>335</v>
      </c>
      <c r="G213" s="206"/>
      <c r="H213" s="209">
        <v>419.1</v>
      </c>
      <c r="I213" s="210"/>
      <c r="J213" s="206"/>
      <c r="K213" s="206"/>
      <c r="L213" s="211"/>
      <c r="M213" s="212"/>
      <c r="N213" s="213"/>
      <c r="O213" s="213"/>
      <c r="P213" s="213"/>
      <c r="Q213" s="213"/>
      <c r="R213" s="213"/>
      <c r="S213" s="213"/>
      <c r="T213" s="214"/>
      <c r="AT213" s="215" t="s">
        <v>143</v>
      </c>
      <c r="AU213" s="215" t="s">
        <v>83</v>
      </c>
      <c r="AV213" s="11" t="s">
        <v>83</v>
      </c>
      <c r="AW213" s="11" t="s">
        <v>35</v>
      </c>
      <c r="AX213" s="11" t="s">
        <v>80</v>
      </c>
      <c r="AY213" s="215" t="s">
        <v>130</v>
      </c>
    </row>
    <row r="214" spans="2:65" s="1" customFormat="1" ht="22.8" customHeight="1">
      <c r="B214" s="38"/>
      <c r="C214" s="189" t="s">
        <v>369</v>
      </c>
      <c r="D214" s="189" t="s">
        <v>132</v>
      </c>
      <c r="E214" s="190" t="s">
        <v>370</v>
      </c>
      <c r="F214" s="191" t="s">
        <v>371</v>
      </c>
      <c r="G214" s="192" t="s">
        <v>169</v>
      </c>
      <c r="H214" s="193">
        <v>15</v>
      </c>
      <c r="I214" s="194"/>
      <c r="J214" s="195">
        <f>ROUND(I214*H214,2)</f>
        <v>0</v>
      </c>
      <c r="K214" s="191" t="s">
        <v>136</v>
      </c>
      <c r="L214" s="58"/>
      <c r="M214" s="196" t="s">
        <v>21</v>
      </c>
      <c r="N214" s="197" t="s">
        <v>43</v>
      </c>
      <c r="O214" s="39"/>
      <c r="P214" s="198">
        <f>O214*H214</f>
        <v>0</v>
      </c>
      <c r="Q214" s="198">
        <v>0</v>
      </c>
      <c r="R214" s="198">
        <f>Q214*H214</f>
        <v>0</v>
      </c>
      <c r="S214" s="198">
        <v>0</v>
      </c>
      <c r="T214" s="199">
        <f>S214*H214</f>
        <v>0</v>
      </c>
      <c r="AR214" s="21" t="s">
        <v>137</v>
      </c>
      <c r="AT214" s="21" t="s">
        <v>132</v>
      </c>
      <c r="AU214" s="21" t="s">
        <v>83</v>
      </c>
      <c r="AY214" s="21" t="s">
        <v>130</v>
      </c>
      <c r="BE214" s="200">
        <f>IF(N214="základní",J214,0)</f>
        <v>0</v>
      </c>
      <c r="BF214" s="200">
        <f>IF(N214="snížená",J214,0)</f>
        <v>0</v>
      </c>
      <c r="BG214" s="200">
        <f>IF(N214="zákl. přenesená",J214,0)</f>
        <v>0</v>
      </c>
      <c r="BH214" s="200">
        <f>IF(N214="sníž. přenesená",J214,0)</f>
        <v>0</v>
      </c>
      <c r="BI214" s="200">
        <f>IF(N214="nulová",J214,0)</f>
        <v>0</v>
      </c>
      <c r="BJ214" s="21" t="s">
        <v>80</v>
      </c>
      <c r="BK214" s="200">
        <f>ROUND(I214*H214,2)</f>
        <v>0</v>
      </c>
      <c r="BL214" s="21" t="s">
        <v>137</v>
      </c>
      <c r="BM214" s="21" t="s">
        <v>372</v>
      </c>
    </row>
    <row r="215" spans="2:65" s="1" customFormat="1" ht="24">
      <c r="B215" s="38"/>
      <c r="C215" s="60"/>
      <c r="D215" s="201" t="s">
        <v>139</v>
      </c>
      <c r="E215" s="60"/>
      <c r="F215" s="202" t="s">
        <v>373</v>
      </c>
      <c r="G215" s="60"/>
      <c r="H215" s="60"/>
      <c r="I215" s="160"/>
      <c r="J215" s="60"/>
      <c r="K215" s="60"/>
      <c r="L215" s="58"/>
      <c r="M215" s="203"/>
      <c r="N215" s="39"/>
      <c r="O215" s="39"/>
      <c r="P215" s="39"/>
      <c r="Q215" s="39"/>
      <c r="R215" s="39"/>
      <c r="S215" s="39"/>
      <c r="T215" s="75"/>
      <c r="AT215" s="21" t="s">
        <v>139</v>
      </c>
      <c r="AU215" s="21" t="s">
        <v>83</v>
      </c>
    </row>
    <row r="216" spans="2:65" s="11" customFormat="1" ht="24">
      <c r="B216" s="205"/>
      <c r="C216" s="206"/>
      <c r="D216" s="201" t="s">
        <v>143</v>
      </c>
      <c r="E216" s="207" t="s">
        <v>21</v>
      </c>
      <c r="F216" s="208" t="s">
        <v>336</v>
      </c>
      <c r="G216" s="206"/>
      <c r="H216" s="209">
        <v>15</v>
      </c>
      <c r="I216" s="210"/>
      <c r="J216" s="206"/>
      <c r="K216" s="206"/>
      <c r="L216" s="211"/>
      <c r="M216" s="212"/>
      <c r="N216" s="213"/>
      <c r="O216" s="213"/>
      <c r="P216" s="213"/>
      <c r="Q216" s="213"/>
      <c r="R216" s="213"/>
      <c r="S216" s="213"/>
      <c r="T216" s="214"/>
      <c r="AT216" s="215" t="s">
        <v>143</v>
      </c>
      <c r="AU216" s="215" t="s">
        <v>83</v>
      </c>
      <c r="AV216" s="11" t="s">
        <v>83</v>
      </c>
      <c r="AW216" s="11" t="s">
        <v>35</v>
      </c>
      <c r="AX216" s="11" t="s">
        <v>80</v>
      </c>
      <c r="AY216" s="215" t="s">
        <v>130</v>
      </c>
    </row>
    <row r="217" spans="2:65" s="10" customFormat="1" ht="29.85" customHeight="1">
      <c r="B217" s="173"/>
      <c r="C217" s="174"/>
      <c r="D217" s="175" t="s">
        <v>71</v>
      </c>
      <c r="E217" s="187" t="s">
        <v>83</v>
      </c>
      <c r="F217" s="187" t="s">
        <v>374</v>
      </c>
      <c r="G217" s="174"/>
      <c r="H217" s="174"/>
      <c r="I217" s="177"/>
      <c r="J217" s="188">
        <f>BK217</f>
        <v>0</v>
      </c>
      <c r="K217" s="174"/>
      <c r="L217" s="179"/>
      <c r="M217" s="180"/>
      <c r="N217" s="181"/>
      <c r="O217" s="181"/>
      <c r="P217" s="182">
        <f>SUM(P218:P239)</f>
        <v>0</v>
      </c>
      <c r="Q217" s="181"/>
      <c r="R217" s="182">
        <f>SUM(R218:R239)</f>
        <v>176.02338900000001</v>
      </c>
      <c r="S217" s="181"/>
      <c r="T217" s="183">
        <f>SUM(T218:T239)</f>
        <v>0</v>
      </c>
      <c r="AR217" s="184" t="s">
        <v>80</v>
      </c>
      <c r="AT217" s="185" t="s">
        <v>71</v>
      </c>
      <c r="AU217" s="185" t="s">
        <v>80</v>
      </c>
      <c r="AY217" s="184" t="s">
        <v>130</v>
      </c>
      <c r="BK217" s="186">
        <f>SUM(BK218:BK239)</f>
        <v>0</v>
      </c>
    </row>
    <row r="218" spans="2:65" s="1" customFormat="1" ht="22.8" customHeight="1">
      <c r="B218" s="38"/>
      <c r="C218" s="189" t="s">
        <v>375</v>
      </c>
      <c r="D218" s="189" t="s">
        <v>132</v>
      </c>
      <c r="E218" s="190" t="s">
        <v>376</v>
      </c>
      <c r="F218" s="191" t="s">
        <v>377</v>
      </c>
      <c r="G218" s="192" t="s">
        <v>135</v>
      </c>
      <c r="H218" s="193">
        <v>59.2</v>
      </c>
      <c r="I218" s="194"/>
      <c r="J218" s="195">
        <f>ROUND(I218*H218,2)</f>
        <v>0</v>
      </c>
      <c r="K218" s="191" t="s">
        <v>136</v>
      </c>
      <c r="L218" s="58"/>
      <c r="M218" s="196" t="s">
        <v>21</v>
      </c>
      <c r="N218" s="197" t="s">
        <v>43</v>
      </c>
      <c r="O218" s="39"/>
      <c r="P218" s="198">
        <f>O218*H218</f>
        <v>0</v>
      </c>
      <c r="Q218" s="198">
        <v>1.63</v>
      </c>
      <c r="R218" s="198">
        <f>Q218*H218</f>
        <v>96.495999999999995</v>
      </c>
      <c r="S218" s="198">
        <v>0</v>
      </c>
      <c r="T218" s="199">
        <f>S218*H218</f>
        <v>0</v>
      </c>
      <c r="AR218" s="21" t="s">
        <v>137</v>
      </c>
      <c r="AT218" s="21" t="s">
        <v>132</v>
      </c>
      <c r="AU218" s="21" t="s">
        <v>83</v>
      </c>
      <c r="AY218" s="21" t="s">
        <v>130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21" t="s">
        <v>80</v>
      </c>
      <c r="BK218" s="200">
        <f>ROUND(I218*H218,2)</f>
        <v>0</v>
      </c>
      <c r="BL218" s="21" t="s">
        <v>137</v>
      </c>
      <c r="BM218" s="21" t="s">
        <v>378</v>
      </c>
    </row>
    <row r="219" spans="2:65" s="1" customFormat="1" ht="24">
      <c r="B219" s="38"/>
      <c r="C219" s="60"/>
      <c r="D219" s="201" t="s">
        <v>139</v>
      </c>
      <c r="E219" s="60"/>
      <c r="F219" s="202" t="s">
        <v>379</v>
      </c>
      <c r="G219" s="60"/>
      <c r="H219" s="60"/>
      <c r="I219" s="160"/>
      <c r="J219" s="60"/>
      <c r="K219" s="60"/>
      <c r="L219" s="58"/>
      <c r="M219" s="203"/>
      <c r="N219" s="39"/>
      <c r="O219" s="39"/>
      <c r="P219" s="39"/>
      <c r="Q219" s="39"/>
      <c r="R219" s="39"/>
      <c r="S219" s="39"/>
      <c r="T219" s="75"/>
      <c r="AT219" s="21" t="s">
        <v>139</v>
      </c>
      <c r="AU219" s="21" t="s">
        <v>83</v>
      </c>
    </row>
    <row r="220" spans="2:65" s="11" customFormat="1" ht="12">
      <c r="B220" s="205"/>
      <c r="C220" s="206"/>
      <c r="D220" s="201" t="s">
        <v>143</v>
      </c>
      <c r="E220" s="207" t="s">
        <v>21</v>
      </c>
      <c r="F220" s="208" t="s">
        <v>228</v>
      </c>
      <c r="G220" s="206"/>
      <c r="H220" s="209">
        <v>43.3</v>
      </c>
      <c r="I220" s="210"/>
      <c r="J220" s="206"/>
      <c r="K220" s="206"/>
      <c r="L220" s="211"/>
      <c r="M220" s="212"/>
      <c r="N220" s="213"/>
      <c r="O220" s="213"/>
      <c r="P220" s="213"/>
      <c r="Q220" s="213"/>
      <c r="R220" s="213"/>
      <c r="S220" s="213"/>
      <c r="T220" s="214"/>
      <c r="AT220" s="215" t="s">
        <v>143</v>
      </c>
      <c r="AU220" s="215" t="s">
        <v>83</v>
      </c>
      <c r="AV220" s="11" t="s">
        <v>83</v>
      </c>
      <c r="AW220" s="11" t="s">
        <v>35</v>
      </c>
      <c r="AX220" s="11" t="s">
        <v>72</v>
      </c>
      <c r="AY220" s="215" t="s">
        <v>130</v>
      </c>
    </row>
    <row r="221" spans="2:65" s="11" customFormat="1" ht="24">
      <c r="B221" s="205"/>
      <c r="C221" s="206"/>
      <c r="D221" s="201" t="s">
        <v>143</v>
      </c>
      <c r="E221" s="207" t="s">
        <v>21</v>
      </c>
      <c r="F221" s="208" t="s">
        <v>380</v>
      </c>
      <c r="G221" s="206"/>
      <c r="H221" s="209">
        <v>15.9</v>
      </c>
      <c r="I221" s="210"/>
      <c r="J221" s="206"/>
      <c r="K221" s="206"/>
      <c r="L221" s="211"/>
      <c r="M221" s="212"/>
      <c r="N221" s="213"/>
      <c r="O221" s="213"/>
      <c r="P221" s="213"/>
      <c r="Q221" s="213"/>
      <c r="R221" s="213"/>
      <c r="S221" s="213"/>
      <c r="T221" s="214"/>
      <c r="AT221" s="215" t="s">
        <v>143</v>
      </c>
      <c r="AU221" s="215" t="s">
        <v>83</v>
      </c>
      <c r="AV221" s="11" t="s">
        <v>83</v>
      </c>
      <c r="AW221" s="11" t="s">
        <v>35</v>
      </c>
      <c r="AX221" s="11" t="s">
        <v>72</v>
      </c>
      <c r="AY221" s="215" t="s">
        <v>130</v>
      </c>
    </row>
    <row r="222" spans="2:65" s="1" customFormat="1" ht="22.8" customHeight="1">
      <c r="B222" s="38"/>
      <c r="C222" s="189" t="s">
        <v>381</v>
      </c>
      <c r="D222" s="189" t="s">
        <v>132</v>
      </c>
      <c r="E222" s="190" t="s">
        <v>382</v>
      </c>
      <c r="F222" s="191" t="s">
        <v>383</v>
      </c>
      <c r="G222" s="192" t="s">
        <v>135</v>
      </c>
      <c r="H222" s="193">
        <v>44.9</v>
      </c>
      <c r="I222" s="194"/>
      <c r="J222" s="195">
        <f>ROUND(I222*H222,2)</f>
        <v>0</v>
      </c>
      <c r="K222" s="191" t="s">
        <v>136</v>
      </c>
      <c r="L222" s="58"/>
      <c r="M222" s="196" t="s">
        <v>21</v>
      </c>
      <c r="N222" s="197" t="s">
        <v>43</v>
      </c>
      <c r="O222" s="39"/>
      <c r="P222" s="198">
        <f>O222*H222</f>
        <v>0</v>
      </c>
      <c r="Q222" s="198">
        <v>1.665</v>
      </c>
      <c r="R222" s="198">
        <f>Q222*H222</f>
        <v>74.758499999999998</v>
      </c>
      <c r="S222" s="198">
        <v>0</v>
      </c>
      <c r="T222" s="199">
        <f>S222*H222</f>
        <v>0</v>
      </c>
      <c r="AR222" s="21" t="s">
        <v>137</v>
      </c>
      <c r="AT222" s="21" t="s">
        <v>132</v>
      </c>
      <c r="AU222" s="21" t="s">
        <v>83</v>
      </c>
      <c r="AY222" s="21" t="s">
        <v>130</v>
      </c>
      <c r="BE222" s="200">
        <f>IF(N222="základní",J222,0)</f>
        <v>0</v>
      </c>
      <c r="BF222" s="200">
        <f>IF(N222="snížená",J222,0)</f>
        <v>0</v>
      </c>
      <c r="BG222" s="200">
        <f>IF(N222="zákl. přenesená",J222,0)</f>
        <v>0</v>
      </c>
      <c r="BH222" s="200">
        <f>IF(N222="sníž. přenesená",J222,0)</f>
        <v>0</v>
      </c>
      <c r="BI222" s="200">
        <f>IF(N222="nulová",J222,0)</f>
        <v>0</v>
      </c>
      <c r="BJ222" s="21" t="s">
        <v>80</v>
      </c>
      <c r="BK222" s="200">
        <f>ROUND(I222*H222,2)</f>
        <v>0</v>
      </c>
      <c r="BL222" s="21" t="s">
        <v>137</v>
      </c>
      <c r="BM222" s="21" t="s">
        <v>384</v>
      </c>
    </row>
    <row r="223" spans="2:65" s="1" customFormat="1" ht="24">
      <c r="B223" s="38"/>
      <c r="C223" s="60"/>
      <c r="D223" s="201" t="s">
        <v>139</v>
      </c>
      <c r="E223" s="60"/>
      <c r="F223" s="202" t="s">
        <v>385</v>
      </c>
      <c r="G223" s="60"/>
      <c r="H223" s="60"/>
      <c r="I223" s="160"/>
      <c r="J223" s="60"/>
      <c r="K223" s="60"/>
      <c r="L223" s="58"/>
      <c r="M223" s="203"/>
      <c r="N223" s="39"/>
      <c r="O223" s="39"/>
      <c r="P223" s="39"/>
      <c r="Q223" s="39"/>
      <c r="R223" s="39"/>
      <c r="S223" s="39"/>
      <c r="T223" s="75"/>
      <c r="AT223" s="21" t="s">
        <v>139</v>
      </c>
      <c r="AU223" s="21" t="s">
        <v>83</v>
      </c>
    </row>
    <row r="224" spans="2:65" s="1" customFormat="1" ht="60">
      <c r="B224" s="38"/>
      <c r="C224" s="60"/>
      <c r="D224" s="201" t="s">
        <v>141</v>
      </c>
      <c r="E224" s="60"/>
      <c r="F224" s="204" t="s">
        <v>386</v>
      </c>
      <c r="G224" s="60"/>
      <c r="H224" s="60"/>
      <c r="I224" s="160"/>
      <c r="J224" s="60"/>
      <c r="K224" s="60"/>
      <c r="L224" s="58"/>
      <c r="M224" s="203"/>
      <c r="N224" s="39"/>
      <c r="O224" s="39"/>
      <c r="P224" s="39"/>
      <c r="Q224" s="39"/>
      <c r="R224" s="39"/>
      <c r="S224" s="39"/>
      <c r="T224" s="75"/>
      <c r="AT224" s="21" t="s">
        <v>141</v>
      </c>
      <c r="AU224" s="21" t="s">
        <v>83</v>
      </c>
    </row>
    <row r="225" spans="2:65" s="11" customFormat="1" ht="12">
      <c r="B225" s="205"/>
      <c r="C225" s="206"/>
      <c r="D225" s="201" t="s">
        <v>143</v>
      </c>
      <c r="E225" s="207" t="s">
        <v>21</v>
      </c>
      <c r="F225" s="208" t="s">
        <v>222</v>
      </c>
      <c r="G225" s="206"/>
      <c r="H225" s="209">
        <v>44.9</v>
      </c>
      <c r="I225" s="210"/>
      <c r="J225" s="206"/>
      <c r="K225" s="206"/>
      <c r="L225" s="211"/>
      <c r="M225" s="212"/>
      <c r="N225" s="213"/>
      <c r="O225" s="213"/>
      <c r="P225" s="213"/>
      <c r="Q225" s="213"/>
      <c r="R225" s="213"/>
      <c r="S225" s="213"/>
      <c r="T225" s="214"/>
      <c r="AT225" s="215" t="s">
        <v>143</v>
      </c>
      <c r="AU225" s="215" t="s">
        <v>83</v>
      </c>
      <c r="AV225" s="11" t="s">
        <v>83</v>
      </c>
      <c r="AW225" s="11" t="s">
        <v>35</v>
      </c>
      <c r="AX225" s="11" t="s">
        <v>80</v>
      </c>
      <c r="AY225" s="215" t="s">
        <v>130</v>
      </c>
    </row>
    <row r="226" spans="2:65" s="1" customFormat="1" ht="22.8" customHeight="1">
      <c r="B226" s="38"/>
      <c r="C226" s="189" t="s">
        <v>387</v>
      </c>
      <c r="D226" s="189" t="s">
        <v>132</v>
      </c>
      <c r="E226" s="190" t="s">
        <v>388</v>
      </c>
      <c r="F226" s="191" t="s">
        <v>389</v>
      </c>
      <c r="G226" s="192" t="s">
        <v>390</v>
      </c>
      <c r="H226" s="193">
        <v>214</v>
      </c>
      <c r="I226" s="194"/>
      <c r="J226" s="195">
        <f>ROUND(I226*H226,2)</f>
        <v>0</v>
      </c>
      <c r="K226" s="191" t="s">
        <v>136</v>
      </c>
      <c r="L226" s="58"/>
      <c r="M226" s="196" t="s">
        <v>21</v>
      </c>
      <c r="N226" s="197" t="s">
        <v>43</v>
      </c>
      <c r="O226" s="39"/>
      <c r="P226" s="198">
        <f>O226*H226</f>
        <v>0</v>
      </c>
      <c r="Q226" s="198">
        <v>7.2999999999999996E-4</v>
      </c>
      <c r="R226" s="198">
        <f>Q226*H226</f>
        <v>0.15622</v>
      </c>
      <c r="S226" s="198">
        <v>0</v>
      </c>
      <c r="T226" s="199">
        <f>S226*H226</f>
        <v>0</v>
      </c>
      <c r="AR226" s="21" t="s">
        <v>137</v>
      </c>
      <c r="AT226" s="21" t="s">
        <v>132</v>
      </c>
      <c r="AU226" s="21" t="s">
        <v>83</v>
      </c>
      <c r="AY226" s="21" t="s">
        <v>130</v>
      </c>
      <c r="BE226" s="200">
        <f>IF(N226="základní",J226,0)</f>
        <v>0</v>
      </c>
      <c r="BF226" s="200">
        <f>IF(N226="snížená",J226,0)</f>
        <v>0</v>
      </c>
      <c r="BG226" s="200">
        <f>IF(N226="zákl. přenesená",J226,0)</f>
        <v>0</v>
      </c>
      <c r="BH226" s="200">
        <f>IF(N226="sníž. přenesená",J226,0)</f>
        <v>0</v>
      </c>
      <c r="BI226" s="200">
        <f>IF(N226="nulová",J226,0)</f>
        <v>0</v>
      </c>
      <c r="BJ226" s="21" t="s">
        <v>80</v>
      </c>
      <c r="BK226" s="200">
        <f>ROUND(I226*H226,2)</f>
        <v>0</v>
      </c>
      <c r="BL226" s="21" t="s">
        <v>137</v>
      </c>
      <c r="BM226" s="21" t="s">
        <v>391</v>
      </c>
    </row>
    <row r="227" spans="2:65" s="1" customFormat="1" ht="12">
      <c r="B227" s="38"/>
      <c r="C227" s="60"/>
      <c r="D227" s="201" t="s">
        <v>139</v>
      </c>
      <c r="E227" s="60"/>
      <c r="F227" s="202" t="s">
        <v>392</v>
      </c>
      <c r="G227" s="60"/>
      <c r="H227" s="60"/>
      <c r="I227" s="160"/>
      <c r="J227" s="60"/>
      <c r="K227" s="60"/>
      <c r="L227" s="58"/>
      <c r="M227" s="203"/>
      <c r="N227" s="39"/>
      <c r="O227" s="39"/>
      <c r="P227" s="39"/>
      <c r="Q227" s="39"/>
      <c r="R227" s="39"/>
      <c r="S227" s="39"/>
      <c r="T227" s="75"/>
      <c r="AT227" s="21" t="s">
        <v>139</v>
      </c>
      <c r="AU227" s="21" t="s">
        <v>83</v>
      </c>
    </row>
    <row r="228" spans="2:65" s="11" customFormat="1" ht="12">
      <c r="B228" s="205"/>
      <c r="C228" s="206"/>
      <c r="D228" s="201" t="s">
        <v>143</v>
      </c>
      <c r="E228" s="207" t="s">
        <v>21</v>
      </c>
      <c r="F228" s="208" t="s">
        <v>393</v>
      </c>
      <c r="G228" s="206"/>
      <c r="H228" s="209">
        <v>214</v>
      </c>
      <c r="I228" s="210"/>
      <c r="J228" s="206"/>
      <c r="K228" s="206"/>
      <c r="L228" s="211"/>
      <c r="M228" s="212"/>
      <c r="N228" s="213"/>
      <c r="O228" s="213"/>
      <c r="P228" s="213"/>
      <c r="Q228" s="213"/>
      <c r="R228" s="213"/>
      <c r="S228" s="213"/>
      <c r="T228" s="214"/>
      <c r="AT228" s="215" t="s">
        <v>143</v>
      </c>
      <c r="AU228" s="215" t="s">
        <v>83</v>
      </c>
      <c r="AV228" s="11" t="s">
        <v>83</v>
      </c>
      <c r="AW228" s="11" t="s">
        <v>35</v>
      </c>
      <c r="AX228" s="11" t="s">
        <v>80</v>
      </c>
      <c r="AY228" s="215" t="s">
        <v>130</v>
      </c>
    </row>
    <row r="229" spans="2:65" s="1" customFormat="1" ht="14.4" customHeight="1">
      <c r="B229" s="38"/>
      <c r="C229" s="189" t="s">
        <v>394</v>
      </c>
      <c r="D229" s="189" t="s">
        <v>132</v>
      </c>
      <c r="E229" s="190" t="s">
        <v>395</v>
      </c>
      <c r="F229" s="191" t="s">
        <v>396</v>
      </c>
      <c r="G229" s="192" t="s">
        <v>135</v>
      </c>
      <c r="H229" s="193">
        <v>1.8</v>
      </c>
      <c r="I229" s="194"/>
      <c r="J229" s="195">
        <f>ROUND(I229*H229,2)</f>
        <v>0</v>
      </c>
      <c r="K229" s="191" t="s">
        <v>136</v>
      </c>
      <c r="L229" s="58"/>
      <c r="M229" s="196" t="s">
        <v>21</v>
      </c>
      <c r="N229" s="197" t="s">
        <v>43</v>
      </c>
      <c r="O229" s="39"/>
      <c r="P229" s="198">
        <f>O229*H229</f>
        <v>0</v>
      </c>
      <c r="Q229" s="198">
        <v>2.5262500000000001</v>
      </c>
      <c r="R229" s="198">
        <f>Q229*H229</f>
        <v>4.54725</v>
      </c>
      <c r="S229" s="198">
        <v>0</v>
      </c>
      <c r="T229" s="199">
        <f>S229*H229</f>
        <v>0</v>
      </c>
      <c r="AR229" s="21" t="s">
        <v>137</v>
      </c>
      <c r="AT229" s="21" t="s">
        <v>132</v>
      </c>
      <c r="AU229" s="21" t="s">
        <v>83</v>
      </c>
      <c r="AY229" s="21" t="s">
        <v>130</v>
      </c>
      <c r="BE229" s="200">
        <f>IF(N229="základní",J229,0)</f>
        <v>0</v>
      </c>
      <c r="BF229" s="200">
        <f>IF(N229="snížená",J229,0)</f>
        <v>0</v>
      </c>
      <c r="BG229" s="200">
        <f>IF(N229="zákl. přenesená",J229,0)</f>
        <v>0</v>
      </c>
      <c r="BH229" s="200">
        <f>IF(N229="sníž. přenesená",J229,0)</f>
        <v>0</v>
      </c>
      <c r="BI229" s="200">
        <f>IF(N229="nulová",J229,0)</f>
        <v>0</v>
      </c>
      <c r="BJ229" s="21" t="s">
        <v>80</v>
      </c>
      <c r="BK229" s="200">
        <f>ROUND(I229*H229,2)</f>
        <v>0</v>
      </c>
      <c r="BL229" s="21" t="s">
        <v>137</v>
      </c>
      <c r="BM229" s="21" t="s">
        <v>397</v>
      </c>
    </row>
    <row r="230" spans="2:65" s="1" customFormat="1" ht="24">
      <c r="B230" s="38"/>
      <c r="C230" s="60"/>
      <c r="D230" s="201" t="s">
        <v>139</v>
      </c>
      <c r="E230" s="60"/>
      <c r="F230" s="202" t="s">
        <v>398</v>
      </c>
      <c r="G230" s="60"/>
      <c r="H230" s="60"/>
      <c r="I230" s="160"/>
      <c r="J230" s="60"/>
      <c r="K230" s="60"/>
      <c r="L230" s="58"/>
      <c r="M230" s="203"/>
      <c r="N230" s="39"/>
      <c r="O230" s="39"/>
      <c r="P230" s="39"/>
      <c r="Q230" s="39"/>
      <c r="R230" s="39"/>
      <c r="S230" s="39"/>
      <c r="T230" s="75"/>
      <c r="AT230" s="21" t="s">
        <v>139</v>
      </c>
      <c r="AU230" s="21" t="s">
        <v>83</v>
      </c>
    </row>
    <row r="231" spans="2:65" s="11" customFormat="1" ht="12">
      <c r="B231" s="205"/>
      <c r="C231" s="206"/>
      <c r="D231" s="201" t="s">
        <v>143</v>
      </c>
      <c r="E231" s="207" t="s">
        <v>21</v>
      </c>
      <c r="F231" s="208" t="s">
        <v>399</v>
      </c>
      <c r="G231" s="206"/>
      <c r="H231" s="209">
        <v>1.8</v>
      </c>
      <c r="I231" s="210"/>
      <c r="J231" s="206"/>
      <c r="K231" s="206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143</v>
      </c>
      <c r="AU231" s="215" t="s">
        <v>83</v>
      </c>
      <c r="AV231" s="11" t="s">
        <v>83</v>
      </c>
      <c r="AW231" s="11" t="s">
        <v>35</v>
      </c>
      <c r="AX231" s="11" t="s">
        <v>80</v>
      </c>
      <c r="AY231" s="215" t="s">
        <v>130</v>
      </c>
    </row>
    <row r="232" spans="2:65" s="1" customFormat="1" ht="14.4" customHeight="1">
      <c r="B232" s="38"/>
      <c r="C232" s="189" t="s">
        <v>400</v>
      </c>
      <c r="D232" s="189" t="s">
        <v>132</v>
      </c>
      <c r="E232" s="190" t="s">
        <v>401</v>
      </c>
      <c r="F232" s="191" t="s">
        <v>402</v>
      </c>
      <c r="G232" s="192" t="s">
        <v>169</v>
      </c>
      <c r="H232" s="193">
        <v>8.4</v>
      </c>
      <c r="I232" s="194"/>
      <c r="J232" s="195">
        <f>ROUND(I232*H232,2)</f>
        <v>0</v>
      </c>
      <c r="K232" s="191" t="s">
        <v>136</v>
      </c>
      <c r="L232" s="58"/>
      <c r="M232" s="196" t="s">
        <v>21</v>
      </c>
      <c r="N232" s="197" t="s">
        <v>43</v>
      </c>
      <c r="O232" s="39"/>
      <c r="P232" s="198">
        <f>O232*H232</f>
        <v>0</v>
      </c>
      <c r="Q232" s="198">
        <v>1.4400000000000001E-3</v>
      </c>
      <c r="R232" s="198">
        <f>Q232*H232</f>
        <v>1.2096000000000001E-2</v>
      </c>
      <c r="S232" s="198">
        <v>0</v>
      </c>
      <c r="T232" s="199">
        <f>S232*H232</f>
        <v>0</v>
      </c>
      <c r="AR232" s="21" t="s">
        <v>137</v>
      </c>
      <c r="AT232" s="21" t="s">
        <v>132</v>
      </c>
      <c r="AU232" s="21" t="s">
        <v>83</v>
      </c>
      <c r="AY232" s="21" t="s">
        <v>130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21" t="s">
        <v>80</v>
      </c>
      <c r="BK232" s="200">
        <f>ROUND(I232*H232,2)</f>
        <v>0</v>
      </c>
      <c r="BL232" s="21" t="s">
        <v>137</v>
      </c>
      <c r="BM232" s="21" t="s">
        <v>403</v>
      </c>
    </row>
    <row r="233" spans="2:65" s="1" customFormat="1" ht="12">
      <c r="B233" s="38"/>
      <c r="C233" s="60"/>
      <c r="D233" s="201" t="s">
        <v>139</v>
      </c>
      <c r="E233" s="60"/>
      <c r="F233" s="202" t="s">
        <v>404</v>
      </c>
      <c r="G233" s="60"/>
      <c r="H233" s="60"/>
      <c r="I233" s="160"/>
      <c r="J233" s="60"/>
      <c r="K233" s="60"/>
      <c r="L233" s="58"/>
      <c r="M233" s="203"/>
      <c r="N233" s="39"/>
      <c r="O233" s="39"/>
      <c r="P233" s="39"/>
      <c r="Q233" s="39"/>
      <c r="R233" s="39"/>
      <c r="S233" s="39"/>
      <c r="T233" s="75"/>
      <c r="AT233" s="21" t="s">
        <v>139</v>
      </c>
      <c r="AU233" s="21" t="s">
        <v>83</v>
      </c>
    </row>
    <row r="234" spans="2:65" s="11" customFormat="1" ht="12">
      <c r="B234" s="205"/>
      <c r="C234" s="206"/>
      <c r="D234" s="201" t="s">
        <v>143</v>
      </c>
      <c r="E234" s="207" t="s">
        <v>21</v>
      </c>
      <c r="F234" s="208" t="s">
        <v>405</v>
      </c>
      <c r="G234" s="206"/>
      <c r="H234" s="209">
        <v>8.4</v>
      </c>
      <c r="I234" s="210"/>
      <c r="J234" s="206"/>
      <c r="K234" s="206"/>
      <c r="L234" s="211"/>
      <c r="M234" s="212"/>
      <c r="N234" s="213"/>
      <c r="O234" s="213"/>
      <c r="P234" s="213"/>
      <c r="Q234" s="213"/>
      <c r="R234" s="213"/>
      <c r="S234" s="213"/>
      <c r="T234" s="214"/>
      <c r="AT234" s="215" t="s">
        <v>143</v>
      </c>
      <c r="AU234" s="215" t="s">
        <v>83</v>
      </c>
      <c r="AV234" s="11" t="s">
        <v>83</v>
      </c>
      <c r="AW234" s="11" t="s">
        <v>35</v>
      </c>
      <c r="AX234" s="11" t="s">
        <v>80</v>
      </c>
      <c r="AY234" s="215" t="s">
        <v>130</v>
      </c>
    </row>
    <row r="235" spans="2:65" s="1" customFormat="1" ht="14.4" customHeight="1">
      <c r="B235" s="38"/>
      <c r="C235" s="189" t="s">
        <v>406</v>
      </c>
      <c r="D235" s="189" t="s">
        <v>132</v>
      </c>
      <c r="E235" s="190" t="s">
        <v>407</v>
      </c>
      <c r="F235" s="191" t="s">
        <v>408</v>
      </c>
      <c r="G235" s="192" t="s">
        <v>169</v>
      </c>
      <c r="H235" s="193">
        <v>8.4</v>
      </c>
      <c r="I235" s="194"/>
      <c r="J235" s="195">
        <f>ROUND(I235*H235,2)</f>
        <v>0</v>
      </c>
      <c r="K235" s="191" t="s">
        <v>136</v>
      </c>
      <c r="L235" s="58"/>
      <c r="M235" s="196" t="s">
        <v>21</v>
      </c>
      <c r="N235" s="197" t="s">
        <v>43</v>
      </c>
      <c r="O235" s="39"/>
      <c r="P235" s="198">
        <f>O235*H235</f>
        <v>0</v>
      </c>
      <c r="Q235" s="198">
        <v>4.0000000000000003E-5</v>
      </c>
      <c r="R235" s="198">
        <f>Q235*H235</f>
        <v>3.3600000000000004E-4</v>
      </c>
      <c r="S235" s="198">
        <v>0</v>
      </c>
      <c r="T235" s="199">
        <f>S235*H235</f>
        <v>0</v>
      </c>
      <c r="AR235" s="21" t="s">
        <v>137</v>
      </c>
      <c r="AT235" s="21" t="s">
        <v>132</v>
      </c>
      <c r="AU235" s="21" t="s">
        <v>83</v>
      </c>
      <c r="AY235" s="21" t="s">
        <v>130</v>
      </c>
      <c r="BE235" s="200">
        <f>IF(N235="základní",J235,0)</f>
        <v>0</v>
      </c>
      <c r="BF235" s="200">
        <f>IF(N235="snížená",J235,0)</f>
        <v>0</v>
      </c>
      <c r="BG235" s="200">
        <f>IF(N235="zákl. přenesená",J235,0)</f>
        <v>0</v>
      </c>
      <c r="BH235" s="200">
        <f>IF(N235="sníž. přenesená",J235,0)</f>
        <v>0</v>
      </c>
      <c r="BI235" s="200">
        <f>IF(N235="nulová",J235,0)</f>
        <v>0</v>
      </c>
      <c r="BJ235" s="21" t="s">
        <v>80</v>
      </c>
      <c r="BK235" s="200">
        <f>ROUND(I235*H235,2)</f>
        <v>0</v>
      </c>
      <c r="BL235" s="21" t="s">
        <v>137</v>
      </c>
      <c r="BM235" s="21" t="s">
        <v>409</v>
      </c>
    </row>
    <row r="236" spans="2:65" s="1" customFormat="1" ht="24">
      <c r="B236" s="38"/>
      <c r="C236" s="60"/>
      <c r="D236" s="201" t="s">
        <v>139</v>
      </c>
      <c r="E236" s="60"/>
      <c r="F236" s="202" t="s">
        <v>410</v>
      </c>
      <c r="G236" s="60"/>
      <c r="H236" s="60"/>
      <c r="I236" s="160"/>
      <c r="J236" s="60"/>
      <c r="K236" s="60"/>
      <c r="L236" s="58"/>
      <c r="M236" s="203"/>
      <c r="N236" s="39"/>
      <c r="O236" s="39"/>
      <c r="P236" s="39"/>
      <c r="Q236" s="39"/>
      <c r="R236" s="39"/>
      <c r="S236" s="39"/>
      <c r="T236" s="75"/>
      <c r="AT236" s="21" t="s">
        <v>139</v>
      </c>
      <c r="AU236" s="21" t="s">
        <v>83</v>
      </c>
    </row>
    <row r="237" spans="2:65" s="1" customFormat="1" ht="22.8" customHeight="1">
      <c r="B237" s="38"/>
      <c r="C237" s="189" t="s">
        <v>411</v>
      </c>
      <c r="D237" s="189" t="s">
        <v>132</v>
      </c>
      <c r="E237" s="190" t="s">
        <v>412</v>
      </c>
      <c r="F237" s="191" t="s">
        <v>413</v>
      </c>
      <c r="G237" s="192" t="s">
        <v>305</v>
      </c>
      <c r="H237" s="193">
        <v>0.05</v>
      </c>
      <c r="I237" s="194"/>
      <c r="J237" s="195">
        <f>ROUND(I237*H237,2)</f>
        <v>0</v>
      </c>
      <c r="K237" s="191" t="s">
        <v>136</v>
      </c>
      <c r="L237" s="58"/>
      <c r="M237" s="196" t="s">
        <v>21</v>
      </c>
      <c r="N237" s="197" t="s">
        <v>43</v>
      </c>
      <c r="O237" s="39"/>
      <c r="P237" s="198">
        <f>O237*H237</f>
        <v>0</v>
      </c>
      <c r="Q237" s="198">
        <v>1.0597399999999999</v>
      </c>
      <c r="R237" s="198">
        <f>Q237*H237</f>
        <v>5.2986999999999999E-2</v>
      </c>
      <c r="S237" s="198">
        <v>0</v>
      </c>
      <c r="T237" s="199">
        <f>S237*H237</f>
        <v>0</v>
      </c>
      <c r="AR237" s="21" t="s">
        <v>137</v>
      </c>
      <c r="AT237" s="21" t="s">
        <v>132</v>
      </c>
      <c r="AU237" s="21" t="s">
        <v>83</v>
      </c>
      <c r="AY237" s="21" t="s">
        <v>130</v>
      </c>
      <c r="BE237" s="200">
        <f>IF(N237="základní",J237,0)</f>
        <v>0</v>
      </c>
      <c r="BF237" s="200">
        <f>IF(N237="snížená",J237,0)</f>
        <v>0</v>
      </c>
      <c r="BG237" s="200">
        <f>IF(N237="zákl. přenesená",J237,0)</f>
        <v>0</v>
      </c>
      <c r="BH237" s="200">
        <f>IF(N237="sníž. přenesená",J237,0)</f>
        <v>0</v>
      </c>
      <c r="BI237" s="200">
        <f>IF(N237="nulová",J237,0)</f>
        <v>0</v>
      </c>
      <c r="BJ237" s="21" t="s">
        <v>80</v>
      </c>
      <c r="BK237" s="200">
        <f>ROUND(I237*H237,2)</f>
        <v>0</v>
      </c>
      <c r="BL237" s="21" t="s">
        <v>137</v>
      </c>
      <c r="BM237" s="21" t="s">
        <v>414</v>
      </c>
    </row>
    <row r="238" spans="2:65" s="1" customFormat="1" ht="24">
      <c r="B238" s="38"/>
      <c r="C238" s="60"/>
      <c r="D238" s="201" t="s">
        <v>139</v>
      </c>
      <c r="E238" s="60"/>
      <c r="F238" s="202" t="s">
        <v>415</v>
      </c>
      <c r="G238" s="60"/>
      <c r="H238" s="60"/>
      <c r="I238" s="160"/>
      <c r="J238" s="60"/>
      <c r="K238" s="60"/>
      <c r="L238" s="58"/>
      <c r="M238" s="203"/>
      <c r="N238" s="39"/>
      <c r="O238" s="39"/>
      <c r="P238" s="39"/>
      <c r="Q238" s="39"/>
      <c r="R238" s="39"/>
      <c r="S238" s="39"/>
      <c r="T238" s="75"/>
      <c r="AT238" s="21" t="s">
        <v>139</v>
      </c>
      <c r="AU238" s="21" t="s">
        <v>83</v>
      </c>
    </row>
    <row r="239" spans="2:65" s="11" customFormat="1" ht="12">
      <c r="B239" s="205"/>
      <c r="C239" s="206"/>
      <c r="D239" s="201" t="s">
        <v>143</v>
      </c>
      <c r="E239" s="207" t="s">
        <v>21</v>
      </c>
      <c r="F239" s="208" t="s">
        <v>416</v>
      </c>
      <c r="G239" s="206"/>
      <c r="H239" s="209">
        <v>0.05</v>
      </c>
      <c r="I239" s="210"/>
      <c r="J239" s="206"/>
      <c r="K239" s="206"/>
      <c r="L239" s="211"/>
      <c r="M239" s="212"/>
      <c r="N239" s="213"/>
      <c r="O239" s="213"/>
      <c r="P239" s="213"/>
      <c r="Q239" s="213"/>
      <c r="R239" s="213"/>
      <c r="S239" s="213"/>
      <c r="T239" s="214"/>
      <c r="AT239" s="215" t="s">
        <v>143</v>
      </c>
      <c r="AU239" s="215" t="s">
        <v>83</v>
      </c>
      <c r="AV239" s="11" t="s">
        <v>83</v>
      </c>
      <c r="AW239" s="11" t="s">
        <v>35</v>
      </c>
      <c r="AX239" s="11" t="s">
        <v>80</v>
      </c>
      <c r="AY239" s="215" t="s">
        <v>130</v>
      </c>
    </row>
    <row r="240" spans="2:65" s="10" customFormat="1" ht="29.85" customHeight="1">
      <c r="B240" s="173"/>
      <c r="C240" s="174"/>
      <c r="D240" s="175" t="s">
        <v>71</v>
      </c>
      <c r="E240" s="187" t="s">
        <v>151</v>
      </c>
      <c r="F240" s="187" t="s">
        <v>417</v>
      </c>
      <c r="G240" s="174"/>
      <c r="H240" s="174"/>
      <c r="I240" s="177"/>
      <c r="J240" s="188">
        <f>BK240</f>
        <v>0</v>
      </c>
      <c r="K240" s="174"/>
      <c r="L240" s="179"/>
      <c r="M240" s="180"/>
      <c r="N240" s="181"/>
      <c r="O240" s="181"/>
      <c r="P240" s="182">
        <f>SUM(P241:P244)</f>
        <v>0</v>
      </c>
      <c r="Q240" s="181"/>
      <c r="R240" s="182">
        <f>SUM(R241:R244)</f>
        <v>7.8469775999999998</v>
      </c>
      <c r="S240" s="181"/>
      <c r="T240" s="183">
        <f>SUM(T241:T244)</f>
        <v>0</v>
      </c>
      <c r="AR240" s="184" t="s">
        <v>80</v>
      </c>
      <c r="AT240" s="185" t="s">
        <v>71</v>
      </c>
      <c r="AU240" s="185" t="s">
        <v>80</v>
      </c>
      <c r="AY240" s="184" t="s">
        <v>130</v>
      </c>
      <c r="BK240" s="186">
        <f>SUM(BK241:BK244)</f>
        <v>0</v>
      </c>
    </row>
    <row r="241" spans="2:65" s="1" customFormat="1" ht="22.8" customHeight="1">
      <c r="B241" s="38"/>
      <c r="C241" s="189" t="s">
        <v>418</v>
      </c>
      <c r="D241" s="189" t="s">
        <v>132</v>
      </c>
      <c r="E241" s="190" t="s">
        <v>419</v>
      </c>
      <c r="F241" s="191" t="s">
        <v>420</v>
      </c>
      <c r="G241" s="192" t="s">
        <v>135</v>
      </c>
      <c r="H241" s="193">
        <v>2.52</v>
      </c>
      <c r="I241" s="194"/>
      <c r="J241" s="195">
        <f>ROUND(I241*H241,2)</f>
        <v>0</v>
      </c>
      <c r="K241" s="191" t="s">
        <v>136</v>
      </c>
      <c r="L241" s="58"/>
      <c r="M241" s="196" t="s">
        <v>21</v>
      </c>
      <c r="N241" s="197" t="s">
        <v>43</v>
      </c>
      <c r="O241" s="39"/>
      <c r="P241" s="198">
        <f>O241*H241</f>
        <v>0</v>
      </c>
      <c r="Q241" s="198">
        <v>3.11388</v>
      </c>
      <c r="R241" s="198">
        <f>Q241*H241</f>
        <v>7.8469775999999998</v>
      </c>
      <c r="S241" s="198">
        <v>0</v>
      </c>
      <c r="T241" s="199">
        <f>S241*H241</f>
        <v>0</v>
      </c>
      <c r="AR241" s="21" t="s">
        <v>137</v>
      </c>
      <c r="AT241" s="21" t="s">
        <v>132</v>
      </c>
      <c r="AU241" s="21" t="s">
        <v>83</v>
      </c>
      <c r="AY241" s="21" t="s">
        <v>130</v>
      </c>
      <c r="BE241" s="200">
        <f>IF(N241="základní",J241,0)</f>
        <v>0</v>
      </c>
      <c r="BF241" s="200">
        <f>IF(N241="snížená",J241,0)</f>
        <v>0</v>
      </c>
      <c r="BG241" s="200">
        <f>IF(N241="zákl. přenesená",J241,0)</f>
        <v>0</v>
      </c>
      <c r="BH241" s="200">
        <f>IF(N241="sníž. přenesená",J241,0)</f>
        <v>0</v>
      </c>
      <c r="BI241" s="200">
        <f>IF(N241="nulová",J241,0)</f>
        <v>0</v>
      </c>
      <c r="BJ241" s="21" t="s">
        <v>80</v>
      </c>
      <c r="BK241" s="200">
        <f>ROUND(I241*H241,2)</f>
        <v>0</v>
      </c>
      <c r="BL241" s="21" t="s">
        <v>137</v>
      </c>
      <c r="BM241" s="21" t="s">
        <v>421</v>
      </c>
    </row>
    <row r="242" spans="2:65" s="1" customFormat="1" ht="60">
      <c r="B242" s="38"/>
      <c r="C242" s="60"/>
      <c r="D242" s="201" t="s">
        <v>139</v>
      </c>
      <c r="E242" s="60"/>
      <c r="F242" s="202" t="s">
        <v>422</v>
      </c>
      <c r="G242" s="60"/>
      <c r="H242" s="60"/>
      <c r="I242" s="160"/>
      <c r="J242" s="60"/>
      <c r="K242" s="60"/>
      <c r="L242" s="58"/>
      <c r="M242" s="203"/>
      <c r="N242" s="39"/>
      <c r="O242" s="39"/>
      <c r="P242" s="39"/>
      <c r="Q242" s="39"/>
      <c r="R242" s="39"/>
      <c r="S242" s="39"/>
      <c r="T242" s="75"/>
      <c r="AT242" s="21" t="s">
        <v>139</v>
      </c>
      <c r="AU242" s="21" t="s">
        <v>83</v>
      </c>
    </row>
    <row r="243" spans="2:65" s="1" customFormat="1" ht="24">
      <c r="B243" s="38"/>
      <c r="C243" s="60"/>
      <c r="D243" s="201" t="s">
        <v>141</v>
      </c>
      <c r="E243" s="60"/>
      <c r="F243" s="204" t="s">
        <v>423</v>
      </c>
      <c r="G243" s="60"/>
      <c r="H243" s="60"/>
      <c r="I243" s="160"/>
      <c r="J243" s="60"/>
      <c r="K243" s="60"/>
      <c r="L243" s="58"/>
      <c r="M243" s="203"/>
      <c r="N243" s="39"/>
      <c r="O243" s="39"/>
      <c r="P243" s="39"/>
      <c r="Q243" s="39"/>
      <c r="R243" s="39"/>
      <c r="S243" s="39"/>
      <c r="T243" s="75"/>
      <c r="AT243" s="21" t="s">
        <v>141</v>
      </c>
      <c r="AU243" s="21" t="s">
        <v>83</v>
      </c>
    </row>
    <row r="244" spans="2:65" s="11" customFormat="1" ht="12">
      <c r="B244" s="205"/>
      <c r="C244" s="206"/>
      <c r="D244" s="201" t="s">
        <v>143</v>
      </c>
      <c r="E244" s="207" t="s">
        <v>21</v>
      </c>
      <c r="F244" s="208" t="s">
        <v>424</v>
      </c>
      <c r="G244" s="206"/>
      <c r="H244" s="209">
        <v>2.52</v>
      </c>
      <c r="I244" s="210"/>
      <c r="J244" s="206"/>
      <c r="K244" s="206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143</v>
      </c>
      <c r="AU244" s="215" t="s">
        <v>83</v>
      </c>
      <c r="AV244" s="11" t="s">
        <v>83</v>
      </c>
      <c r="AW244" s="11" t="s">
        <v>35</v>
      </c>
      <c r="AX244" s="11" t="s">
        <v>80</v>
      </c>
      <c r="AY244" s="215" t="s">
        <v>130</v>
      </c>
    </row>
    <row r="245" spans="2:65" s="10" customFormat="1" ht="29.85" customHeight="1">
      <c r="B245" s="173"/>
      <c r="C245" s="174"/>
      <c r="D245" s="175" t="s">
        <v>71</v>
      </c>
      <c r="E245" s="187" t="s">
        <v>137</v>
      </c>
      <c r="F245" s="187" t="s">
        <v>425</v>
      </c>
      <c r="G245" s="174"/>
      <c r="H245" s="174"/>
      <c r="I245" s="177"/>
      <c r="J245" s="188">
        <f>BK245</f>
        <v>0</v>
      </c>
      <c r="K245" s="174"/>
      <c r="L245" s="179"/>
      <c r="M245" s="180"/>
      <c r="N245" s="181"/>
      <c r="O245" s="181"/>
      <c r="P245" s="182">
        <f>SUM(P246:P260)</f>
        <v>0</v>
      </c>
      <c r="Q245" s="181"/>
      <c r="R245" s="182">
        <f>SUM(R246:R260)</f>
        <v>8.48571308</v>
      </c>
      <c r="S245" s="181"/>
      <c r="T245" s="183">
        <f>SUM(T246:T260)</f>
        <v>0</v>
      </c>
      <c r="AR245" s="184" t="s">
        <v>80</v>
      </c>
      <c r="AT245" s="185" t="s">
        <v>71</v>
      </c>
      <c r="AU245" s="185" t="s">
        <v>80</v>
      </c>
      <c r="AY245" s="184" t="s">
        <v>130</v>
      </c>
      <c r="BK245" s="186">
        <f>SUM(BK246:BK260)</f>
        <v>0</v>
      </c>
    </row>
    <row r="246" spans="2:65" s="1" customFormat="1" ht="14.4" customHeight="1">
      <c r="B246" s="38"/>
      <c r="C246" s="189" t="s">
        <v>426</v>
      </c>
      <c r="D246" s="189" t="s">
        <v>132</v>
      </c>
      <c r="E246" s="190" t="s">
        <v>427</v>
      </c>
      <c r="F246" s="191" t="s">
        <v>428</v>
      </c>
      <c r="G246" s="192" t="s">
        <v>135</v>
      </c>
      <c r="H246" s="193">
        <v>0.46200000000000002</v>
      </c>
      <c r="I246" s="194"/>
      <c r="J246" s="195">
        <f>ROUND(I246*H246,2)</f>
        <v>0</v>
      </c>
      <c r="K246" s="191" t="s">
        <v>136</v>
      </c>
      <c r="L246" s="58"/>
      <c r="M246" s="196" t="s">
        <v>21</v>
      </c>
      <c r="N246" s="197" t="s">
        <v>43</v>
      </c>
      <c r="O246" s="39"/>
      <c r="P246" s="198">
        <f>O246*H246</f>
        <v>0</v>
      </c>
      <c r="Q246" s="198">
        <v>2.234</v>
      </c>
      <c r="R246" s="198">
        <f>Q246*H246</f>
        <v>1.032108</v>
      </c>
      <c r="S246" s="198">
        <v>0</v>
      </c>
      <c r="T246" s="199">
        <f>S246*H246</f>
        <v>0</v>
      </c>
      <c r="AR246" s="21" t="s">
        <v>137</v>
      </c>
      <c r="AT246" s="21" t="s">
        <v>132</v>
      </c>
      <c r="AU246" s="21" t="s">
        <v>83</v>
      </c>
      <c r="AY246" s="21" t="s">
        <v>130</v>
      </c>
      <c r="BE246" s="200">
        <f>IF(N246="základní",J246,0)</f>
        <v>0</v>
      </c>
      <c r="BF246" s="200">
        <f>IF(N246="snížená",J246,0)</f>
        <v>0</v>
      </c>
      <c r="BG246" s="200">
        <f>IF(N246="zákl. přenesená",J246,0)</f>
        <v>0</v>
      </c>
      <c r="BH246" s="200">
        <f>IF(N246="sníž. přenesená",J246,0)</f>
        <v>0</v>
      </c>
      <c r="BI246" s="200">
        <f>IF(N246="nulová",J246,0)</f>
        <v>0</v>
      </c>
      <c r="BJ246" s="21" t="s">
        <v>80</v>
      </c>
      <c r="BK246" s="200">
        <f>ROUND(I246*H246,2)</f>
        <v>0</v>
      </c>
      <c r="BL246" s="21" t="s">
        <v>137</v>
      </c>
      <c r="BM246" s="21" t="s">
        <v>429</v>
      </c>
    </row>
    <row r="247" spans="2:65" s="1" customFormat="1" ht="24">
      <c r="B247" s="38"/>
      <c r="C247" s="60"/>
      <c r="D247" s="201" t="s">
        <v>139</v>
      </c>
      <c r="E247" s="60"/>
      <c r="F247" s="202" t="s">
        <v>430</v>
      </c>
      <c r="G247" s="60"/>
      <c r="H247" s="60"/>
      <c r="I247" s="160"/>
      <c r="J247" s="60"/>
      <c r="K247" s="60"/>
      <c r="L247" s="58"/>
      <c r="M247" s="203"/>
      <c r="N247" s="39"/>
      <c r="O247" s="39"/>
      <c r="P247" s="39"/>
      <c r="Q247" s="39"/>
      <c r="R247" s="39"/>
      <c r="S247" s="39"/>
      <c r="T247" s="75"/>
      <c r="AT247" s="21" t="s">
        <v>139</v>
      </c>
      <c r="AU247" s="21" t="s">
        <v>83</v>
      </c>
    </row>
    <row r="248" spans="2:65" s="11" customFormat="1" ht="12">
      <c r="B248" s="205"/>
      <c r="C248" s="206"/>
      <c r="D248" s="201" t="s">
        <v>143</v>
      </c>
      <c r="E248" s="207" t="s">
        <v>21</v>
      </c>
      <c r="F248" s="208" t="s">
        <v>431</v>
      </c>
      <c r="G248" s="206"/>
      <c r="H248" s="209">
        <v>0.46200000000000002</v>
      </c>
      <c r="I248" s="210"/>
      <c r="J248" s="206"/>
      <c r="K248" s="206"/>
      <c r="L248" s="211"/>
      <c r="M248" s="212"/>
      <c r="N248" s="213"/>
      <c r="O248" s="213"/>
      <c r="P248" s="213"/>
      <c r="Q248" s="213"/>
      <c r="R248" s="213"/>
      <c r="S248" s="213"/>
      <c r="T248" s="214"/>
      <c r="AT248" s="215" t="s">
        <v>143</v>
      </c>
      <c r="AU248" s="215" t="s">
        <v>83</v>
      </c>
      <c r="AV248" s="11" t="s">
        <v>83</v>
      </c>
      <c r="AW248" s="11" t="s">
        <v>35</v>
      </c>
      <c r="AX248" s="11" t="s">
        <v>80</v>
      </c>
      <c r="AY248" s="215" t="s">
        <v>130</v>
      </c>
    </row>
    <row r="249" spans="2:65" s="1" customFormat="1" ht="22.8" customHeight="1">
      <c r="B249" s="38"/>
      <c r="C249" s="189" t="s">
        <v>432</v>
      </c>
      <c r="D249" s="189" t="s">
        <v>132</v>
      </c>
      <c r="E249" s="190" t="s">
        <v>433</v>
      </c>
      <c r="F249" s="191" t="s">
        <v>434</v>
      </c>
      <c r="G249" s="192" t="s">
        <v>169</v>
      </c>
      <c r="H249" s="193">
        <v>1.32</v>
      </c>
      <c r="I249" s="194"/>
      <c r="J249" s="195">
        <f>ROUND(I249*H249,2)</f>
        <v>0</v>
      </c>
      <c r="K249" s="191" t="s">
        <v>136</v>
      </c>
      <c r="L249" s="58"/>
      <c r="M249" s="196" t="s">
        <v>21</v>
      </c>
      <c r="N249" s="197" t="s">
        <v>43</v>
      </c>
      <c r="O249" s="39"/>
      <c r="P249" s="198">
        <f>O249*H249</f>
        <v>0</v>
      </c>
      <c r="Q249" s="198">
        <v>6.3200000000000001E-3</v>
      </c>
      <c r="R249" s="198">
        <f>Q249*H249</f>
        <v>8.3423999999999998E-3</v>
      </c>
      <c r="S249" s="198">
        <v>0</v>
      </c>
      <c r="T249" s="199">
        <f>S249*H249</f>
        <v>0</v>
      </c>
      <c r="AR249" s="21" t="s">
        <v>137</v>
      </c>
      <c r="AT249" s="21" t="s">
        <v>132</v>
      </c>
      <c r="AU249" s="21" t="s">
        <v>83</v>
      </c>
      <c r="AY249" s="21" t="s">
        <v>130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21" t="s">
        <v>80</v>
      </c>
      <c r="BK249" s="200">
        <f>ROUND(I249*H249,2)</f>
        <v>0</v>
      </c>
      <c r="BL249" s="21" t="s">
        <v>137</v>
      </c>
      <c r="BM249" s="21" t="s">
        <v>435</v>
      </c>
    </row>
    <row r="250" spans="2:65" s="1" customFormat="1" ht="24">
      <c r="B250" s="38"/>
      <c r="C250" s="60"/>
      <c r="D250" s="201" t="s">
        <v>139</v>
      </c>
      <c r="E250" s="60"/>
      <c r="F250" s="202" t="s">
        <v>436</v>
      </c>
      <c r="G250" s="60"/>
      <c r="H250" s="60"/>
      <c r="I250" s="160"/>
      <c r="J250" s="60"/>
      <c r="K250" s="60"/>
      <c r="L250" s="58"/>
      <c r="M250" s="203"/>
      <c r="N250" s="39"/>
      <c r="O250" s="39"/>
      <c r="P250" s="39"/>
      <c r="Q250" s="39"/>
      <c r="R250" s="39"/>
      <c r="S250" s="39"/>
      <c r="T250" s="75"/>
      <c r="AT250" s="21" t="s">
        <v>139</v>
      </c>
      <c r="AU250" s="21" t="s">
        <v>83</v>
      </c>
    </row>
    <row r="251" spans="2:65" s="11" customFormat="1" ht="12">
      <c r="B251" s="205"/>
      <c r="C251" s="206"/>
      <c r="D251" s="201" t="s">
        <v>143</v>
      </c>
      <c r="E251" s="207" t="s">
        <v>21</v>
      </c>
      <c r="F251" s="208" t="s">
        <v>437</v>
      </c>
      <c r="G251" s="206"/>
      <c r="H251" s="209">
        <v>1.32</v>
      </c>
      <c r="I251" s="210"/>
      <c r="J251" s="206"/>
      <c r="K251" s="206"/>
      <c r="L251" s="211"/>
      <c r="M251" s="212"/>
      <c r="N251" s="213"/>
      <c r="O251" s="213"/>
      <c r="P251" s="213"/>
      <c r="Q251" s="213"/>
      <c r="R251" s="213"/>
      <c r="S251" s="213"/>
      <c r="T251" s="214"/>
      <c r="AT251" s="215" t="s">
        <v>143</v>
      </c>
      <c r="AU251" s="215" t="s">
        <v>83</v>
      </c>
      <c r="AV251" s="11" t="s">
        <v>83</v>
      </c>
      <c r="AW251" s="11" t="s">
        <v>35</v>
      </c>
      <c r="AX251" s="11" t="s">
        <v>80</v>
      </c>
      <c r="AY251" s="215" t="s">
        <v>130</v>
      </c>
    </row>
    <row r="252" spans="2:65" s="1" customFormat="1" ht="22.8" customHeight="1">
      <c r="B252" s="38"/>
      <c r="C252" s="189" t="s">
        <v>438</v>
      </c>
      <c r="D252" s="189" t="s">
        <v>132</v>
      </c>
      <c r="E252" s="190" t="s">
        <v>439</v>
      </c>
      <c r="F252" s="191" t="s">
        <v>440</v>
      </c>
      <c r="G252" s="192" t="s">
        <v>390</v>
      </c>
      <c r="H252" s="193">
        <v>2.5</v>
      </c>
      <c r="I252" s="194"/>
      <c r="J252" s="195">
        <f>ROUND(I252*H252,2)</f>
        <v>0</v>
      </c>
      <c r="K252" s="191" t="s">
        <v>136</v>
      </c>
      <c r="L252" s="58"/>
      <c r="M252" s="196" t="s">
        <v>21</v>
      </c>
      <c r="N252" s="197" t="s">
        <v>43</v>
      </c>
      <c r="O252" s="39"/>
      <c r="P252" s="198">
        <f>O252*H252</f>
        <v>0</v>
      </c>
      <c r="Q252" s="198">
        <v>5.7829999999999999E-2</v>
      </c>
      <c r="R252" s="198">
        <f>Q252*H252</f>
        <v>0.14457500000000001</v>
      </c>
      <c r="S252" s="198">
        <v>0</v>
      </c>
      <c r="T252" s="199">
        <f>S252*H252</f>
        <v>0</v>
      </c>
      <c r="AR252" s="21" t="s">
        <v>137</v>
      </c>
      <c r="AT252" s="21" t="s">
        <v>132</v>
      </c>
      <c r="AU252" s="21" t="s">
        <v>83</v>
      </c>
      <c r="AY252" s="21" t="s">
        <v>130</v>
      </c>
      <c r="BE252" s="200">
        <f>IF(N252="základní",J252,0)</f>
        <v>0</v>
      </c>
      <c r="BF252" s="200">
        <f>IF(N252="snížená",J252,0)</f>
        <v>0</v>
      </c>
      <c r="BG252" s="200">
        <f>IF(N252="zákl. přenesená",J252,0)</f>
        <v>0</v>
      </c>
      <c r="BH252" s="200">
        <f>IF(N252="sníž. přenesená",J252,0)</f>
        <v>0</v>
      </c>
      <c r="BI252" s="200">
        <f>IF(N252="nulová",J252,0)</f>
        <v>0</v>
      </c>
      <c r="BJ252" s="21" t="s">
        <v>80</v>
      </c>
      <c r="BK252" s="200">
        <f>ROUND(I252*H252,2)</f>
        <v>0</v>
      </c>
      <c r="BL252" s="21" t="s">
        <v>137</v>
      </c>
      <c r="BM252" s="21" t="s">
        <v>441</v>
      </c>
    </row>
    <row r="253" spans="2:65" s="1" customFormat="1" ht="24">
      <c r="B253" s="38"/>
      <c r="C253" s="60"/>
      <c r="D253" s="201" t="s">
        <v>139</v>
      </c>
      <c r="E253" s="60"/>
      <c r="F253" s="202" t="s">
        <v>442</v>
      </c>
      <c r="G253" s="60"/>
      <c r="H253" s="60"/>
      <c r="I253" s="160"/>
      <c r="J253" s="60"/>
      <c r="K253" s="60"/>
      <c r="L253" s="58"/>
      <c r="M253" s="203"/>
      <c r="N253" s="39"/>
      <c r="O253" s="39"/>
      <c r="P253" s="39"/>
      <c r="Q253" s="39"/>
      <c r="R253" s="39"/>
      <c r="S253" s="39"/>
      <c r="T253" s="75"/>
      <c r="AT253" s="21" t="s">
        <v>139</v>
      </c>
      <c r="AU253" s="21" t="s">
        <v>83</v>
      </c>
    </row>
    <row r="254" spans="2:65" s="11" customFormat="1" ht="12">
      <c r="B254" s="205"/>
      <c r="C254" s="206"/>
      <c r="D254" s="201" t="s">
        <v>143</v>
      </c>
      <c r="E254" s="207" t="s">
        <v>21</v>
      </c>
      <c r="F254" s="208" t="s">
        <v>443</v>
      </c>
      <c r="G254" s="206"/>
      <c r="H254" s="209">
        <v>2.5</v>
      </c>
      <c r="I254" s="210"/>
      <c r="J254" s="206"/>
      <c r="K254" s="206"/>
      <c r="L254" s="211"/>
      <c r="M254" s="212"/>
      <c r="N254" s="213"/>
      <c r="O254" s="213"/>
      <c r="P254" s="213"/>
      <c r="Q254" s="213"/>
      <c r="R254" s="213"/>
      <c r="S254" s="213"/>
      <c r="T254" s="214"/>
      <c r="AT254" s="215" t="s">
        <v>143</v>
      </c>
      <c r="AU254" s="215" t="s">
        <v>83</v>
      </c>
      <c r="AV254" s="11" t="s">
        <v>83</v>
      </c>
      <c r="AW254" s="11" t="s">
        <v>35</v>
      </c>
      <c r="AX254" s="11" t="s">
        <v>80</v>
      </c>
      <c r="AY254" s="215" t="s">
        <v>130</v>
      </c>
    </row>
    <row r="255" spans="2:65" s="1" customFormat="1" ht="22.8" customHeight="1">
      <c r="B255" s="38"/>
      <c r="C255" s="189" t="s">
        <v>444</v>
      </c>
      <c r="D255" s="189" t="s">
        <v>132</v>
      </c>
      <c r="E255" s="190" t="s">
        <v>445</v>
      </c>
      <c r="F255" s="191" t="s">
        <v>446</v>
      </c>
      <c r="G255" s="192" t="s">
        <v>135</v>
      </c>
      <c r="H255" s="193">
        <v>3.4209999999999998</v>
      </c>
      <c r="I255" s="194"/>
      <c r="J255" s="195">
        <f>ROUND(I255*H255,2)</f>
        <v>0</v>
      </c>
      <c r="K255" s="191" t="s">
        <v>136</v>
      </c>
      <c r="L255" s="58"/>
      <c r="M255" s="196" t="s">
        <v>21</v>
      </c>
      <c r="N255" s="197" t="s">
        <v>43</v>
      </c>
      <c r="O255" s="39"/>
      <c r="P255" s="198">
        <f>O255*H255</f>
        <v>0</v>
      </c>
      <c r="Q255" s="198">
        <v>2.13408</v>
      </c>
      <c r="R255" s="198">
        <f>Q255*H255</f>
        <v>7.3006876799999993</v>
      </c>
      <c r="S255" s="198">
        <v>0</v>
      </c>
      <c r="T255" s="199">
        <f>S255*H255</f>
        <v>0</v>
      </c>
      <c r="AR255" s="21" t="s">
        <v>137</v>
      </c>
      <c r="AT255" s="21" t="s">
        <v>132</v>
      </c>
      <c r="AU255" s="21" t="s">
        <v>83</v>
      </c>
      <c r="AY255" s="21" t="s">
        <v>130</v>
      </c>
      <c r="BE255" s="200">
        <f>IF(N255="základní",J255,0)</f>
        <v>0</v>
      </c>
      <c r="BF255" s="200">
        <f>IF(N255="snížená",J255,0)</f>
        <v>0</v>
      </c>
      <c r="BG255" s="200">
        <f>IF(N255="zákl. přenesená",J255,0)</f>
        <v>0</v>
      </c>
      <c r="BH255" s="200">
        <f>IF(N255="sníž. přenesená",J255,0)</f>
        <v>0</v>
      </c>
      <c r="BI255" s="200">
        <f>IF(N255="nulová",J255,0)</f>
        <v>0</v>
      </c>
      <c r="BJ255" s="21" t="s">
        <v>80</v>
      </c>
      <c r="BK255" s="200">
        <f>ROUND(I255*H255,2)</f>
        <v>0</v>
      </c>
      <c r="BL255" s="21" t="s">
        <v>137</v>
      </c>
      <c r="BM255" s="21" t="s">
        <v>447</v>
      </c>
    </row>
    <row r="256" spans="2:65" s="1" customFormat="1" ht="24">
      <c r="B256" s="38"/>
      <c r="C256" s="60"/>
      <c r="D256" s="201" t="s">
        <v>139</v>
      </c>
      <c r="E256" s="60"/>
      <c r="F256" s="202" t="s">
        <v>448</v>
      </c>
      <c r="G256" s="60"/>
      <c r="H256" s="60"/>
      <c r="I256" s="160"/>
      <c r="J256" s="60"/>
      <c r="K256" s="60"/>
      <c r="L256" s="58"/>
      <c r="M256" s="203"/>
      <c r="N256" s="39"/>
      <c r="O256" s="39"/>
      <c r="P256" s="39"/>
      <c r="Q256" s="39"/>
      <c r="R256" s="39"/>
      <c r="S256" s="39"/>
      <c r="T256" s="75"/>
      <c r="AT256" s="21" t="s">
        <v>139</v>
      </c>
      <c r="AU256" s="21" t="s">
        <v>83</v>
      </c>
    </row>
    <row r="257" spans="2:65" s="11" customFormat="1" ht="12">
      <c r="B257" s="205"/>
      <c r="C257" s="206"/>
      <c r="D257" s="201" t="s">
        <v>143</v>
      </c>
      <c r="E257" s="207" t="s">
        <v>21</v>
      </c>
      <c r="F257" s="208" t="s">
        <v>449</v>
      </c>
      <c r="G257" s="206"/>
      <c r="H257" s="209">
        <v>3.4209999999999998</v>
      </c>
      <c r="I257" s="210"/>
      <c r="J257" s="206"/>
      <c r="K257" s="206"/>
      <c r="L257" s="211"/>
      <c r="M257" s="212"/>
      <c r="N257" s="213"/>
      <c r="O257" s="213"/>
      <c r="P257" s="213"/>
      <c r="Q257" s="213"/>
      <c r="R257" s="213"/>
      <c r="S257" s="213"/>
      <c r="T257" s="214"/>
      <c r="AT257" s="215" t="s">
        <v>143</v>
      </c>
      <c r="AU257" s="215" t="s">
        <v>83</v>
      </c>
      <c r="AV257" s="11" t="s">
        <v>83</v>
      </c>
      <c r="AW257" s="11" t="s">
        <v>35</v>
      </c>
      <c r="AX257" s="11" t="s">
        <v>80</v>
      </c>
      <c r="AY257" s="215" t="s">
        <v>130</v>
      </c>
    </row>
    <row r="258" spans="2:65" s="1" customFormat="1" ht="22.8" customHeight="1">
      <c r="B258" s="38"/>
      <c r="C258" s="189" t="s">
        <v>450</v>
      </c>
      <c r="D258" s="189" t="s">
        <v>132</v>
      </c>
      <c r="E258" s="190" t="s">
        <v>451</v>
      </c>
      <c r="F258" s="191" t="s">
        <v>452</v>
      </c>
      <c r="G258" s="192" t="s">
        <v>169</v>
      </c>
      <c r="H258" s="193">
        <v>5.14</v>
      </c>
      <c r="I258" s="194"/>
      <c r="J258" s="195">
        <f>ROUND(I258*H258,2)</f>
        <v>0</v>
      </c>
      <c r="K258" s="191" t="s">
        <v>136</v>
      </c>
      <c r="L258" s="58"/>
      <c r="M258" s="196" t="s">
        <v>21</v>
      </c>
      <c r="N258" s="197" t="s">
        <v>43</v>
      </c>
      <c r="O258" s="39"/>
      <c r="P258" s="198">
        <f>O258*H258</f>
        <v>0</v>
      </c>
      <c r="Q258" s="198">
        <v>0</v>
      </c>
      <c r="R258" s="198">
        <f>Q258*H258</f>
        <v>0</v>
      </c>
      <c r="S258" s="198">
        <v>0</v>
      </c>
      <c r="T258" s="199">
        <f>S258*H258</f>
        <v>0</v>
      </c>
      <c r="AR258" s="21" t="s">
        <v>137</v>
      </c>
      <c r="AT258" s="21" t="s">
        <v>132</v>
      </c>
      <c r="AU258" s="21" t="s">
        <v>83</v>
      </c>
      <c r="AY258" s="21" t="s">
        <v>130</v>
      </c>
      <c r="BE258" s="200">
        <f>IF(N258="základní",J258,0)</f>
        <v>0</v>
      </c>
      <c r="BF258" s="200">
        <f>IF(N258="snížená",J258,0)</f>
        <v>0</v>
      </c>
      <c r="BG258" s="200">
        <f>IF(N258="zákl. přenesená",J258,0)</f>
        <v>0</v>
      </c>
      <c r="BH258" s="200">
        <f>IF(N258="sníž. přenesená",J258,0)</f>
        <v>0</v>
      </c>
      <c r="BI258" s="200">
        <f>IF(N258="nulová",J258,0)</f>
        <v>0</v>
      </c>
      <c r="BJ258" s="21" t="s">
        <v>80</v>
      </c>
      <c r="BK258" s="200">
        <f>ROUND(I258*H258,2)</f>
        <v>0</v>
      </c>
      <c r="BL258" s="21" t="s">
        <v>137</v>
      </c>
      <c r="BM258" s="21" t="s">
        <v>453</v>
      </c>
    </row>
    <row r="259" spans="2:65" s="1" customFormat="1" ht="36">
      <c r="B259" s="38"/>
      <c r="C259" s="60"/>
      <c r="D259" s="201" t="s">
        <v>139</v>
      </c>
      <c r="E259" s="60"/>
      <c r="F259" s="202" t="s">
        <v>454</v>
      </c>
      <c r="G259" s="60"/>
      <c r="H259" s="60"/>
      <c r="I259" s="160"/>
      <c r="J259" s="60"/>
      <c r="K259" s="60"/>
      <c r="L259" s="58"/>
      <c r="M259" s="203"/>
      <c r="N259" s="39"/>
      <c r="O259" s="39"/>
      <c r="P259" s="39"/>
      <c r="Q259" s="39"/>
      <c r="R259" s="39"/>
      <c r="S259" s="39"/>
      <c r="T259" s="75"/>
      <c r="AT259" s="21" t="s">
        <v>139</v>
      </c>
      <c r="AU259" s="21" t="s">
        <v>83</v>
      </c>
    </row>
    <row r="260" spans="2:65" s="11" customFormat="1" ht="12">
      <c r="B260" s="205"/>
      <c r="C260" s="206"/>
      <c r="D260" s="201" t="s">
        <v>143</v>
      </c>
      <c r="E260" s="207" t="s">
        <v>21</v>
      </c>
      <c r="F260" s="208" t="s">
        <v>455</v>
      </c>
      <c r="G260" s="206"/>
      <c r="H260" s="209">
        <v>5.14</v>
      </c>
      <c r="I260" s="210"/>
      <c r="J260" s="206"/>
      <c r="K260" s="206"/>
      <c r="L260" s="211"/>
      <c r="M260" s="212"/>
      <c r="N260" s="213"/>
      <c r="O260" s="213"/>
      <c r="P260" s="213"/>
      <c r="Q260" s="213"/>
      <c r="R260" s="213"/>
      <c r="S260" s="213"/>
      <c r="T260" s="214"/>
      <c r="AT260" s="215" t="s">
        <v>143</v>
      </c>
      <c r="AU260" s="215" t="s">
        <v>83</v>
      </c>
      <c r="AV260" s="11" t="s">
        <v>83</v>
      </c>
      <c r="AW260" s="11" t="s">
        <v>35</v>
      </c>
      <c r="AX260" s="11" t="s">
        <v>80</v>
      </c>
      <c r="AY260" s="215" t="s">
        <v>130</v>
      </c>
    </row>
    <row r="261" spans="2:65" s="10" customFormat="1" ht="29.85" customHeight="1">
      <c r="B261" s="173"/>
      <c r="C261" s="174"/>
      <c r="D261" s="175" t="s">
        <v>71</v>
      </c>
      <c r="E261" s="187" t="s">
        <v>161</v>
      </c>
      <c r="F261" s="187" t="s">
        <v>456</v>
      </c>
      <c r="G261" s="174"/>
      <c r="H261" s="174"/>
      <c r="I261" s="177"/>
      <c r="J261" s="188">
        <f>BK261</f>
        <v>0</v>
      </c>
      <c r="K261" s="174"/>
      <c r="L261" s="179"/>
      <c r="M261" s="180"/>
      <c r="N261" s="181"/>
      <c r="O261" s="181"/>
      <c r="P261" s="182">
        <f>SUM(P262:P306)</f>
        <v>0</v>
      </c>
      <c r="Q261" s="181"/>
      <c r="R261" s="182">
        <f>SUM(R262:R306)</f>
        <v>1968.8567910000004</v>
      </c>
      <c r="S261" s="181"/>
      <c r="T261" s="183">
        <f>SUM(T262:T306)</f>
        <v>0</v>
      </c>
      <c r="AR261" s="184" t="s">
        <v>80</v>
      </c>
      <c r="AT261" s="185" t="s">
        <v>71</v>
      </c>
      <c r="AU261" s="185" t="s">
        <v>80</v>
      </c>
      <c r="AY261" s="184" t="s">
        <v>130</v>
      </c>
      <c r="BK261" s="186">
        <f>SUM(BK262:BK306)</f>
        <v>0</v>
      </c>
    </row>
    <row r="262" spans="2:65" s="1" customFormat="1" ht="22.8" customHeight="1">
      <c r="B262" s="38"/>
      <c r="C262" s="189" t="s">
        <v>457</v>
      </c>
      <c r="D262" s="189" t="s">
        <v>132</v>
      </c>
      <c r="E262" s="190" t="s">
        <v>458</v>
      </c>
      <c r="F262" s="191" t="s">
        <v>459</v>
      </c>
      <c r="G262" s="192" t="s">
        <v>169</v>
      </c>
      <c r="H262" s="193">
        <v>787.82</v>
      </c>
      <c r="I262" s="194"/>
      <c r="J262" s="195">
        <f>ROUND(I262*H262,2)</f>
        <v>0</v>
      </c>
      <c r="K262" s="191" t="s">
        <v>136</v>
      </c>
      <c r="L262" s="58"/>
      <c r="M262" s="196" t="s">
        <v>21</v>
      </c>
      <c r="N262" s="197" t="s">
        <v>43</v>
      </c>
      <c r="O262" s="39"/>
      <c r="P262" s="198">
        <f>O262*H262</f>
        <v>0</v>
      </c>
      <c r="Q262" s="198">
        <v>0</v>
      </c>
      <c r="R262" s="198">
        <f>Q262*H262</f>
        <v>0</v>
      </c>
      <c r="S262" s="198">
        <v>0</v>
      </c>
      <c r="T262" s="199">
        <f>S262*H262</f>
        <v>0</v>
      </c>
      <c r="AR262" s="21" t="s">
        <v>137</v>
      </c>
      <c r="AT262" s="21" t="s">
        <v>132</v>
      </c>
      <c r="AU262" s="21" t="s">
        <v>83</v>
      </c>
      <c r="AY262" s="21" t="s">
        <v>130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21" t="s">
        <v>80</v>
      </c>
      <c r="BK262" s="200">
        <f>ROUND(I262*H262,2)</f>
        <v>0</v>
      </c>
      <c r="BL262" s="21" t="s">
        <v>137</v>
      </c>
      <c r="BM262" s="21" t="s">
        <v>460</v>
      </c>
    </row>
    <row r="263" spans="2:65" s="1" customFormat="1" ht="48">
      <c r="B263" s="38"/>
      <c r="C263" s="60"/>
      <c r="D263" s="201" t="s">
        <v>139</v>
      </c>
      <c r="E263" s="60"/>
      <c r="F263" s="202" t="s">
        <v>461</v>
      </c>
      <c r="G263" s="60"/>
      <c r="H263" s="60"/>
      <c r="I263" s="160"/>
      <c r="J263" s="60"/>
      <c r="K263" s="60"/>
      <c r="L263" s="58"/>
      <c r="M263" s="203"/>
      <c r="N263" s="39"/>
      <c r="O263" s="39"/>
      <c r="P263" s="39"/>
      <c r="Q263" s="39"/>
      <c r="R263" s="39"/>
      <c r="S263" s="39"/>
      <c r="T263" s="75"/>
      <c r="AT263" s="21" t="s">
        <v>139</v>
      </c>
      <c r="AU263" s="21" t="s">
        <v>83</v>
      </c>
    </row>
    <row r="264" spans="2:65" s="11" customFormat="1" ht="12">
      <c r="B264" s="205"/>
      <c r="C264" s="206"/>
      <c r="D264" s="201" t="s">
        <v>143</v>
      </c>
      <c r="E264" s="207" t="s">
        <v>21</v>
      </c>
      <c r="F264" s="208" t="s">
        <v>462</v>
      </c>
      <c r="G264" s="206"/>
      <c r="H264" s="209">
        <v>754.72</v>
      </c>
      <c r="I264" s="210"/>
      <c r="J264" s="206"/>
      <c r="K264" s="206"/>
      <c r="L264" s="211"/>
      <c r="M264" s="212"/>
      <c r="N264" s="213"/>
      <c r="O264" s="213"/>
      <c r="P264" s="213"/>
      <c r="Q264" s="213"/>
      <c r="R264" s="213"/>
      <c r="S264" s="213"/>
      <c r="T264" s="214"/>
      <c r="AT264" s="215" t="s">
        <v>143</v>
      </c>
      <c r="AU264" s="215" t="s">
        <v>83</v>
      </c>
      <c r="AV264" s="11" t="s">
        <v>83</v>
      </c>
      <c r="AW264" s="11" t="s">
        <v>35</v>
      </c>
      <c r="AX264" s="11" t="s">
        <v>72</v>
      </c>
      <c r="AY264" s="215" t="s">
        <v>130</v>
      </c>
    </row>
    <row r="265" spans="2:65" s="11" customFormat="1" ht="12">
      <c r="B265" s="205"/>
      <c r="C265" s="206"/>
      <c r="D265" s="201" t="s">
        <v>143</v>
      </c>
      <c r="E265" s="207" t="s">
        <v>21</v>
      </c>
      <c r="F265" s="208" t="s">
        <v>463</v>
      </c>
      <c r="G265" s="206"/>
      <c r="H265" s="209">
        <v>33.1</v>
      </c>
      <c r="I265" s="210"/>
      <c r="J265" s="206"/>
      <c r="K265" s="206"/>
      <c r="L265" s="211"/>
      <c r="M265" s="212"/>
      <c r="N265" s="213"/>
      <c r="O265" s="213"/>
      <c r="P265" s="213"/>
      <c r="Q265" s="213"/>
      <c r="R265" s="213"/>
      <c r="S265" s="213"/>
      <c r="T265" s="214"/>
      <c r="AT265" s="215" t="s">
        <v>143</v>
      </c>
      <c r="AU265" s="215" t="s">
        <v>83</v>
      </c>
      <c r="AV265" s="11" t="s">
        <v>83</v>
      </c>
      <c r="AW265" s="11" t="s">
        <v>35</v>
      </c>
      <c r="AX265" s="11" t="s">
        <v>72</v>
      </c>
      <c r="AY265" s="215" t="s">
        <v>130</v>
      </c>
    </row>
    <row r="266" spans="2:65" s="1" customFormat="1" ht="22.8" customHeight="1">
      <c r="B266" s="38"/>
      <c r="C266" s="189" t="s">
        <v>464</v>
      </c>
      <c r="D266" s="189" t="s">
        <v>132</v>
      </c>
      <c r="E266" s="190" t="s">
        <v>465</v>
      </c>
      <c r="F266" s="191" t="s">
        <v>466</v>
      </c>
      <c r="G266" s="192" t="s">
        <v>169</v>
      </c>
      <c r="H266" s="193">
        <v>1130.7639999999999</v>
      </c>
      <c r="I266" s="194"/>
      <c r="J266" s="195">
        <f>ROUND(I266*H266,2)</f>
        <v>0</v>
      </c>
      <c r="K266" s="191" t="s">
        <v>136</v>
      </c>
      <c r="L266" s="58"/>
      <c r="M266" s="196" t="s">
        <v>21</v>
      </c>
      <c r="N266" s="197" t="s">
        <v>43</v>
      </c>
      <c r="O266" s="39"/>
      <c r="P266" s="198">
        <f>O266*H266</f>
        <v>0</v>
      </c>
      <c r="Q266" s="198">
        <v>0</v>
      </c>
      <c r="R266" s="198">
        <f>Q266*H266</f>
        <v>0</v>
      </c>
      <c r="S266" s="198">
        <v>0</v>
      </c>
      <c r="T266" s="199">
        <f>S266*H266</f>
        <v>0</v>
      </c>
      <c r="AR266" s="21" t="s">
        <v>137</v>
      </c>
      <c r="AT266" s="21" t="s">
        <v>132</v>
      </c>
      <c r="AU266" s="21" t="s">
        <v>83</v>
      </c>
      <c r="AY266" s="21" t="s">
        <v>130</v>
      </c>
      <c r="BE266" s="200">
        <f>IF(N266="základní",J266,0)</f>
        <v>0</v>
      </c>
      <c r="BF266" s="200">
        <f>IF(N266="snížená",J266,0)</f>
        <v>0</v>
      </c>
      <c r="BG266" s="200">
        <f>IF(N266="zákl. přenesená",J266,0)</f>
        <v>0</v>
      </c>
      <c r="BH266" s="200">
        <f>IF(N266="sníž. přenesená",J266,0)</f>
        <v>0</v>
      </c>
      <c r="BI266" s="200">
        <f>IF(N266="nulová",J266,0)</f>
        <v>0</v>
      </c>
      <c r="BJ266" s="21" t="s">
        <v>80</v>
      </c>
      <c r="BK266" s="200">
        <f>ROUND(I266*H266,2)</f>
        <v>0</v>
      </c>
      <c r="BL266" s="21" t="s">
        <v>137</v>
      </c>
      <c r="BM266" s="21" t="s">
        <v>467</v>
      </c>
    </row>
    <row r="267" spans="2:65" s="1" customFormat="1" ht="48">
      <c r="B267" s="38"/>
      <c r="C267" s="60"/>
      <c r="D267" s="201" t="s">
        <v>139</v>
      </c>
      <c r="E267" s="60"/>
      <c r="F267" s="202" t="s">
        <v>468</v>
      </c>
      <c r="G267" s="60"/>
      <c r="H267" s="60"/>
      <c r="I267" s="160"/>
      <c r="J267" s="60"/>
      <c r="K267" s="60"/>
      <c r="L267" s="58"/>
      <c r="M267" s="203"/>
      <c r="N267" s="39"/>
      <c r="O267" s="39"/>
      <c r="P267" s="39"/>
      <c r="Q267" s="39"/>
      <c r="R267" s="39"/>
      <c r="S267" s="39"/>
      <c r="T267" s="75"/>
      <c r="AT267" s="21" t="s">
        <v>139</v>
      </c>
      <c r="AU267" s="21" t="s">
        <v>83</v>
      </c>
    </row>
    <row r="268" spans="2:65" s="11" customFormat="1" ht="12">
      <c r="B268" s="205"/>
      <c r="C268" s="206"/>
      <c r="D268" s="201" t="s">
        <v>143</v>
      </c>
      <c r="E268" s="207" t="s">
        <v>21</v>
      </c>
      <c r="F268" s="208" t="s">
        <v>469</v>
      </c>
      <c r="G268" s="206"/>
      <c r="H268" s="209">
        <v>893.66399999999999</v>
      </c>
      <c r="I268" s="210"/>
      <c r="J268" s="206"/>
      <c r="K268" s="206"/>
      <c r="L268" s="211"/>
      <c r="M268" s="212"/>
      <c r="N268" s="213"/>
      <c r="O268" s="213"/>
      <c r="P268" s="213"/>
      <c r="Q268" s="213"/>
      <c r="R268" s="213"/>
      <c r="S268" s="213"/>
      <c r="T268" s="214"/>
      <c r="AT268" s="215" t="s">
        <v>143</v>
      </c>
      <c r="AU268" s="215" t="s">
        <v>83</v>
      </c>
      <c r="AV268" s="11" t="s">
        <v>83</v>
      </c>
      <c r="AW268" s="11" t="s">
        <v>35</v>
      </c>
      <c r="AX268" s="11" t="s">
        <v>72</v>
      </c>
      <c r="AY268" s="215" t="s">
        <v>130</v>
      </c>
    </row>
    <row r="269" spans="2:65" s="11" customFormat="1" ht="12">
      <c r="B269" s="205"/>
      <c r="C269" s="206"/>
      <c r="D269" s="201" t="s">
        <v>143</v>
      </c>
      <c r="E269" s="207" t="s">
        <v>21</v>
      </c>
      <c r="F269" s="208" t="s">
        <v>470</v>
      </c>
      <c r="G269" s="206"/>
      <c r="H269" s="209">
        <v>237.1</v>
      </c>
      <c r="I269" s="210"/>
      <c r="J269" s="206"/>
      <c r="K269" s="206"/>
      <c r="L269" s="211"/>
      <c r="M269" s="212"/>
      <c r="N269" s="213"/>
      <c r="O269" s="213"/>
      <c r="P269" s="213"/>
      <c r="Q269" s="213"/>
      <c r="R269" s="213"/>
      <c r="S269" s="213"/>
      <c r="T269" s="214"/>
      <c r="AT269" s="215" t="s">
        <v>143</v>
      </c>
      <c r="AU269" s="215" t="s">
        <v>83</v>
      </c>
      <c r="AV269" s="11" t="s">
        <v>83</v>
      </c>
      <c r="AW269" s="11" t="s">
        <v>35</v>
      </c>
      <c r="AX269" s="11" t="s">
        <v>72</v>
      </c>
      <c r="AY269" s="215" t="s">
        <v>130</v>
      </c>
    </row>
    <row r="270" spans="2:65" s="1" customFormat="1" ht="22.8" customHeight="1">
      <c r="B270" s="38"/>
      <c r="C270" s="189" t="s">
        <v>471</v>
      </c>
      <c r="D270" s="189" t="s">
        <v>132</v>
      </c>
      <c r="E270" s="190" t="s">
        <v>472</v>
      </c>
      <c r="F270" s="191" t="s">
        <v>473</v>
      </c>
      <c r="G270" s="192" t="s">
        <v>169</v>
      </c>
      <c r="H270" s="193">
        <v>346.98200000000003</v>
      </c>
      <c r="I270" s="194"/>
      <c r="J270" s="195">
        <f>ROUND(I270*H270,2)</f>
        <v>0</v>
      </c>
      <c r="K270" s="191" t="s">
        <v>136</v>
      </c>
      <c r="L270" s="58"/>
      <c r="M270" s="196" t="s">
        <v>21</v>
      </c>
      <c r="N270" s="197" t="s">
        <v>43</v>
      </c>
      <c r="O270" s="39"/>
      <c r="P270" s="198">
        <f>O270*H270</f>
        <v>0</v>
      </c>
      <c r="Q270" s="198">
        <v>0</v>
      </c>
      <c r="R270" s="198">
        <f>Q270*H270</f>
        <v>0</v>
      </c>
      <c r="S270" s="198">
        <v>0</v>
      </c>
      <c r="T270" s="199">
        <f>S270*H270</f>
        <v>0</v>
      </c>
      <c r="AR270" s="21" t="s">
        <v>137</v>
      </c>
      <c r="AT270" s="21" t="s">
        <v>132</v>
      </c>
      <c r="AU270" s="21" t="s">
        <v>83</v>
      </c>
      <c r="AY270" s="21" t="s">
        <v>130</v>
      </c>
      <c r="BE270" s="200">
        <f>IF(N270="základní",J270,0)</f>
        <v>0</v>
      </c>
      <c r="BF270" s="200">
        <f>IF(N270="snížená",J270,0)</f>
        <v>0</v>
      </c>
      <c r="BG270" s="200">
        <f>IF(N270="zákl. přenesená",J270,0)</f>
        <v>0</v>
      </c>
      <c r="BH270" s="200">
        <f>IF(N270="sníž. přenesená",J270,0)</f>
        <v>0</v>
      </c>
      <c r="BI270" s="200">
        <f>IF(N270="nulová",J270,0)</f>
        <v>0</v>
      </c>
      <c r="BJ270" s="21" t="s">
        <v>80</v>
      </c>
      <c r="BK270" s="200">
        <f>ROUND(I270*H270,2)</f>
        <v>0</v>
      </c>
      <c r="BL270" s="21" t="s">
        <v>137</v>
      </c>
      <c r="BM270" s="21" t="s">
        <v>474</v>
      </c>
    </row>
    <row r="271" spans="2:65" s="1" customFormat="1" ht="48">
      <c r="B271" s="38"/>
      <c r="C271" s="60"/>
      <c r="D271" s="201" t="s">
        <v>139</v>
      </c>
      <c r="E271" s="60"/>
      <c r="F271" s="202" t="s">
        <v>475</v>
      </c>
      <c r="G271" s="60"/>
      <c r="H271" s="60"/>
      <c r="I271" s="160"/>
      <c r="J271" s="60"/>
      <c r="K271" s="60"/>
      <c r="L271" s="58"/>
      <c r="M271" s="203"/>
      <c r="N271" s="39"/>
      <c r="O271" s="39"/>
      <c r="P271" s="39"/>
      <c r="Q271" s="39"/>
      <c r="R271" s="39"/>
      <c r="S271" s="39"/>
      <c r="T271" s="75"/>
      <c r="AT271" s="21" t="s">
        <v>139</v>
      </c>
      <c r="AU271" s="21" t="s">
        <v>83</v>
      </c>
    </row>
    <row r="272" spans="2:65" s="11" customFormat="1" ht="12">
      <c r="B272" s="205"/>
      <c r="C272" s="206"/>
      <c r="D272" s="201" t="s">
        <v>143</v>
      </c>
      <c r="E272" s="207" t="s">
        <v>21</v>
      </c>
      <c r="F272" s="208" t="s">
        <v>476</v>
      </c>
      <c r="G272" s="206"/>
      <c r="H272" s="209">
        <v>309.88200000000001</v>
      </c>
      <c r="I272" s="210"/>
      <c r="J272" s="206"/>
      <c r="K272" s="206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143</v>
      </c>
      <c r="AU272" s="215" t="s">
        <v>83</v>
      </c>
      <c r="AV272" s="11" t="s">
        <v>83</v>
      </c>
      <c r="AW272" s="11" t="s">
        <v>35</v>
      </c>
      <c r="AX272" s="11" t="s">
        <v>72</v>
      </c>
      <c r="AY272" s="215" t="s">
        <v>130</v>
      </c>
    </row>
    <row r="273" spans="2:65" s="11" customFormat="1" ht="12">
      <c r="B273" s="205"/>
      <c r="C273" s="206"/>
      <c r="D273" s="201" t="s">
        <v>143</v>
      </c>
      <c r="E273" s="207" t="s">
        <v>21</v>
      </c>
      <c r="F273" s="208" t="s">
        <v>477</v>
      </c>
      <c r="G273" s="206"/>
      <c r="H273" s="209">
        <v>37.1</v>
      </c>
      <c r="I273" s="210"/>
      <c r="J273" s="206"/>
      <c r="K273" s="206"/>
      <c r="L273" s="211"/>
      <c r="M273" s="212"/>
      <c r="N273" s="213"/>
      <c r="O273" s="213"/>
      <c r="P273" s="213"/>
      <c r="Q273" s="213"/>
      <c r="R273" s="213"/>
      <c r="S273" s="213"/>
      <c r="T273" s="214"/>
      <c r="AT273" s="215" t="s">
        <v>143</v>
      </c>
      <c r="AU273" s="215" t="s">
        <v>83</v>
      </c>
      <c r="AV273" s="11" t="s">
        <v>83</v>
      </c>
      <c r="AW273" s="11" t="s">
        <v>35</v>
      </c>
      <c r="AX273" s="11" t="s">
        <v>72</v>
      </c>
      <c r="AY273" s="215" t="s">
        <v>130</v>
      </c>
    </row>
    <row r="274" spans="2:65" s="1" customFormat="1" ht="14.4" customHeight="1">
      <c r="B274" s="38"/>
      <c r="C274" s="216" t="s">
        <v>478</v>
      </c>
      <c r="D274" s="216" t="s">
        <v>338</v>
      </c>
      <c r="E274" s="217" t="s">
        <v>479</v>
      </c>
      <c r="F274" s="218" t="s">
        <v>480</v>
      </c>
      <c r="G274" s="219" t="s">
        <v>305</v>
      </c>
      <c r="H274" s="220">
        <v>39.700000000000003</v>
      </c>
      <c r="I274" s="221"/>
      <c r="J274" s="222">
        <f>ROUND(I274*H274,2)</f>
        <v>0</v>
      </c>
      <c r="K274" s="218" t="s">
        <v>136</v>
      </c>
      <c r="L274" s="223"/>
      <c r="M274" s="224" t="s">
        <v>21</v>
      </c>
      <c r="N274" s="225" t="s">
        <v>43</v>
      </c>
      <c r="O274" s="39"/>
      <c r="P274" s="198">
        <f>O274*H274</f>
        <v>0</v>
      </c>
      <c r="Q274" s="198">
        <v>1</v>
      </c>
      <c r="R274" s="198">
        <f>Q274*H274</f>
        <v>39.700000000000003</v>
      </c>
      <c r="S274" s="198">
        <v>0</v>
      </c>
      <c r="T274" s="199">
        <f>S274*H274</f>
        <v>0</v>
      </c>
      <c r="AR274" s="21" t="s">
        <v>178</v>
      </c>
      <c r="AT274" s="21" t="s">
        <v>338</v>
      </c>
      <c r="AU274" s="21" t="s">
        <v>83</v>
      </c>
      <c r="AY274" s="21" t="s">
        <v>130</v>
      </c>
      <c r="BE274" s="200">
        <f>IF(N274="základní",J274,0)</f>
        <v>0</v>
      </c>
      <c r="BF274" s="200">
        <f>IF(N274="snížená",J274,0)</f>
        <v>0</v>
      </c>
      <c r="BG274" s="200">
        <f>IF(N274="zákl. přenesená",J274,0)</f>
        <v>0</v>
      </c>
      <c r="BH274" s="200">
        <f>IF(N274="sníž. přenesená",J274,0)</f>
        <v>0</v>
      </c>
      <c r="BI274" s="200">
        <f>IF(N274="nulová",J274,0)</f>
        <v>0</v>
      </c>
      <c r="BJ274" s="21" t="s">
        <v>80</v>
      </c>
      <c r="BK274" s="200">
        <f>ROUND(I274*H274,2)</f>
        <v>0</v>
      </c>
      <c r="BL274" s="21" t="s">
        <v>137</v>
      </c>
      <c r="BM274" s="21" t="s">
        <v>481</v>
      </c>
    </row>
    <row r="275" spans="2:65" s="1" customFormat="1" ht="12">
      <c r="B275" s="38"/>
      <c r="C275" s="60"/>
      <c r="D275" s="201" t="s">
        <v>139</v>
      </c>
      <c r="E275" s="60"/>
      <c r="F275" s="202" t="s">
        <v>480</v>
      </c>
      <c r="G275" s="60"/>
      <c r="H275" s="60"/>
      <c r="I275" s="160"/>
      <c r="J275" s="60"/>
      <c r="K275" s="60"/>
      <c r="L275" s="58"/>
      <c r="M275" s="203"/>
      <c r="N275" s="39"/>
      <c r="O275" s="39"/>
      <c r="P275" s="39"/>
      <c r="Q275" s="39"/>
      <c r="R275" s="39"/>
      <c r="S275" s="39"/>
      <c r="T275" s="75"/>
      <c r="AT275" s="21" t="s">
        <v>139</v>
      </c>
      <c r="AU275" s="21" t="s">
        <v>83</v>
      </c>
    </row>
    <row r="276" spans="2:65" s="11" customFormat="1" ht="12">
      <c r="B276" s="205"/>
      <c r="C276" s="206"/>
      <c r="D276" s="201" t="s">
        <v>143</v>
      </c>
      <c r="E276" s="207" t="s">
        <v>21</v>
      </c>
      <c r="F276" s="208" t="s">
        <v>482</v>
      </c>
      <c r="G276" s="206"/>
      <c r="H276" s="209">
        <v>30.504999999999999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143</v>
      </c>
      <c r="AU276" s="215" t="s">
        <v>83</v>
      </c>
      <c r="AV276" s="11" t="s">
        <v>83</v>
      </c>
      <c r="AW276" s="11" t="s">
        <v>35</v>
      </c>
      <c r="AX276" s="11" t="s">
        <v>72</v>
      </c>
      <c r="AY276" s="215" t="s">
        <v>130</v>
      </c>
    </row>
    <row r="277" spans="2:65" s="11" customFormat="1" ht="12">
      <c r="B277" s="205"/>
      <c r="C277" s="206"/>
      <c r="D277" s="201" t="s">
        <v>143</v>
      </c>
      <c r="E277" s="207" t="s">
        <v>21</v>
      </c>
      <c r="F277" s="208" t="s">
        <v>483</v>
      </c>
      <c r="G277" s="206"/>
      <c r="H277" s="209">
        <v>9.1950000000000003</v>
      </c>
      <c r="I277" s="210"/>
      <c r="J277" s="206"/>
      <c r="K277" s="206"/>
      <c r="L277" s="211"/>
      <c r="M277" s="212"/>
      <c r="N277" s="213"/>
      <c r="O277" s="213"/>
      <c r="P277" s="213"/>
      <c r="Q277" s="213"/>
      <c r="R277" s="213"/>
      <c r="S277" s="213"/>
      <c r="T277" s="214"/>
      <c r="AT277" s="215" t="s">
        <v>143</v>
      </c>
      <c r="AU277" s="215" t="s">
        <v>83</v>
      </c>
      <c r="AV277" s="11" t="s">
        <v>83</v>
      </c>
      <c r="AW277" s="11" t="s">
        <v>35</v>
      </c>
      <c r="AX277" s="11" t="s">
        <v>72</v>
      </c>
      <c r="AY277" s="215" t="s">
        <v>130</v>
      </c>
    </row>
    <row r="278" spans="2:65" s="1" customFormat="1" ht="14.4" customHeight="1">
      <c r="B278" s="38"/>
      <c r="C278" s="189" t="s">
        <v>484</v>
      </c>
      <c r="D278" s="189" t="s">
        <v>132</v>
      </c>
      <c r="E278" s="190" t="s">
        <v>485</v>
      </c>
      <c r="F278" s="191" t="s">
        <v>486</v>
      </c>
      <c r="G278" s="192" t="s">
        <v>169</v>
      </c>
      <c r="H278" s="193">
        <v>2121.4</v>
      </c>
      <c r="I278" s="194"/>
      <c r="J278" s="195">
        <f>ROUND(I278*H278,2)</f>
        <v>0</v>
      </c>
      <c r="K278" s="191" t="s">
        <v>136</v>
      </c>
      <c r="L278" s="58"/>
      <c r="M278" s="196" t="s">
        <v>21</v>
      </c>
      <c r="N278" s="197" t="s">
        <v>43</v>
      </c>
      <c r="O278" s="39"/>
      <c r="P278" s="198">
        <f>O278*H278</f>
        <v>0</v>
      </c>
      <c r="Q278" s="198">
        <v>0.27994000000000002</v>
      </c>
      <c r="R278" s="198">
        <f>Q278*H278</f>
        <v>593.86471600000004</v>
      </c>
      <c r="S278" s="198">
        <v>0</v>
      </c>
      <c r="T278" s="199">
        <f>S278*H278</f>
        <v>0</v>
      </c>
      <c r="AR278" s="21" t="s">
        <v>137</v>
      </c>
      <c r="AT278" s="21" t="s">
        <v>132</v>
      </c>
      <c r="AU278" s="21" t="s">
        <v>83</v>
      </c>
      <c r="AY278" s="21" t="s">
        <v>130</v>
      </c>
      <c r="BE278" s="200">
        <f>IF(N278="základní",J278,0)</f>
        <v>0</v>
      </c>
      <c r="BF278" s="200">
        <f>IF(N278="snížená",J278,0)</f>
        <v>0</v>
      </c>
      <c r="BG278" s="200">
        <f>IF(N278="zákl. přenesená",J278,0)</f>
        <v>0</v>
      </c>
      <c r="BH278" s="200">
        <f>IF(N278="sníž. přenesená",J278,0)</f>
        <v>0</v>
      </c>
      <c r="BI278" s="200">
        <f>IF(N278="nulová",J278,0)</f>
        <v>0</v>
      </c>
      <c r="BJ278" s="21" t="s">
        <v>80</v>
      </c>
      <c r="BK278" s="200">
        <f>ROUND(I278*H278,2)</f>
        <v>0</v>
      </c>
      <c r="BL278" s="21" t="s">
        <v>137</v>
      </c>
      <c r="BM278" s="21" t="s">
        <v>487</v>
      </c>
    </row>
    <row r="279" spans="2:65" s="1" customFormat="1" ht="24">
      <c r="B279" s="38"/>
      <c r="C279" s="60"/>
      <c r="D279" s="201" t="s">
        <v>139</v>
      </c>
      <c r="E279" s="60"/>
      <c r="F279" s="202" t="s">
        <v>488</v>
      </c>
      <c r="G279" s="60"/>
      <c r="H279" s="60"/>
      <c r="I279" s="160"/>
      <c r="J279" s="60"/>
      <c r="K279" s="60"/>
      <c r="L279" s="58"/>
      <c r="M279" s="203"/>
      <c r="N279" s="39"/>
      <c r="O279" s="39"/>
      <c r="P279" s="39"/>
      <c r="Q279" s="39"/>
      <c r="R279" s="39"/>
      <c r="S279" s="39"/>
      <c r="T279" s="75"/>
      <c r="AT279" s="21" t="s">
        <v>139</v>
      </c>
      <c r="AU279" s="21" t="s">
        <v>83</v>
      </c>
    </row>
    <row r="280" spans="2:65" s="1" customFormat="1" ht="24">
      <c r="B280" s="38"/>
      <c r="C280" s="60"/>
      <c r="D280" s="201" t="s">
        <v>141</v>
      </c>
      <c r="E280" s="60"/>
      <c r="F280" s="204" t="s">
        <v>489</v>
      </c>
      <c r="G280" s="60"/>
      <c r="H280" s="60"/>
      <c r="I280" s="160"/>
      <c r="J280" s="60"/>
      <c r="K280" s="60"/>
      <c r="L280" s="58"/>
      <c r="M280" s="203"/>
      <c r="N280" s="39"/>
      <c r="O280" s="39"/>
      <c r="P280" s="39"/>
      <c r="Q280" s="39"/>
      <c r="R280" s="39"/>
      <c r="S280" s="39"/>
      <c r="T280" s="75"/>
      <c r="AT280" s="21" t="s">
        <v>141</v>
      </c>
      <c r="AU280" s="21" t="s">
        <v>83</v>
      </c>
    </row>
    <row r="281" spans="2:65" s="11" customFormat="1" ht="12">
      <c r="B281" s="205"/>
      <c r="C281" s="206"/>
      <c r="D281" s="201" t="s">
        <v>143</v>
      </c>
      <c r="E281" s="207" t="s">
        <v>21</v>
      </c>
      <c r="F281" s="208" t="s">
        <v>490</v>
      </c>
      <c r="G281" s="206"/>
      <c r="H281" s="209">
        <v>1814.1</v>
      </c>
      <c r="I281" s="210"/>
      <c r="J281" s="206"/>
      <c r="K281" s="206"/>
      <c r="L281" s="211"/>
      <c r="M281" s="212"/>
      <c r="N281" s="213"/>
      <c r="O281" s="213"/>
      <c r="P281" s="213"/>
      <c r="Q281" s="213"/>
      <c r="R281" s="213"/>
      <c r="S281" s="213"/>
      <c r="T281" s="214"/>
      <c r="AT281" s="215" t="s">
        <v>143</v>
      </c>
      <c r="AU281" s="215" t="s">
        <v>83</v>
      </c>
      <c r="AV281" s="11" t="s">
        <v>83</v>
      </c>
      <c r="AW281" s="11" t="s">
        <v>35</v>
      </c>
      <c r="AX281" s="11" t="s">
        <v>72</v>
      </c>
      <c r="AY281" s="215" t="s">
        <v>130</v>
      </c>
    </row>
    <row r="282" spans="2:65" s="11" customFormat="1" ht="12">
      <c r="B282" s="205"/>
      <c r="C282" s="206"/>
      <c r="D282" s="201" t="s">
        <v>143</v>
      </c>
      <c r="E282" s="207" t="s">
        <v>21</v>
      </c>
      <c r="F282" s="208" t="s">
        <v>491</v>
      </c>
      <c r="G282" s="206"/>
      <c r="H282" s="209">
        <v>307.3</v>
      </c>
      <c r="I282" s="210"/>
      <c r="J282" s="206"/>
      <c r="K282" s="206"/>
      <c r="L282" s="211"/>
      <c r="M282" s="212"/>
      <c r="N282" s="213"/>
      <c r="O282" s="213"/>
      <c r="P282" s="213"/>
      <c r="Q282" s="213"/>
      <c r="R282" s="213"/>
      <c r="S282" s="213"/>
      <c r="T282" s="214"/>
      <c r="AT282" s="215" t="s">
        <v>143</v>
      </c>
      <c r="AU282" s="215" t="s">
        <v>83</v>
      </c>
      <c r="AV282" s="11" t="s">
        <v>83</v>
      </c>
      <c r="AW282" s="11" t="s">
        <v>35</v>
      </c>
      <c r="AX282" s="11" t="s">
        <v>72</v>
      </c>
      <c r="AY282" s="215" t="s">
        <v>130</v>
      </c>
    </row>
    <row r="283" spans="2:65" s="1" customFormat="1" ht="14.4" customHeight="1">
      <c r="B283" s="38"/>
      <c r="C283" s="189" t="s">
        <v>492</v>
      </c>
      <c r="D283" s="189" t="s">
        <v>132</v>
      </c>
      <c r="E283" s="190" t="s">
        <v>493</v>
      </c>
      <c r="F283" s="191" t="s">
        <v>494</v>
      </c>
      <c r="G283" s="192" t="s">
        <v>169</v>
      </c>
      <c r="H283" s="193">
        <v>2215.5</v>
      </c>
      <c r="I283" s="194"/>
      <c r="J283" s="195">
        <f>ROUND(I283*H283,2)</f>
        <v>0</v>
      </c>
      <c r="K283" s="191" t="s">
        <v>136</v>
      </c>
      <c r="L283" s="58"/>
      <c r="M283" s="196" t="s">
        <v>21</v>
      </c>
      <c r="N283" s="197" t="s">
        <v>43</v>
      </c>
      <c r="O283" s="39"/>
      <c r="P283" s="198">
        <f>O283*H283</f>
        <v>0</v>
      </c>
      <c r="Q283" s="198">
        <v>0.378</v>
      </c>
      <c r="R283" s="198">
        <f>Q283*H283</f>
        <v>837.45900000000006</v>
      </c>
      <c r="S283" s="198">
        <v>0</v>
      </c>
      <c r="T283" s="199">
        <f>S283*H283</f>
        <v>0</v>
      </c>
      <c r="AR283" s="21" t="s">
        <v>137</v>
      </c>
      <c r="AT283" s="21" t="s">
        <v>132</v>
      </c>
      <c r="AU283" s="21" t="s">
        <v>83</v>
      </c>
      <c r="AY283" s="21" t="s">
        <v>130</v>
      </c>
      <c r="BE283" s="200">
        <f>IF(N283="základní",J283,0)</f>
        <v>0</v>
      </c>
      <c r="BF283" s="200">
        <f>IF(N283="snížená",J283,0)</f>
        <v>0</v>
      </c>
      <c r="BG283" s="200">
        <f>IF(N283="zákl. přenesená",J283,0)</f>
        <v>0</v>
      </c>
      <c r="BH283" s="200">
        <f>IF(N283="sníž. přenesená",J283,0)</f>
        <v>0</v>
      </c>
      <c r="BI283" s="200">
        <f>IF(N283="nulová",J283,0)</f>
        <v>0</v>
      </c>
      <c r="BJ283" s="21" t="s">
        <v>80</v>
      </c>
      <c r="BK283" s="200">
        <f>ROUND(I283*H283,2)</f>
        <v>0</v>
      </c>
      <c r="BL283" s="21" t="s">
        <v>137</v>
      </c>
      <c r="BM283" s="21" t="s">
        <v>495</v>
      </c>
    </row>
    <row r="284" spans="2:65" s="1" customFormat="1" ht="24">
      <c r="B284" s="38"/>
      <c r="C284" s="60"/>
      <c r="D284" s="201" t="s">
        <v>139</v>
      </c>
      <c r="E284" s="60"/>
      <c r="F284" s="202" t="s">
        <v>496</v>
      </c>
      <c r="G284" s="60"/>
      <c r="H284" s="60"/>
      <c r="I284" s="160"/>
      <c r="J284" s="60"/>
      <c r="K284" s="60"/>
      <c r="L284" s="58"/>
      <c r="M284" s="203"/>
      <c r="N284" s="39"/>
      <c r="O284" s="39"/>
      <c r="P284" s="39"/>
      <c r="Q284" s="39"/>
      <c r="R284" s="39"/>
      <c r="S284" s="39"/>
      <c r="T284" s="75"/>
      <c r="AT284" s="21" t="s">
        <v>139</v>
      </c>
      <c r="AU284" s="21" t="s">
        <v>83</v>
      </c>
    </row>
    <row r="285" spans="2:65" s="1" customFormat="1" ht="24">
      <c r="B285" s="38"/>
      <c r="C285" s="60"/>
      <c r="D285" s="201" t="s">
        <v>141</v>
      </c>
      <c r="E285" s="60"/>
      <c r="F285" s="204" t="s">
        <v>497</v>
      </c>
      <c r="G285" s="60"/>
      <c r="H285" s="60"/>
      <c r="I285" s="160"/>
      <c r="J285" s="60"/>
      <c r="K285" s="60"/>
      <c r="L285" s="58"/>
      <c r="M285" s="203"/>
      <c r="N285" s="39"/>
      <c r="O285" s="39"/>
      <c r="P285" s="39"/>
      <c r="Q285" s="39"/>
      <c r="R285" s="39"/>
      <c r="S285" s="39"/>
      <c r="T285" s="75"/>
      <c r="AT285" s="21" t="s">
        <v>141</v>
      </c>
      <c r="AU285" s="21" t="s">
        <v>83</v>
      </c>
    </row>
    <row r="286" spans="2:65" s="11" customFormat="1" ht="12">
      <c r="B286" s="205"/>
      <c r="C286" s="206"/>
      <c r="D286" s="201" t="s">
        <v>143</v>
      </c>
      <c r="E286" s="207" t="s">
        <v>21</v>
      </c>
      <c r="F286" s="208" t="s">
        <v>498</v>
      </c>
      <c r="G286" s="206"/>
      <c r="H286" s="209">
        <v>1908.2</v>
      </c>
      <c r="I286" s="210"/>
      <c r="J286" s="206"/>
      <c r="K286" s="206"/>
      <c r="L286" s="211"/>
      <c r="M286" s="212"/>
      <c r="N286" s="213"/>
      <c r="O286" s="213"/>
      <c r="P286" s="213"/>
      <c r="Q286" s="213"/>
      <c r="R286" s="213"/>
      <c r="S286" s="213"/>
      <c r="T286" s="214"/>
      <c r="AT286" s="215" t="s">
        <v>143</v>
      </c>
      <c r="AU286" s="215" t="s">
        <v>83</v>
      </c>
      <c r="AV286" s="11" t="s">
        <v>83</v>
      </c>
      <c r="AW286" s="11" t="s">
        <v>35</v>
      </c>
      <c r="AX286" s="11" t="s">
        <v>72</v>
      </c>
      <c r="AY286" s="215" t="s">
        <v>130</v>
      </c>
    </row>
    <row r="287" spans="2:65" s="11" customFormat="1" ht="12">
      <c r="B287" s="205"/>
      <c r="C287" s="206"/>
      <c r="D287" s="201" t="s">
        <v>143</v>
      </c>
      <c r="E287" s="207" t="s">
        <v>21</v>
      </c>
      <c r="F287" s="208" t="s">
        <v>491</v>
      </c>
      <c r="G287" s="206"/>
      <c r="H287" s="209">
        <v>307.3</v>
      </c>
      <c r="I287" s="210"/>
      <c r="J287" s="206"/>
      <c r="K287" s="206"/>
      <c r="L287" s="211"/>
      <c r="M287" s="212"/>
      <c r="N287" s="213"/>
      <c r="O287" s="213"/>
      <c r="P287" s="213"/>
      <c r="Q287" s="213"/>
      <c r="R287" s="213"/>
      <c r="S287" s="213"/>
      <c r="T287" s="214"/>
      <c r="AT287" s="215" t="s">
        <v>143</v>
      </c>
      <c r="AU287" s="215" t="s">
        <v>83</v>
      </c>
      <c r="AV287" s="11" t="s">
        <v>83</v>
      </c>
      <c r="AW287" s="11" t="s">
        <v>35</v>
      </c>
      <c r="AX287" s="11" t="s">
        <v>72</v>
      </c>
      <c r="AY287" s="215" t="s">
        <v>130</v>
      </c>
    </row>
    <row r="288" spans="2:65" s="1" customFormat="1" ht="22.8" customHeight="1">
      <c r="B288" s="38"/>
      <c r="C288" s="189" t="s">
        <v>499</v>
      </c>
      <c r="D288" s="189" t="s">
        <v>132</v>
      </c>
      <c r="E288" s="190" t="s">
        <v>500</v>
      </c>
      <c r="F288" s="191" t="s">
        <v>501</v>
      </c>
      <c r="G288" s="192" t="s">
        <v>169</v>
      </c>
      <c r="H288" s="193">
        <v>1978.2</v>
      </c>
      <c r="I288" s="194"/>
      <c r="J288" s="195">
        <f>ROUND(I288*H288,2)</f>
        <v>0</v>
      </c>
      <c r="K288" s="191" t="s">
        <v>136</v>
      </c>
      <c r="L288" s="58"/>
      <c r="M288" s="196" t="s">
        <v>21</v>
      </c>
      <c r="N288" s="197" t="s">
        <v>43</v>
      </c>
      <c r="O288" s="39"/>
      <c r="P288" s="198">
        <f>O288*H288</f>
        <v>0</v>
      </c>
      <c r="Q288" s="198">
        <v>0.13188</v>
      </c>
      <c r="R288" s="198">
        <f>Q288*H288</f>
        <v>260.88501600000001</v>
      </c>
      <c r="S288" s="198">
        <v>0</v>
      </c>
      <c r="T288" s="199">
        <f>S288*H288</f>
        <v>0</v>
      </c>
      <c r="AR288" s="21" t="s">
        <v>137</v>
      </c>
      <c r="AT288" s="21" t="s">
        <v>132</v>
      </c>
      <c r="AU288" s="21" t="s">
        <v>83</v>
      </c>
      <c r="AY288" s="21" t="s">
        <v>130</v>
      </c>
      <c r="BE288" s="200">
        <f>IF(N288="základní",J288,0)</f>
        <v>0</v>
      </c>
      <c r="BF288" s="200">
        <f>IF(N288="snížená",J288,0)</f>
        <v>0</v>
      </c>
      <c r="BG288" s="200">
        <f>IF(N288="zákl. přenesená",J288,0)</f>
        <v>0</v>
      </c>
      <c r="BH288" s="200">
        <f>IF(N288="sníž. přenesená",J288,0)</f>
        <v>0</v>
      </c>
      <c r="BI288" s="200">
        <f>IF(N288="nulová",J288,0)</f>
        <v>0</v>
      </c>
      <c r="BJ288" s="21" t="s">
        <v>80</v>
      </c>
      <c r="BK288" s="200">
        <f>ROUND(I288*H288,2)</f>
        <v>0</v>
      </c>
      <c r="BL288" s="21" t="s">
        <v>137</v>
      </c>
      <c r="BM288" s="21" t="s">
        <v>502</v>
      </c>
    </row>
    <row r="289" spans="2:65" s="1" customFormat="1" ht="36">
      <c r="B289" s="38"/>
      <c r="C289" s="60"/>
      <c r="D289" s="201" t="s">
        <v>139</v>
      </c>
      <c r="E289" s="60"/>
      <c r="F289" s="202" t="s">
        <v>503</v>
      </c>
      <c r="G289" s="60"/>
      <c r="H289" s="60"/>
      <c r="I289" s="160"/>
      <c r="J289" s="60"/>
      <c r="K289" s="60"/>
      <c r="L289" s="58"/>
      <c r="M289" s="203"/>
      <c r="N289" s="39"/>
      <c r="O289" s="39"/>
      <c r="P289" s="39"/>
      <c r="Q289" s="39"/>
      <c r="R289" s="39"/>
      <c r="S289" s="39"/>
      <c r="T289" s="75"/>
      <c r="AT289" s="21" t="s">
        <v>139</v>
      </c>
      <c r="AU289" s="21" t="s">
        <v>83</v>
      </c>
    </row>
    <row r="290" spans="2:65" s="11" customFormat="1" ht="12">
      <c r="B290" s="205"/>
      <c r="C290" s="206"/>
      <c r="D290" s="201" t="s">
        <v>143</v>
      </c>
      <c r="E290" s="207" t="s">
        <v>21</v>
      </c>
      <c r="F290" s="208" t="s">
        <v>504</v>
      </c>
      <c r="G290" s="206"/>
      <c r="H290" s="209">
        <v>1670.9</v>
      </c>
      <c r="I290" s="210"/>
      <c r="J290" s="206"/>
      <c r="K290" s="206"/>
      <c r="L290" s="211"/>
      <c r="M290" s="212"/>
      <c r="N290" s="213"/>
      <c r="O290" s="213"/>
      <c r="P290" s="213"/>
      <c r="Q290" s="213"/>
      <c r="R290" s="213"/>
      <c r="S290" s="213"/>
      <c r="T290" s="214"/>
      <c r="AT290" s="215" t="s">
        <v>143</v>
      </c>
      <c r="AU290" s="215" t="s">
        <v>83</v>
      </c>
      <c r="AV290" s="11" t="s">
        <v>83</v>
      </c>
      <c r="AW290" s="11" t="s">
        <v>35</v>
      </c>
      <c r="AX290" s="11" t="s">
        <v>72</v>
      </c>
      <c r="AY290" s="215" t="s">
        <v>130</v>
      </c>
    </row>
    <row r="291" spans="2:65" s="11" customFormat="1" ht="12">
      <c r="B291" s="205"/>
      <c r="C291" s="206"/>
      <c r="D291" s="201" t="s">
        <v>143</v>
      </c>
      <c r="E291" s="207" t="s">
        <v>21</v>
      </c>
      <c r="F291" s="208" t="s">
        <v>491</v>
      </c>
      <c r="G291" s="206"/>
      <c r="H291" s="209">
        <v>307.3</v>
      </c>
      <c r="I291" s="210"/>
      <c r="J291" s="206"/>
      <c r="K291" s="206"/>
      <c r="L291" s="211"/>
      <c r="M291" s="212"/>
      <c r="N291" s="213"/>
      <c r="O291" s="213"/>
      <c r="P291" s="213"/>
      <c r="Q291" s="213"/>
      <c r="R291" s="213"/>
      <c r="S291" s="213"/>
      <c r="T291" s="214"/>
      <c r="AT291" s="215" t="s">
        <v>143</v>
      </c>
      <c r="AU291" s="215" t="s">
        <v>83</v>
      </c>
      <c r="AV291" s="11" t="s">
        <v>83</v>
      </c>
      <c r="AW291" s="11" t="s">
        <v>35</v>
      </c>
      <c r="AX291" s="11" t="s">
        <v>72</v>
      </c>
      <c r="AY291" s="215" t="s">
        <v>130</v>
      </c>
    </row>
    <row r="292" spans="2:65" s="1" customFormat="1" ht="14.4" customHeight="1">
      <c r="B292" s="38"/>
      <c r="C292" s="189" t="s">
        <v>505</v>
      </c>
      <c r="D292" s="189" t="s">
        <v>132</v>
      </c>
      <c r="E292" s="190" t="s">
        <v>506</v>
      </c>
      <c r="F292" s="191" t="s">
        <v>507</v>
      </c>
      <c r="G292" s="192" t="s">
        <v>169</v>
      </c>
      <c r="H292" s="193">
        <v>214.8</v>
      </c>
      <c r="I292" s="194"/>
      <c r="J292" s="195">
        <f>ROUND(I292*H292,2)</f>
        <v>0</v>
      </c>
      <c r="K292" s="191" t="s">
        <v>136</v>
      </c>
      <c r="L292" s="58"/>
      <c r="M292" s="196" t="s">
        <v>21</v>
      </c>
      <c r="N292" s="197" t="s">
        <v>43</v>
      </c>
      <c r="O292" s="39"/>
      <c r="P292" s="198">
        <f>O292*H292</f>
        <v>0</v>
      </c>
      <c r="Q292" s="198">
        <v>0.17802000000000001</v>
      </c>
      <c r="R292" s="198">
        <f>Q292*H292</f>
        <v>38.238696000000004</v>
      </c>
      <c r="S292" s="198">
        <v>0</v>
      </c>
      <c r="T292" s="199">
        <f>S292*H292</f>
        <v>0</v>
      </c>
      <c r="AR292" s="21" t="s">
        <v>137</v>
      </c>
      <c r="AT292" s="21" t="s">
        <v>132</v>
      </c>
      <c r="AU292" s="21" t="s">
        <v>83</v>
      </c>
      <c r="AY292" s="21" t="s">
        <v>130</v>
      </c>
      <c r="BE292" s="200">
        <f>IF(N292="základní",J292,0)</f>
        <v>0</v>
      </c>
      <c r="BF292" s="200">
        <f>IF(N292="snížená",J292,0)</f>
        <v>0</v>
      </c>
      <c r="BG292" s="200">
        <f>IF(N292="zákl. přenesená",J292,0)</f>
        <v>0</v>
      </c>
      <c r="BH292" s="200">
        <f>IF(N292="sníž. přenesená",J292,0)</f>
        <v>0</v>
      </c>
      <c r="BI292" s="200">
        <f>IF(N292="nulová",J292,0)</f>
        <v>0</v>
      </c>
      <c r="BJ292" s="21" t="s">
        <v>80</v>
      </c>
      <c r="BK292" s="200">
        <f>ROUND(I292*H292,2)</f>
        <v>0</v>
      </c>
      <c r="BL292" s="21" t="s">
        <v>137</v>
      </c>
      <c r="BM292" s="21" t="s">
        <v>508</v>
      </c>
    </row>
    <row r="293" spans="2:65" s="1" customFormat="1" ht="24">
      <c r="B293" s="38"/>
      <c r="C293" s="60"/>
      <c r="D293" s="201" t="s">
        <v>139</v>
      </c>
      <c r="E293" s="60"/>
      <c r="F293" s="202" t="s">
        <v>509</v>
      </c>
      <c r="G293" s="60"/>
      <c r="H293" s="60"/>
      <c r="I293" s="160"/>
      <c r="J293" s="60"/>
      <c r="K293" s="60"/>
      <c r="L293" s="58"/>
      <c r="M293" s="203"/>
      <c r="N293" s="39"/>
      <c r="O293" s="39"/>
      <c r="P293" s="39"/>
      <c r="Q293" s="39"/>
      <c r="R293" s="39"/>
      <c r="S293" s="39"/>
      <c r="T293" s="75"/>
      <c r="AT293" s="21" t="s">
        <v>139</v>
      </c>
      <c r="AU293" s="21" t="s">
        <v>83</v>
      </c>
    </row>
    <row r="294" spans="2:65" s="11" customFormat="1" ht="12">
      <c r="B294" s="205"/>
      <c r="C294" s="206"/>
      <c r="D294" s="201" t="s">
        <v>143</v>
      </c>
      <c r="E294" s="207" t="s">
        <v>21</v>
      </c>
      <c r="F294" s="208" t="s">
        <v>510</v>
      </c>
      <c r="G294" s="206"/>
      <c r="H294" s="209">
        <v>214.8</v>
      </c>
      <c r="I294" s="210"/>
      <c r="J294" s="206"/>
      <c r="K294" s="206"/>
      <c r="L294" s="211"/>
      <c r="M294" s="212"/>
      <c r="N294" s="213"/>
      <c r="O294" s="213"/>
      <c r="P294" s="213"/>
      <c r="Q294" s="213"/>
      <c r="R294" s="213"/>
      <c r="S294" s="213"/>
      <c r="T294" s="214"/>
      <c r="AT294" s="215" t="s">
        <v>143</v>
      </c>
      <c r="AU294" s="215" t="s">
        <v>83</v>
      </c>
      <c r="AV294" s="11" t="s">
        <v>83</v>
      </c>
      <c r="AW294" s="11" t="s">
        <v>35</v>
      </c>
      <c r="AX294" s="11" t="s">
        <v>80</v>
      </c>
      <c r="AY294" s="215" t="s">
        <v>130</v>
      </c>
    </row>
    <row r="295" spans="2:65" s="1" customFormat="1" ht="14.4" customHeight="1">
      <c r="B295" s="38"/>
      <c r="C295" s="189" t="s">
        <v>511</v>
      </c>
      <c r="D295" s="189" t="s">
        <v>132</v>
      </c>
      <c r="E295" s="190" t="s">
        <v>512</v>
      </c>
      <c r="F295" s="191" t="s">
        <v>513</v>
      </c>
      <c r="G295" s="192" t="s">
        <v>169</v>
      </c>
      <c r="H295" s="193">
        <v>1934.8</v>
      </c>
      <c r="I295" s="194"/>
      <c r="J295" s="195">
        <f>ROUND(I295*H295,2)</f>
        <v>0</v>
      </c>
      <c r="K295" s="191" t="s">
        <v>21</v>
      </c>
      <c r="L295" s="58"/>
      <c r="M295" s="196" t="s">
        <v>21</v>
      </c>
      <c r="N295" s="197" t="s">
        <v>43</v>
      </c>
      <c r="O295" s="39"/>
      <c r="P295" s="198">
        <f>O295*H295</f>
        <v>0</v>
      </c>
      <c r="Q295" s="198">
        <v>2.0000000000000001E-4</v>
      </c>
      <c r="R295" s="198">
        <f>Q295*H295</f>
        <v>0.38696000000000003</v>
      </c>
      <c r="S295" s="198">
        <v>0</v>
      </c>
      <c r="T295" s="199">
        <f>S295*H295</f>
        <v>0</v>
      </c>
      <c r="AR295" s="21" t="s">
        <v>137</v>
      </c>
      <c r="AT295" s="21" t="s">
        <v>132</v>
      </c>
      <c r="AU295" s="21" t="s">
        <v>83</v>
      </c>
      <c r="AY295" s="21" t="s">
        <v>130</v>
      </c>
      <c r="BE295" s="200">
        <f>IF(N295="základní",J295,0)</f>
        <v>0</v>
      </c>
      <c r="BF295" s="200">
        <f>IF(N295="snížená",J295,0)</f>
        <v>0</v>
      </c>
      <c r="BG295" s="200">
        <f>IF(N295="zákl. přenesená",J295,0)</f>
        <v>0</v>
      </c>
      <c r="BH295" s="200">
        <f>IF(N295="sníž. přenesená",J295,0)</f>
        <v>0</v>
      </c>
      <c r="BI295" s="200">
        <f>IF(N295="nulová",J295,0)</f>
        <v>0</v>
      </c>
      <c r="BJ295" s="21" t="s">
        <v>80</v>
      </c>
      <c r="BK295" s="200">
        <f>ROUND(I295*H295,2)</f>
        <v>0</v>
      </c>
      <c r="BL295" s="21" t="s">
        <v>137</v>
      </c>
      <c r="BM295" s="21" t="s">
        <v>514</v>
      </c>
    </row>
    <row r="296" spans="2:65" s="1" customFormat="1" ht="12">
      <c r="B296" s="38"/>
      <c r="C296" s="60"/>
      <c r="D296" s="201" t="s">
        <v>139</v>
      </c>
      <c r="E296" s="60"/>
      <c r="F296" s="202" t="s">
        <v>513</v>
      </c>
      <c r="G296" s="60"/>
      <c r="H296" s="60"/>
      <c r="I296" s="160"/>
      <c r="J296" s="60"/>
      <c r="K296" s="60"/>
      <c r="L296" s="58"/>
      <c r="M296" s="203"/>
      <c r="N296" s="39"/>
      <c r="O296" s="39"/>
      <c r="P296" s="39"/>
      <c r="Q296" s="39"/>
      <c r="R296" s="39"/>
      <c r="S296" s="39"/>
      <c r="T296" s="75"/>
      <c r="AT296" s="21" t="s">
        <v>139</v>
      </c>
      <c r="AU296" s="21" t="s">
        <v>83</v>
      </c>
    </row>
    <row r="297" spans="2:65" s="1" customFormat="1" ht="36">
      <c r="B297" s="38"/>
      <c r="C297" s="60"/>
      <c r="D297" s="201" t="s">
        <v>141</v>
      </c>
      <c r="E297" s="60"/>
      <c r="F297" s="204" t="s">
        <v>515</v>
      </c>
      <c r="G297" s="60"/>
      <c r="H297" s="60"/>
      <c r="I297" s="160"/>
      <c r="J297" s="60"/>
      <c r="K297" s="60"/>
      <c r="L297" s="58"/>
      <c r="M297" s="203"/>
      <c r="N297" s="39"/>
      <c r="O297" s="39"/>
      <c r="P297" s="39"/>
      <c r="Q297" s="39"/>
      <c r="R297" s="39"/>
      <c r="S297" s="39"/>
      <c r="T297" s="75"/>
      <c r="AT297" s="21" t="s">
        <v>141</v>
      </c>
      <c r="AU297" s="21" t="s">
        <v>83</v>
      </c>
    </row>
    <row r="298" spans="2:65" s="11" customFormat="1" ht="12">
      <c r="B298" s="205"/>
      <c r="C298" s="206"/>
      <c r="D298" s="201" t="s">
        <v>143</v>
      </c>
      <c r="E298" s="207" t="s">
        <v>21</v>
      </c>
      <c r="F298" s="208" t="s">
        <v>516</v>
      </c>
      <c r="G298" s="206"/>
      <c r="H298" s="209">
        <v>1627.5</v>
      </c>
      <c r="I298" s="210"/>
      <c r="J298" s="206"/>
      <c r="K298" s="206"/>
      <c r="L298" s="211"/>
      <c r="M298" s="212"/>
      <c r="N298" s="213"/>
      <c r="O298" s="213"/>
      <c r="P298" s="213"/>
      <c r="Q298" s="213"/>
      <c r="R298" s="213"/>
      <c r="S298" s="213"/>
      <c r="T298" s="214"/>
      <c r="AT298" s="215" t="s">
        <v>143</v>
      </c>
      <c r="AU298" s="215" t="s">
        <v>83</v>
      </c>
      <c r="AV298" s="11" t="s">
        <v>83</v>
      </c>
      <c r="AW298" s="11" t="s">
        <v>35</v>
      </c>
      <c r="AX298" s="11" t="s">
        <v>72</v>
      </c>
      <c r="AY298" s="215" t="s">
        <v>130</v>
      </c>
    </row>
    <row r="299" spans="2:65" s="11" customFormat="1" ht="12">
      <c r="B299" s="205"/>
      <c r="C299" s="206"/>
      <c r="D299" s="201" t="s">
        <v>143</v>
      </c>
      <c r="E299" s="207" t="s">
        <v>21</v>
      </c>
      <c r="F299" s="208" t="s">
        <v>491</v>
      </c>
      <c r="G299" s="206"/>
      <c r="H299" s="209">
        <v>307.3</v>
      </c>
      <c r="I299" s="210"/>
      <c r="J299" s="206"/>
      <c r="K299" s="206"/>
      <c r="L299" s="211"/>
      <c r="M299" s="212"/>
      <c r="N299" s="213"/>
      <c r="O299" s="213"/>
      <c r="P299" s="213"/>
      <c r="Q299" s="213"/>
      <c r="R299" s="213"/>
      <c r="S299" s="213"/>
      <c r="T299" s="214"/>
      <c r="AT299" s="215" t="s">
        <v>143</v>
      </c>
      <c r="AU299" s="215" t="s">
        <v>83</v>
      </c>
      <c r="AV299" s="11" t="s">
        <v>83</v>
      </c>
      <c r="AW299" s="11" t="s">
        <v>35</v>
      </c>
      <c r="AX299" s="11" t="s">
        <v>72</v>
      </c>
      <c r="AY299" s="215" t="s">
        <v>130</v>
      </c>
    </row>
    <row r="300" spans="2:65" s="1" customFormat="1" ht="22.8" customHeight="1">
      <c r="B300" s="38"/>
      <c r="C300" s="189" t="s">
        <v>517</v>
      </c>
      <c r="D300" s="189" t="s">
        <v>132</v>
      </c>
      <c r="E300" s="190" t="s">
        <v>518</v>
      </c>
      <c r="F300" s="191" t="s">
        <v>519</v>
      </c>
      <c r="G300" s="192" t="s">
        <v>169</v>
      </c>
      <c r="H300" s="193">
        <v>1911.1</v>
      </c>
      <c r="I300" s="194"/>
      <c r="J300" s="195">
        <f>ROUND(I300*H300,2)</f>
        <v>0</v>
      </c>
      <c r="K300" s="191" t="s">
        <v>136</v>
      </c>
      <c r="L300" s="58"/>
      <c r="M300" s="196" t="s">
        <v>21</v>
      </c>
      <c r="N300" s="197" t="s">
        <v>43</v>
      </c>
      <c r="O300" s="39"/>
      <c r="P300" s="198">
        <f>O300*H300</f>
        <v>0</v>
      </c>
      <c r="Q300" s="198">
        <v>0.10373</v>
      </c>
      <c r="R300" s="198">
        <f>Q300*H300</f>
        <v>198.23840300000001</v>
      </c>
      <c r="S300" s="198">
        <v>0</v>
      </c>
      <c r="T300" s="199">
        <f>S300*H300</f>
        <v>0</v>
      </c>
      <c r="AR300" s="21" t="s">
        <v>137</v>
      </c>
      <c r="AT300" s="21" t="s">
        <v>132</v>
      </c>
      <c r="AU300" s="21" t="s">
        <v>83</v>
      </c>
      <c r="AY300" s="21" t="s">
        <v>130</v>
      </c>
      <c r="BE300" s="200">
        <f>IF(N300="základní",J300,0)</f>
        <v>0</v>
      </c>
      <c r="BF300" s="200">
        <f>IF(N300="snížená",J300,0)</f>
        <v>0</v>
      </c>
      <c r="BG300" s="200">
        <f>IF(N300="zákl. přenesená",J300,0)</f>
        <v>0</v>
      </c>
      <c r="BH300" s="200">
        <f>IF(N300="sníž. přenesená",J300,0)</f>
        <v>0</v>
      </c>
      <c r="BI300" s="200">
        <f>IF(N300="nulová",J300,0)</f>
        <v>0</v>
      </c>
      <c r="BJ300" s="21" t="s">
        <v>80</v>
      </c>
      <c r="BK300" s="200">
        <f>ROUND(I300*H300,2)</f>
        <v>0</v>
      </c>
      <c r="BL300" s="21" t="s">
        <v>137</v>
      </c>
      <c r="BM300" s="21" t="s">
        <v>520</v>
      </c>
    </row>
    <row r="301" spans="2:65" s="1" customFormat="1" ht="24">
      <c r="B301" s="38"/>
      <c r="C301" s="60"/>
      <c r="D301" s="201" t="s">
        <v>139</v>
      </c>
      <c r="E301" s="60"/>
      <c r="F301" s="202" t="s">
        <v>521</v>
      </c>
      <c r="G301" s="60"/>
      <c r="H301" s="60"/>
      <c r="I301" s="160"/>
      <c r="J301" s="60"/>
      <c r="K301" s="60"/>
      <c r="L301" s="58"/>
      <c r="M301" s="203"/>
      <c r="N301" s="39"/>
      <c r="O301" s="39"/>
      <c r="P301" s="39"/>
      <c r="Q301" s="39"/>
      <c r="R301" s="39"/>
      <c r="S301" s="39"/>
      <c r="T301" s="75"/>
      <c r="AT301" s="21" t="s">
        <v>139</v>
      </c>
      <c r="AU301" s="21" t="s">
        <v>83</v>
      </c>
    </row>
    <row r="302" spans="2:65" s="11" customFormat="1" ht="12">
      <c r="B302" s="205"/>
      <c r="C302" s="206"/>
      <c r="D302" s="201" t="s">
        <v>143</v>
      </c>
      <c r="E302" s="207" t="s">
        <v>21</v>
      </c>
      <c r="F302" s="208" t="s">
        <v>522</v>
      </c>
      <c r="G302" s="206"/>
      <c r="H302" s="209">
        <v>1603.8</v>
      </c>
      <c r="I302" s="210"/>
      <c r="J302" s="206"/>
      <c r="K302" s="206"/>
      <c r="L302" s="211"/>
      <c r="M302" s="212"/>
      <c r="N302" s="213"/>
      <c r="O302" s="213"/>
      <c r="P302" s="213"/>
      <c r="Q302" s="213"/>
      <c r="R302" s="213"/>
      <c r="S302" s="213"/>
      <c r="T302" s="214"/>
      <c r="AT302" s="215" t="s">
        <v>143</v>
      </c>
      <c r="AU302" s="215" t="s">
        <v>83</v>
      </c>
      <c r="AV302" s="11" t="s">
        <v>83</v>
      </c>
      <c r="AW302" s="11" t="s">
        <v>35</v>
      </c>
      <c r="AX302" s="11" t="s">
        <v>72</v>
      </c>
      <c r="AY302" s="215" t="s">
        <v>130</v>
      </c>
    </row>
    <row r="303" spans="2:65" s="11" customFormat="1" ht="12">
      <c r="B303" s="205"/>
      <c r="C303" s="206"/>
      <c r="D303" s="201" t="s">
        <v>143</v>
      </c>
      <c r="E303" s="207" t="s">
        <v>21</v>
      </c>
      <c r="F303" s="208" t="s">
        <v>491</v>
      </c>
      <c r="G303" s="206"/>
      <c r="H303" s="209">
        <v>307.3</v>
      </c>
      <c r="I303" s="210"/>
      <c r="J303" s="206"/>
      <c r="K303" s="206"/>
      <c r="L303" s="211"/>
      <c r="M303" s="212"/>
      <c r="N303" s="213"/>
      <c r="O303" s="213"/>
      <c r="P303" s="213"/>
      <c r="Q303" s="213"/>
      <c r="R303" s="213"/>
      <c r="S303" s="213"/>
      <c r="T303" s="214"/>
      <c r="AT303" s="215" t="s">
        <v>143</v>
      </c>
      <c r="AU303" s="215" t="s">
        <v>83</v>
      </c>
      <c r="AV303" s="11" t="s">
        <v>83</v>
      </c>
      <c r="AW303" s="11" t="s">
        <v>35</v>
      </c>
      <c r="AX303" s="11" t="s">
        <v>72</v>
      </c>
      <c r="AY303" s="215" t="s">
        <v>130</v>
      </c>
    </row>
    <row r="304" spans="2:65" s="1" customFormat="1" ht="22.8" customHeight="1">
      <c r="B304" s="38"/>
      <c r="C304" s="189" t="s">
        <v>523</v>
      </c>
      <c r="D304" s="189" t="s">
        <v>132</v>
      </c>
      <c r="E304" s="190" t="s">
        <v>524</v>
      </c>
      <c r="F304" s="191" t="s">
        <v>525</v>
      </c>
      <c r="G304" s="192" t="s">
        <v>390</v>
      </c>
      <c r="H304" s="193">
        <v>37.5</v>
      </c>
      <c r="I304" s="194"/>
      <c r="J304" s="195">
        <f>ROUND(I304*H304,2)</f>
        <v>0</v>
      </c>
      <c r="K304" s="191" t="s">
        <v>136</v>
      </c>
      <c r="L304" s="58"/>
      <c r="M304" s="196" t="s">
        <v>21</v>
      </c>
      <c r="N304" s="197" t="s">
        <v>43</v>
      </c>
      <c r="O304" s="39"/>
      <c r="P304" s="198">
        <f>O304*H304</f>
        <v>0</v>
      </c>
      <c r="Q304" s="198">
        <v>2.2399999999999998E-3</v>
      </c>
      <c r="R304" s="198">
        <f>Q304*H304</f>
        <v>8.3999999999999991E-2</v>
      </c>
      <c r="S304" s="198">
        <v>0</v>
      </c>
      <c r="T304" s="199">
        <f>S304*H304</f>
        <v>0</v>
      </c>
      <c r="AR304" s="21" t="s">
        <v>137</v>
      </c>
      <c r="AT304" s="21" t="s">
        <v>132</v>
      </c>
      <c r="AU304" s="21" t="s">
        <v>83</v>
      </c>
      <c r="AY304" s="21" t="s">
        <v>130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21" t="s">
        <v>80</v>
      </c>
      <c r="BK304" s="200">
        <f>ROUND(I304*H304,2)</f>
        <v>0</v>
      </c>
      <c r="BL304" s="21" t="s">
        <v>137</v>
      </c>
      <c r="BM304" s="21" t="s">
        <v>526</v>
      </c>
    </row>
    <row r="305" spans="2:65" s="1" customFormat="1" ht="24">
      <c r="B305" s="38"/>
      <c r="C305" s="60"/>
      <c r="D305" s="201" t="s">
        <v>139</v>
      </c>
      <c r="E305" s="60"/>
      <c r="F305" s="202" t="s">
        <v>527</v>
      </c>
      <c r="G305" s="60"/>
      <c r="H305" s="60"/>
      <c r="I305" s="160"/>
      <c r="J305" s="60"/>
      <c r="K305" s="60"/>
      <c r="L305" s="58"/>
      <c r="M305" s="203"/>
      <c r="N305" s="39"/>
      <c r="O305" s="39"/>
      <c r="P305" s="39"/>
      <c r="Q305" s="39"/>
      <c r="R305" s="39"/>
      <c r="S305" s="39"/>
      <c r="T305" s="75"/>
      <c r="AT305" s="21" t="s">
        <v>139</v>
      </c>
      <c r="AU305" s="21" t="s">
        <v>83</v>
      </c>
    </row>
    <row r="306" spans="2:65" s="11" customFormat="1" ht="12">
      <c r="B306" s="205"/>
      <c r="C306" s="206"/>
      <c r="D306" s="201" t="s">
        <v>143</v>
      </c>
      <c r="E306" s="207" t="s">
        <v>21</v>
      </c>
      <c r="F306" s="208" t="s">
        <v>528</v>
      </c>
      <c r="G306" s="206"/>
      <c r="H306" s="209">
        <v>37.5</v>
      </c>
      <c r="I306" s="210"/>
      <c r="J306" s="206"/>
      <c r="K306" s="206"/>
      <c r="L306" s="211"/>
      <c r="M306" s="212"/>
      <c r="N306" s="213"/>
      <c r="O306" s="213"/>
      <c r="P306" s="213"/>
      <c r="Q306" s="213"/>
      <c r="R306" s="213"/>
      <c r="S306" s="213"/>
      <c r="T306" s="214"/>
      <c r="AT306" s="215" t="s">
        <v>143</v>
      </c>
      <c r="AU306" s="215" t="s">
        <v>83</v>
      </c>
      <c r="AV306" s="11" t="s">
        <v>83</v>
      </c>
      <c r="AW306" s="11" t="s">
        <v>35</v>
      </c>
      <c r="AX306" s="11" t="s">
        <v>80</v>
      </c>
      <c r="AY306" s="215" t="s">
        <v>130</v>
      </c>
    </row>
    <row r="307" spans="2:65" s="10" customFormat="1" ht="29.85" customHeight="1">
      <c r="B307" s="173"/>
      <c r="C307" s="174"/>
      <c r="D307" s="175" t="s">
        <v>71</v>
      </c>
      <c r="E307" s="187" t="s">
        <v>178</v>
      </c>
      <c r="F307" s="187" t="s">
        <v>529</v>
      </c>
      <c r="G307" s="174"/>
      <c r="H307" s="174"/>
      <c r="I307" s="177"/>
      <c r="J307" s="188">
        <f>BK307</f>
        <v>0</v>
      </c>
      <c r="K307" s="174"/>
      <c r="L307" s="179"/>
      <c r="M307" s="180"/>
      <c r="N307" s="181"/>
      <c r="O307" s="181"/>
      <c r="P307" s="182">
        <f>SUM(P308:P313)</f>
        <v>0</v>
      </c>
      <c r="Q307" s="181"/>
      <c r="R307" s="182">
        <f>SUM(R308:R313)</f>
        <v>2.9763144499999998</v>
      </c>
      <c r="S307" s="181"/>
      <c r="T307" s="183">
        <f>SUM(T308:T313)</f>
        <v>0</v>
      </c>
      <c r="AR307" s="184" t="s">
        <v>80</v>
      </c>
      <c r="AT307" s="185" t="s">
        <v>71</v>
      </c>
      <c r="AU307" s="185" t="s">
        <v>80</v>
      </c>
      <c r="AY307" s="184" t="s">
        <v>130</v>
      </c>
      <c r="BK307" s="186">
        <f>SUM(BK308:BK313)</f>
        <v>0</v>
      </c>
    </row>
    <row r="308" spans="2:65" s="1" customFormat="1" ht="22.8" customHeight="1">
      <c r="B308" s="38"/>
      <c r="C308" s="189" t="s">
        <v>530</v>
      </c>
      <c r="D308" s="189" t="s">
        <v>132</v>
      </c>
      <c r="E308" s="190" t="s">
        <v>531</v>
      </c>
      <c r="F308" s="191" t="s">
        <v>532</v>
      </c>
      <c r="G308" s="192" t="s">
        <v>135</v>
      </c>
      <c r="H308" s="193">
        <v>1.2050000000000001</v>
      </c>
      <c r="I308" s="194"/>
      <c r="J308" s="195">
        <f>ROUND(I308*H308,2)</f>
        <v>0</v>
      </c>
      <c r="K308" s="191" t="s">
        <v>136</v>
      </c>
      <c r="L308" s="58"/>
      <c r="M308" s="196" t="s">
        <v>21</v>
      </c>
      <c r="N308" s="197" t="s">
        <v>43</v>
      </c>
      <c r="O308" s="39"/>
      <c r="P308" s="198">
        <f>O308*H308</f>
        <v>0</v>
      </c>
      <c r="Q308" s="198">
        <v>2.45329</v>
      </c>
      <c r="R308" s="198">
        <f>Q308*H308</f>
        <v>2.95621445</v>
      </c>
      <c r="S308" s="198">
        <v>0</v>
      </c>
      <c r="T308" s="199">
        <f>S308*H308</f>
        <v>0</v>
      </c>
      <c r="AR308" s="21" t="s">
        <v>137</v>
      </c>
      <c r="AT308" s="21" t="s">
        <v>132</v>
      </c>
      <c r="AU308" s="21" t="s">
        <v>83</v>
      </c>
      <c r="AY308" s="21" t="s">
        <v>130</v>
      </c>
      <c r="BE308" s="200">
        <f>IF(N308="základní",J308,0)</f>
        <v>0</v>
      </c>
      <c r="BF308" s="200">
        <f>IF(N308="snížená",J308,0)</f>
        <v>0</v>
      </c>
      <c r="BG308" s="200">
        <f>IF(N308="zákl. přenesená",J308,0)</f>
        <v>0</v>
      </c>
      <c r="BH308" s="200">
        <f>IF(N308="sníž. přenesená",J308,0)</f>
        <v>0</v>
      </c>
      <c r="BI308" s="200">
        <f>IF(N308="nulová",J308,0)</f>
        <v>0</v>
      </c>
      <c r="BJ308" s="21" t="s">
        <v>80</v>
      </c>
      <c r="BK308" s="200">
        <f>ROUND(I308*H308,2)</f>
        <v>0</v>
      </c>
      <c r="BL308" s="21" t="s">
        <v>137</v>
      </c>
      <c r="BM308" s="21" t="s">
        <v>533</v>
      </c>
    </row>
    <row r="309" spans="2:65" s="1" customFormat="1" ht="24">
      <c r="B309" s="38"/>
      <c r="C309" s="60"/>
      <c r="D309" s="201" t="s">
        <v>139</v>
      </c>
      <c r="E309" s="60"/>
      <c r="F309" s="202" t="s">
        <v>534</v>
      </c>
      <c r="G309" s="60"/>
      <c r="H309" s="60"/>
      <c r="I309" s="160"/>
      <c r="J309" s="60"/>
      <c r="K309" s="60"/>
      <c r="L309" s="58"/>
      <c r="M309" s="203"/>
      <c r="N309" s="39"/>
      <c r="O309" s="39"/>
      <c r="P309" s="39"/>
      <c r="Q309" s="39"/>
      <c r="R309" s="39"/>
      <c r="S309" s="39"/>
      <c r="T309" s="75"/>
      <c r="AT309" s="21" t="s">
        <v>139</v>
      </c>
      <c r="AU309" s="21" t="s">
        <v>83</v>
      </c>
    </row>
    <row r="310" spans="2:65" s="11" customFormat="1" ht="12">
      <c r="B310" s="205"/>
      <c r="C310" s="206"/>
      <c r="D310" s="201" t="s">
        <v>143</v>
      </c>
      <c r="E310" s="207" t="s">
        <v>21</v>
      </c>
      <c r="F310" s="208" t="s">
        <v>535</v>
      </c>
      <c r="G310" s="206"/>
      <c r="H310" s="209">
        <v>1.2050000000000001</v>
      </c>
      <c r="I310" s="210"/>
      <c r="J310" s="206"/>
      <c r="K310" s="206"/>
      <c r="L310" s="211"/>
      <c r="M310" s="212"/>
      <c r="N310" s="213"/>
      <c r="O310" s="213"/>
      <c r="P310" s="213"/>
      <c r="Q310" s="213"/>
      <c r="R310" s="213"/>
      <c r="S310" s="213"/>
      <c r="T310" s="214"/>
      <c r="AT310" s="215" t="s">
        <v>143</v>
      </c>
      <c r="AU310" s="215" t="s">
        <v>83</v>
      </c>
      <c r="AV310" s="11" t="s">
        <v>83</v>
      </c>
      <c r="AW310" s="11" t="s">
        <v>35</v>
      </c>
      <c r="AX310" s="11" t="s">
        <v>80</v>
      </c>
      <c r="AY310" s="215" t="s">
        <v>130</v>
      </c>
    </row>
    <row r="311" spans="2:65" s="1" customFormat="1" ht="14.4" customHeight="1">
      <c r="B311" s="38"/>
      <c r="C311" s="189" t="s">
        <v>536</v>
      </c>
      <c r="D311" s="189" t="s">
        <v>132</v>
      </c>
      <c r="E311" s="190" t="s">
        <v>537</v>
      </c>
      <c r="F311" s="191" t="s">
        <v>538</v>
      </c>
      <c r="G311" s="192" t="s">
        <v>169</v>
      </c>
      <c r="H311" s="193">
        <v>5</v>
      </c>
      <c r="I311" s="194"/>
      <c r="J311" s="195">
        <f>ROUND(I311*H311,2)</f>
        <v>0</v>
      </c>
      <c r="K311" s="191" t="s">
        <v>136</v>
      </c>
      <c r="L311" s="58"/>
      <c r="M311" s="196" t="s">
        <v>21</v>
      </c>
      <c r="N311" s="197" t="s">
        <v>43</v>
      </c>
      <c r="O311" s="39"/>
      <c r="P311" s="198">
        <f>O311*H311</f>
        <v>0</v>
      </c>
      <c r="Q311" s="198">
        <v>4.0200000000000001E-3</v>
      </c>
      <c r="R311" s="198">
        <f>Q311*H311</f>
        <v>2.01E-2</v>
      </c>
      <c r="S311" s="198">
        <v>0</v>
      </c>
      <c r="T311" s="199">
        <f>S311*H311</f>
        <v>0</v>
      </c>
      <c r="AR311" s="21" t="s">
        <v>137</v>
      </c>
      <c r="AT311" s="21" t="s">
        <v>132</v>
      </c>
      <c r="AU311" s="21" t="s">
        <v>83</v>
      </c>
      <c r="AY311" s="21" t="s">
        <v>130</v>
      </c>
      <c r="BE311" s="200">
        <f>IF(N311="základní",J311,0)</f>
        <v>0</v>
      </c>
      <c r="BF311" s="200">
        <f>IF(N311="snížená",J311,0)</f>
        <v>0</v>
      </c>
      <c r="BG311" s="200">
        <f>IF(N311="zákl. přenesená",J311,0)</f>
        <v>0</v>
      </c>
      <c r="BH311" s="200">
        <f>IF(N311="sníž. přenesená",J311,0)</f>
        <v>0</v>
      </c>
      <c r="BI311" s="200">
        <f>IF(N311="nulová",J311,0)</f>
        <v>0</v>
      </c>
      <c r="BJ311" s="21" t="s">
        <v>80</v>
      </c>
      <c r="BK311" s="200">
        <f>ROUND(I311*H311,2)</f>
        <v>0</v>
      </c>
      <c r="BL311" s="21" t="s">
        <v>137</v>
      </c>
      <c r="BM311" s="21" t="s">
        <v>539</v>
      </c>
    </row>
    <row r="312" spans="2:65" s="1" customFormat="1" ht="12">
      <c r="B312" s="38"/>
      <c r="C312" s="60"/>
      <c r="D312" s="201" t="s">
        <v>139</v>
      </c>
      <c r="E312" s="60"/>
      <c r="F312" s="202" t="s">
        <v>540</v>
      </c>
      <c r="G312" s="60"/>
      <c r="H312" s="60"/>
      <c r="I312" s="160"/>
      <c r="J312" s="60"/>
      <c r="K312" s="60"/>
      <c r="L312" s="58"/>
      <c r="M312" s="203"/>
      <c r="N312" s="39"/>
      <c r="O312" s="39"/>
      <c r="P312" s="39"/>
      <c r="Q312" s="39"/>
      <c r="R312" s="39"/>
      <c r="S312" s="39"/>
      <c r="T312" s="75"/>
      <c r="AT312" s="21" t="s">
        <v>139</v>
      </c>
      <c r="AU312" s="21" t="s">
        <v>83</v>
      </c>
    </row>
    <row r="313" spans="2:65" s="11" customFormat="1" ht="12">
      <c r="B313" s="205"/>
      <c r="C313" s="206"/>
      <c r="D313" s="201" t="s">
        <v>143</v>
      </c>
      <c r="E313" s="207" t="s">
        <v>21</v>
      </c>
      <c r="F313" s="208" t="s">
        <v>541</v>
      </c>
      <c r="G313" s="206"/>
      <c r="H313" s="209">
        <v>5</v>
      </c>
      <c r="I313" s="210"/>
      <c r="J313" s="206"/>
      <c r="K313" s="206"/>
      <c r="L313" s="211"/>
      <c r="M313" s="212"/>
      <c r="N313" s="213"/>
      <c r="O313" s="213"/>
      <c r="P313" s="213"/>
      <c r="Q313" s="213"/>
      <c r="R313" s="213"/>
      <c r="S313" s="213"/>
      <c r="T313" s="214"/>
      <c r="AT313" s="215" t="s">
        <v>143</v>
      </c>
      <c r="AU313" s="215" t="s">
        <v>83</v>
      </c>
      <c r="AV313" s="11" t="s">
        <v>83</v>
      </c>
      <c r="AW313" s="11" t="s">
        <v>35</v>
      </c>
      <c r="AX313" s="11" t="s">
        <v>80</v>
      </c>
      <c r="AY313" s="215" t="s">
        <v>130</v>
      </c>
    </row>
    <row r="314" spans="2:65" s="10" customFormat="1" ht="29.85" customHeight="1">
      <c r="B314" s="173"/>
      <c r="C314" s="174"/>
      <c r="D314" s="175" t="s">
        <v>71</v>
      </c>
      <c r="E314" s="187" t="s">
        <v>184</v>
      </c>
      <c r="F314" s="187" t="s">
        <v>542</v>
      </c>
      <c r="G314" s="174"/>
      <c r="H314" s="174"/>
      <c r="I314" s="177"/>
      <c r="J314" s="188">
        <f>BK314</f>
        <v>0</v>
      </c>
      <c r="K314" s="174"/>
      <c r="L314" s="179"/>
      <c r="M314" s="180"/>
      <c r="N314" s="181"/>
      <c r="O314" s="181"/>
      <c r="P314" s="182">
        <f>SUM(P315:P333)</f>
        <v>0</v>
      </c>
      <c r="Q314" s="181"/>
      <c r="R314" s="182">
        <f>SUM(R315:R333)</f>
        <v>12.842452400000001</v>
      </c>
      <c r="S314" s="181"/>
      <c r="T314" s="183">
        <f>SUM(T315:T333)</f>
        <v>3.3885000000000001</v>
      </c>
      <c r="AR314" s="184" t="s">
        <v>80</v>
      </c>
      <c r="AT314" s="185" t="s">
        <v>71</v>
      </c>
      <c r="AU314" s="185" t="s">
        <v>80</v>
      </c>
      <c r="AY314" s="184" t="s">
        <v>130</v>
      </c>
      <c r="BK314" s="186">
        <f>SUM(BK315:BK333)</f>
        <v>0</v>
      </c>
    </row>
    <row r="315" spans="2:65" s="1" customFormat="1" ht="22.8" customHeight="1">
      <c r="B315" s="38"/>
      <c r="C315" s="189" t="s">
        <v>543</v>
      </c>
      <c r="D315" s="189" t="s">
        <v>132</v>
      </c>
      <c r="E315" s="190" t="s">
        <v>544</v>
      </c>
      <c r="F315" s="191" t="s">
        <v>545</v>
      </c>
      <c r="G315" s="192" t="s">
        <v>390</v>
      </c>
      <c r="H315" s="193">
        <v>43</v>
      </c>
      <c r="I315" s="194"/>
      <c r="J315" s="195">
        <f>ROUND(I315*H315,2)</f>
        <v>0</v>
      </c>
      <c r="K315" s="191" t="s">
        <v>136</v>
      </c>
      <c r="L315" s="58"/>
      <c r="M315" s="196" t="s">
        <v>21</v>
      </c>
      <c r="N315" s="197" t="s">
        <v>43</v>
      </c>
      <c r="O315" s="39"/>
      <c r="P315" s="198">
        <f>O315*H315</f>
        <v>0</v>
      </c>
      <c r="Q315" s="198">
        <v>0.15540000000000001</v>
      </c>
      <c r="R315" s="198">
        <f>Q315*H315</f>
        <v>6.6822000000000008</v>
      </c>
      <c r="S315" s="198">
        <v>0</v>
      </c>
      <c r="T315" s="199">
        <f>S315*H315</f>
        <v>0</v>
      </c>
      <c r="AR315" s="21" t="s">
        <v>137</v>
      </c>
      <c r="AT315" s="21" t="s">
        <v>132</v>
      </c>
      <c r="AU315" s="21" t="s">
        <v>83</v>
      </c>
      <c r="AY315" s="21" t="s">
        <v>130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21" t="s">
        <v>80</v>
      </c>
      <c r="BK315" s="200">
        <f>ROUND(I315*H315,2)</f>
        <v>0</v>
      </c>
      <c r="BL315" s="21" t="s">
        <v>137</v>
      </c>
      <c r="BM315" s="21" t="s">
        <v>546</v>
      </c>
    </row>
    <row r="316" spans="2:65" s="1" customFormat="1" ht="36">
      <c r="B316" s="38"/>
      <c r="C316" s="60"/>
      <c r="D316" s="201" t="s">
        <v>139</v>
      </c>
      <c r="E316" s="60"/>
      <c r="F316" s="202" t="s">
        <v>547</v>
      </c>
      <c r="G316" s="60"/>
      <c r="H316" s="60"/>
      <c r="I316" s="160"/>
      <c r="J316" s="60"/>
      <c r="K316" s="60"/>
      <c r="L316" s="58"/>
      <c r="M316" s="203"/>
      <c r="N316" s="39"/>
      <c r="O316" s="39"/>
      <c r="P316" s="39"/>
      <c r="Q316" s="39"/>
      <c r="R316" s="39"/>
      <c r="S316" s="39"/>
      <c r="T316" s="75"/>
      <c r="AT316" s="21" t="s">
        <v>139</v>
      </c>
      <c r="AU316" s="21" t="s">
        <v>83</v>
      </c>
    </row>
    <row r="317" spans="2:65" s="11" customFormat="1" ht="12">
      <c r="B317" s="205"/>
      <c r="C317" s="206"/>
      <c r="D317" s="201" t="s">
        <v>143</v>
      </c>
      <c r="E317" s="207" t="s">
        <v>21</v>
      </c>
      <c r="F317" s="208" t="s">
        <v>548</v>
      </c>
      <c r="G317" s="206"/>
      <c r="H317" s="209">
        <v>43</v>
      </c>
      <c r="I317" s="210"/>
      <c r="J317" s="206"/>
      <c r="K317" s="206"/>
      <c r="L317" s="211"/>
      <c r="M317" s="212"/>
      <c r="N317" s="213"/>
      <c r="O317" s="213"/>
      <c r="P317" s="213"/>
      <c r="Q317" s="213"/>
      <c r="R317" s="213"/>
      <c r="S317" s="213"/>
      <c r="T317" s="214"/>
      <c r="AT317" s="215" t="s">
        <v>143</v>
      </c>
      <c r="AU317" s="215" t="s">
        <v>83</v>
      </c>
      <c r="AV317" s="11" t="s">
        <v>83</v>
      </c>
      <c r="AW317" s="11" t="s">
        <v>35</v>
      </c>
      <c r="AX317" s="11" t="s">
        <v>80</v>
      </c>
      <c r="AY317" s="215" t="s">
        <v>130</v>
      </c>
    </row>
    <row r="318" spans="2:65" s="1" customFormat="1" ht="14.4" customHeight="1">
      <c r="B318" s="38"/>
      <c r="C318" s="216" t="s">
        <v>549</v>
      </c>
      <c r="D318" s="216" t="s">
        <v>338</v>
      </c>
      <c r="E318" s="217" t="s">
        <v>550</v>
      </c>
      <c r="F318" s="218" t="s">
        <v>551</v>
      </c>
      <c r="G318" s="219" t="s">
        <v>390</v>
      </c>
      <c r="H318" s="220">
        <v>43</v>
      </c>
      <c r="I318" s="221"/>
      <c r="J318" s="222">
        <f>ROUND(I318*H318,2)</f>
        <v>0</v>
      </c>
      <c r="K318" s="218" t="s">
        <v>136</v>
      </c>
      <c r="L318" s="223"/>
      <c r="M318" s="224" t="s">
        <v>21</v>
      </c>
      <c r="N318" s="225" t="s">
        <v>43</v>
      </c>
      <c r="O318" s="39"/>
      <c r="P318" s="198">
        <f>O318*H318</f>
        <v>0</v>
      </c>
      <c r="Q318" s="198">
        <v>8.1000000000000003E-2</v>
      </c>
      <c r="R318" s="198">
        <f>Q318*H318</f>
        <v>3.4830000000000001</v>
      </c>
      <c r="S318" s="198">
        <v>0</v>
      </c>
      <c r="T318" s="199">
        <f>S318*H318</f>
        <v>0</v>
      </c>
      <c r="AR318" s="21" t="s">
        <v>178</v>
      </c>
      <c r="AT318" s="21" t="s">
        <v>338</v>
      </c>
      <c r="AU318" s="21" t="s">
        <v>83</v>
      </c>
      <c r="AY318" s="21" t="s">
        <v>130</v>
      </c>
      <c r="BE318" s="200">
        <f>IF(N318="základní",J318,0)</f>
        <v>0</v>
      </c>
      <c r="BF318" s="200">
        <f>IF(N318="snížená",J318,0)</f>
        <v>0</v>
      </c>
      <c r="BG318" s="200">
        <f>IF(N318="zákl. přenesená",J318,0)</f>
        <v>0</v>
      </c>
      <c r="BH318" s="200">
        <f>IF(N318="sníž. přenesená",J318,0)</f>
        <v>0</v>
      </c>
      <c r="BI318" s="200">
        <f>IF(N318="nulová",J318,0)</f>
        <v>0</v>
      </c>
      <c r="BJ318" s="21" t="s">
        <v>80</v>
      </c>
      <c r="BK318" s="200">
        <f>ROUND(I318*H318,2)</f>
        <v>0</v>
      </c>
      <c r="BL318" s="21" t="s">
        <v>137</v>
      </c>
      <c r="BM318" s="21" t="s">
        <v>552</v>
      </c>
    </row>
    <row r="319" spans="2:65" s="1" customFormat="1" ht="12">
      <c r="B319" s="38"/>
      <c r="C319" s="60"/>
      <c r="D319" s="201" t="s">
        <v>139</v>
      </c>
      <c r="E319" s="60"/>
      <c r="F319" s="202" t="s">
        <v>551</v>
      </c>
      <c r="G319" s="60"/>
      <c r="H319" s="60"/>
      <c r="I319" s="160"/>
      <c r="J319" s="60"/>
      <c r="K319" s="60"/>
      <c r="L319" s="58"/>
      <c r="M319" s="203"/>
      <c r="N319" s="39"/>
      <c r="O319" s="39"/>
      <c r="P319" s="39"/>
      <c r="Q319" s="39"/>
      <c r="R319" s="39"/>
      <c r="S319" s="39"/>
      <c r="T319" s="75"/>
      <c r="AT319" s="21" t="s">
        <v>139</v>
      </c>
      <c r="AU319" s="21" t="s">
        <v>83</v>
      </c>
    </row>
    <row r="320" spans="2:65" s="1" customFormat="1" ht="22.8" customHeight="1">
      <c r="B320" s="38"/>
      <c r="C320" s="189" t="s">
        <v>553</v>
      </c>
      <c r="D320" s="189" t="s">
        <v>132</v>
      </c>
      <c r="E320" s="190" t="s">
        <v>554</v>
      </c>
      <c r="F320" s="191" t="s">
        <v>555</v>
      </c>
      <c r="G320" s="192" t="s">
        <v>135</v>
      </c>
      <c r="H320" s="193">
        <v>0.86</v>
      </c>
      <c r="I320" s="194"/>
      <c r="J320" s="195">
        <f>ROUND(I320*H320,2)</f>
        <v>0</v>
      </c>
      <c r="K320" s="191" t="s">
        <v>136</v>
      </c>
      <c r="L320" s="58"/>
      <c r="M320" s="196" t="s">
        <v>21</v>
      </c>
      <c r="N320" s="197" t="s">
        <v>43</v>
      </c>
      <c r="O320" s="39"/>
      <c r="P320" s="198">
        <f>O320*H320</f>
        <v>0</v>
      </c>
      <c r="Q320" s="198">
        <v>2.2563399999999998</v>
      </c>
      <c r="R320" s="198">
        <f>Q320*H320</f>
        <v>1.9404523999999999</v>
      </c>
      <c r="S320" s="198">
        <v>0</v>
      </c>
      <c r="T320" s="199">
        <f>S320*H320</f>
        <v>0</v>
      </c>
      <c r="AR320" s="21" t="s">
        <v>137</v>
      </c>
      <c r="AT320" s="21" t="s">
        <v>132</v>
      </c>
      <c r="AU320" s="21" t="s">
        <v>83</v>
      </c>
      <c r="AY320" s="21" t="s">
        <v>130</v>
      </c>
      <c r="BE320" s="200">
        <f>IF(N320="základní",J320,0)</f>
        <v>0</v>
      </c>
      <c r="BF320" s="200">
        <f>IF(N320="snížená",J320,0)</f>
        <v>0</v>
      </c>
      <c r="BG320" s="200">
        <f>IF(N320="zákl. přenesená",J320,0)</f>
        <v>0</v>
      </c>
      <c r="BH320" s="200">
        <f>IF(N320="sníž. přenesená",J320,0)</f>
        <v>0</v>
      </c>
      <c r="BI320" s="200">
        <f>IF(N320="nulová",J320,0)</f>
        <v>0</v>
      </c>
      <c r="BJ320" s="21" t="s">
        <v>80</v>
      </c>
      <c r="BK320" s="200">
        <f>ROUND(I320*H320,2)</f>
        <v>0</v>
      </c>
      <c r="BL320" s="21" t="s">
        <v>137</v>
      </c>
      <c r="BM320" s="21" t="s">
        <v>556</v>
      </c>
    </row>
    <row r="321" spans="2:65" s="1" customFormat="1" ht="24">
      <c r="B321" s="38"/>
      <c r="C321" s="60"/>
      <c r="D321" s="201" t="s">
        <v>139</v>
      </c>
      <c r="E321" s="60"/>
      <c r="F321" s="202" t="s">
        <v>557</v>
      </c>
      <c r="G321" s="60"/>
      <c r="H321" s="60"/>
      <c r="I321" s="160"/>
      <c r="J321" s="60"/>
      <c r="K321" s="60"/>
      <c r="L321" s="58"/>
      <c r="M321" s="203"/>
      <c r="N321" s="39"/>
      <c r="O321" s="39"/>
      <c r="P321" s="39"/>
      <c r="Q321" s="39"/>
      <c r="R321" s="39"/>
      <c r="S321" s="39"/>
      <c r="T321" s="75"/>
      <c r="AT321" s="21" t="s">
        <v>139</v>
      </c>
      <c r="AU321" s="21" t="s">
        <v>83</v>
      </c>
    </row>
    <row r="322" spans="2:65" s="11" customFormat="1" ht="12">
      <c r="B322" s="205"/>
      <c r="C322" s="206"/>
      <c r="D322" s="201" t="s">
        <v>143</v>
      </c>
      <c r="E322" s="207" t="s">
        <v>21</v>
      </c>
      <c r="F322" s="208" t="s">
        <v>558</v>
      </c>
      <c r="G322" s="206"/>
      <c r="H322" s="209">
        <v>0.86</v>
      </c>
      <c r="I322" s="210"/>
      <c r="J322" s="206"/>
      <c r="K322" s="206"/>
      <c r="L322" s="211"/>
      <c r="M322" s="212"/>
      <c r="N322" s="213"/>
      <c r="O322" s="213"/>
      <c r="P322" s="213"/>
      <c r="Q322" s="213"/>
      <c r="R322" s="213"/>
      <c r="S322" s="213"/>
      <c r="T322" s="214"/>
      <c r="AT322" s="215" t="s">
        <v>143</v>
      </c>
      <c r="AU322" s="215" t="s">
        <v>83</v>
      </c>
      <c r="AV322" s="11" t="s">
        <v>83</v>
      </c>
      <c r="AW322" s="11" t="s">
        <v>35</v>
      </c>
      <c r="AX322" s="11" t="s">
        <v>80</v>
      </c>
      <c r="AY322" s="215" t="s">
        <v>130</v>
      </c>
    </row>
    <row r="323" spans="2:65" s="1" customFormat="1" ht="14.4" customHeight="1">
      <c r="B323" s="38"/>
      <c r="C323" s="189" t="s">
        <v>559</v>
      </c>
      <c r="D323" s="189" t="s">
        <v>132</v>
      </c>
      <c r="E323" s="190" t="s">
        <v>560</v>
      </c>
      <c r="F323" s="191" t="s">
        <v>561</v>
      </c>
      <c r="G323" s="192" t="s">
        <v>390</v>
      </c>
      <c r="H323" s="193">
        <v>6</v>
      </c>
      <c r="I323" s="194"/>
      <c r="J323" s="195">
        <f>ROUND(I323*H323,2)</f>
        <v>0</v>
      </c>
      <c r="K323" s="191" t="s">
        <v>136</v>
      </c>
      <c r="L323" s="58"/>
      <c r="M323" s="196" t="s">
        <v>21</v>
      </c>
      <c r="N323" s="197" t="s">
        <v>43</v>
      </c>
      <c r="O323" s="39"/>
      <c r="P323" s="198">
        <f>O323*H323</f>
        <v>0</v>
      </c>
      <c r="Q323" s="198">
        <v>0</v>
      </c>
      <c r="R323" s="198">
        <f>Q323*H323</f>
        <v>0</v>
      </c>
      <c r="S323" s="198">
        <v>0</v>
      </c>
      <c r="T323" s="199">
        <f>S323*H323</f>
        <v>0</v>
      </c>
      <c r="AR323" s="21" t="s">
        <v>137</v>
      </c>
      <c r="AT323" s="21" t="s">
        <v>132</v>
      </c>
      <c r="AU323" s="21" t="s">
        <v>83</v>
      </c>
      <c r="AY323" s="21" t="s">
        <v>130</v>
      </c>
      <c r="BE323" s="200">
        <f>IF(N323="základní",J323,0)</f>
        <v>0</v>
      </c>
      <c r="BF323" s="200">
        <f>IF(N323="snížená",J323,0)</f>
        <v>0</v>
      </c>
      <c r="BG323" s="200">
        <f>IF(N323="zákl. přenesená",J323,0)</f>
        <v>0</v>
      </c>
      <c r="BH323" s="200">
        <f>IF(N323="sníž. přenesená",J323,0)</f>
        <v>0</v>
      </c>
      <c r="BI323" s="200">
        <f>IF(N323="nulová",J323,0)</f>
        <v>0</v>
      </c>
      <c r="BJ323" s="21" t="s">
        <v>80</v>
      </c>
      <c r="BK323" s="200">
        <f>ROUND(I323*H323,2)</f>
        <v>0</v>
      </c>
      <c r="BL323" s="21" t="s">
        <v>137</v>
      </c>
      <c r="BM323" s="21" t="s">
        <v>562</v>
      </c>
    </row>
    <row r="324" spans="2:65" s="1" customFormat="1" ht="12">
      <c r="B324" s="38"/>
      <c r="C324" s="60"/>
      <c r="D324" s="201" t="s">
        <v>139</v>
      </c>
      <c r="E324" s="60"/>
      <c r="F324" s="202" t="s">
        <v>563</v>
      </c>
      <c r="G324" s="60"/>
      <c r="H324" s="60"/>
      <c r="I324" s="160"/>
      <c r="J324" s="60"/>
      <c r="K324" s="60"/>
      <c r="L324" s="58"/>
      <c r="M324" s="203"/>
      <c r="N324" s="39"/>
      <c r="O324" s="39"/>
      <c r="P324" s="39"/>
      <c r="Q324" s="39"/>
      <c r="R324" s="39"/>
      <c r="S324" s="39"/>
      <c r="T324" s="75"/>
      <c r="AT324" s="21" t="s">
        <v>139</v>
      </c>
      <c r="AU324" s="21" t="s">
        <v>83</v>
      </c>
    </row>
    <row r="325" spans="2:65" s="11" customFormat="1" ht="12">
      <c r="B325" s="205"/>
      <c r="C325" s="206"/>
      <c r="D325" s="201" t="s">
        <v>143</v>
      </c>
      <c r="E325" s="207" t="s">
        <v>21</v>
      </c>
      <c r="F325" s="208" t="s">
        <v>564</v>
      </c>
      <c r="G325" s="206"/>
      <c r="H325" s="209">
        <v>6</v>
      </c>
      <c r="I325" s="210"/>
      <c r="J325" s="206"/>
      <c r="K325" s="206"/>
      <c r="L325" s="211"/>
      <c r="M325" s="212"/>
      <c r="N325" s="213"/>
      <c r="O325" s="213"/>
      <c r="P325" s="213"/>
      <c r="Q325" s="213"/>
      <c r="R325" s="213"/>
      <c r="S325" s="213"/>
      <c r="T325" s="214"/>
      <c r="AT325" s="215" t="s">
        <v>143</v>
      </c>
      <c r="AU325" s="215" t="s">
        <v>83</v>
      </c>
      <c r="AV325" s="11" t="s">
        <v>83</v>
      </c>
      <c r="AW325" s="11" t="s">
        <v>35</v>
      </c>
      <c r="AX325" s="11" t="s">
        <v>80</v>
      </c>
      <c r="AY325" s="215" t="s">
        <v>130</v>
      </c>
    </row>
    <row r="326" spans="2:65" s="1" customFormat="1" ht="14.4" customHeight="1">
      <c r="B326" s="38"/>
      <c r="C326" s="216" t="s">
        <v>565</v>
      </c>
      <c r="D326" s="216" t="s">
        <v>338</v>
      </c>
      <c r="E326" s="217" t="s">
        <v>566</v>
      </c>
      <c r="F326" s="218" t="s">
        <v>567</v>
      </c>
      <c r="G326" s="219" t="s">
        <v>390</v>
      </c>
      <c r="H326" s="220">
        <v>6</v>
      </c>
      <c r="I326" s="221"/>
      <c r="J326" s="222">
        <f>ROUND(I326*H326,2)</f>
        <v>0</v>
      </c>
      <c r="K326" s="218" t="s">
        <v>21</v>
      </c>
      <c r="L326" s="223"/>
      <c r="M326" s="224" t="s">
        <v>21</v>
      </c>
      <c r="N326" s="225" t="s">
        <v>43</v>
      </c>
      <c r="O326" s="39"/>
      <c r="P326" s="198">
        <f>O326*H326</f>
        <v>0</v>
      </c>
      <c r="Q326" s="198">
        <v>0.12280000000000001</v>
      </c>
      <c r="R326" s="198">
        <f>Q326*H326</f>
        <v>0.73680000000000001</v>
      </c>
      <c r="S326" s="198">
        <v>0</v>
      </c>
      <c r="T326" s="199">
        <f>S326*H326</f>
        <v>0</v>
      </c>
      <c r="AR326" s="21" t="s">
        <v>178</v>
      </c>
      <c r="AT326" s="21" t="s">
        <v>338</v>
      </c>
      <c r="AU326" s="21" t="s">
        <v>83</v>
      </c>
      <c r="AY326" s="21" t="s">
        <v>130</v>
      </c>
      <c r="BE326" s="200">
        <f>IF(N326="základní",J326,0)</f>
        <v>0</v>
      </c>
      <c r="BF326" s="200">
        <f>IF(N326="snížená",J326,0)</f>
        <v>0</v>
      </c>
      <c r="BG326" s="200">
        <f>IF(N326="zákl. přenesená",J326,0)</f>
        <v>0</v>
      </c>
      <c r="BH326" s="200">
        <f>IF(N326="sníž. přenesená",J326,0)</f>
        <v>0</v>
      </c>
      <c r="BI326" s="200">
        <f>IF(N326="nulová",J326,0)</f>
        <v>0</v>
      </c>
      <c r="BJ326" s="21" t="s">
        <v>80</v>
      </c>
      <c r="BK326" s="200">
        <f>ROUND(I326*H326,2)</f>
        <v>0</v>
      </c>
      <c r="BL326" s="21" t="s">
        <v>137</v>
      </c>
      <c r="BM326" s="21" t="s">
        <v>568</v>
      </c>
    </row>
    <row r="327" spans="2:65" s="1" customFormat="1" ht="12">
      <c r="B327" s="38"/>
      <c r="C327" s="60"/>
      <c r="D327" s="201" t="s">
        <v>139</v>
      </c>
      <c r="E327" s="60"/>
      <c r="F327" s="202" t="s">
        <v>567</v>
      </c>
      <c r="G327" s="60"/>
      <c r="H327" s="60"/>
      <c r="I327" s="160"/>
      <c r="J327" s="60"/>
      <c r="K327" s="60"/>
      <c r="L327" s="58"/>
      <c r="M327" s="203"/>
      <c r="N327" s="39"/>
      <c r="O327" s="39"/>
      <c r="P327" s="39"/>
      <c r="Q327" s="39"/>
      <c r="R327" s="39"/>
      <c r="S327" s="39"/>
      <c r="T327" s="75"/>
      <c r="AT327" s="21" t="s">
        <v>139</v>
      </c>
      <c r="AU327" s="21" t="s">
        <v>83</v>
      </c>
    </row>
    <row r="328" spans="2:65" s="1" customFormat="1" ht="14.4" customHeight="1">
      <c r="B328" s="38"/>
      <c r="C328" s="189" t="s">
        <v>569</v>
      </c>
      <c r="D328" s="189" t="s">
        <v>132</v>
      </c>
      <c r="E328" s="190" t="s">
        <v>570</v>
      </c>
      <c r="F328" s="191" t="s">
        <v>571</v>
      </c>
      <c r="G328" s="192" t="s">
        <v>390</v>
      </c>
      <c r="H328" s="193">
        <v>37.5</v>
      </c>
      <c r="I328" s="194"/>
      <c r="J328" s="195">
        <f>ROUND(I328*H328,2)</f>
        <v>0</v>
      </c>
      <c r="K328" s="191" t="s">
        <v>136</v>
      </c>
      <c r="L328" s="58"/>
      <c r="M328" s="196" t="s">
        <v>21</v>
      </c>
      <c r="N328" s="197" t="s">
        <v>43</v>
      </c>
      <c r="O328" s="39"/>
      <c r="P328" s="198">
        <f>O328*H328</f>
        <v>0</v>
      </c>
      <c r="Q328" s="198">
        <v>0</v>
      </c>
      <c r="R328" s="198">
        <f>Q328*H328</f>
        <v>0</v>
      </c>
      <c r="S328" s="198">
        <v>0</v>
      </c>
      <c r="T328" s="199">
        <f>S328*H328</f>
        <v>0</v>
      </c>
      <c r="AR328" s="21" t="s">
        <v>137</v>
      </c>
      <c r="AT328" s="21" t="s">
        <v>132</v>
      </c>
      <c r="AU328" s="21" t="s">
        <v>83</v>
      </c>
      <c r="AY328" s="21" t="s">
        <v>130</v>
      </c>
      <c r="BE328" s="200">
        <f>IF(N328="základní",J328,0)</f>
        <v>0</v>
      </c>
      <c r="BF328" s="200">
        <f>IF(N328="snížená",J328,0)</f>
        <v>0</v>
      </c>
      <c r="BG328" s="200">
        <f>IF(N328="zákl. přenesená",J328,0)</f>
        <v>0</v>
      </c>
      <c r="BH328" s="200">
        <f>IF(N328="sníž. přenesená",J328,0)</f>
        <v>0</v>
      </c>
      <c r="BI328" s="200">
        <f>IF(N328="nulová",J328,0)</f>
        <v>0</v>
      </c>
      <c r="BJ328" s="21" t="s">
        <v>80</v>
      </c>
      <c r="BK328" s="200">
        <f>ROUND(I328*H328,2)</f>
        <v>0</v>
      </c>
      <c r="BL328" s="21" t="s">
        <v>137</v>
      </c>
      <c r="BM328" s="21" t="s">
        <v>572</v>
      </c>
    </row>
    <row r="329" spans="2:65" s="1" customFormat="1" ht="12">
      <c r="B329" s="38"/>
      <c r="C329" s="60"/>
      <c r="D329" s="201" t="s">
        <v>139</v>
      </c>
      <c r="E329" s="60"/>
      <c r="F329" s="202" t="s">
        <v>573</v>
      </c>
      <c r="G329" s="60"/>
      <c r="H329" s="60"/>
      <c r="I329" s="160"/>
      <c r="J329" s="60"/>
      <c r="K329" s="60"/>
      <c r="L329" s="58"/>
      <c r="M329" s="203"/>
      <c r="N329" s="39"/>
      <c r="O329" s="39"/>
      <c r="P329" s="39"/>
      <c r="Q329" s="39"/>
      <c r="R329" s="39"/>
      <c r="S329" s="39"/>
      <c r="T329" s="75"/>
      <c r="AT329" s="21" t="s">
        <v>139</v>
      </c>
      <c r="AU329" s="21" t="s">
        <v>83</v>
      </c>
    </row>
    <row r="330" spans="2:65" s="11" customFormat="1" ht="12">
      <c r="B330" s="205"/>
      <c r="C330" s="206"/>
      <c r="D330" s="201" t="s">
        <v>143</v>
      </c>
      <c r="E330" s="207" t="s">
        <v>21</v>
      </c>
      <c r="F330" s="208" t="s">
        <v>528</v>
      </c>
      <c r="G330" s="206"/>
      <c r="H330" s="209">
        <v>37.5</v>
      </c>
      <c r="I330" s="210"/>
      <c r="J330" s="206"/>
      <c r="K330" s="206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143</v>
      </c>
      <c r="AU330" s="215" t="s">
        <v>83</v>
      </c>
      <c r="AV330" s="11" t="s">
        <v>83</v>
      </c>
      <c r="AW330" s="11" t="s">
        <v>35</v>
      </c>
      <c r="AX330" s="11" t="s">
        <v>80</v>
      </c>
      <c r="AY330" s="215" t="s">
        <v>130</v>
      </c>
    </row>
    <row r="331" spans="2:65" s="1" customFormat="1" ht="14.4" customHeight="1">
      <c r="B331" s="38"/>
      <c r="C331" s="189" t="s">
        <v>574</v>
      </c>
      <c r="D331" s="189" t="s">
        <v>132</v>
      </c>
      <c r="E331" s="190" t="s">
        <v>575</v>
      </c>
      <c r="F331" s="191" t="s">
        <v>576</v>
      </c>
      <c r="G331" s="192" t="s">
        <v>390</v>
      </c>
      <c r="H331" s="193">
        <v>4.5</v>
      </c>
      <c r="I331" s="194"/>
      <c r="J331" s="195">
        <f>ROUND(I331*H331,2)</f>
        <v>0</v>
      </c>
      <c r="K331" s="191" t="s">
        <v>136</v>
      </c>
      <c r="L331" s="58"/>
      <c r="M331" s="196" t="s">
        <v>21</v>
      </c>
      <c r="N331" s="197" t="s">
        <v>43</v>
      </c>
      <c r="O331" s="39"/>
      <c r="P331" s="198">
        <f>O331*H331</f>
        <v>0</v>
      </c>
      <c r="Q331" s="198">
        <v>0</v>
      </c>
      <c r="R331" s="198">
        <f>Q331*H331</f>
        <v>0</v>
      </c>
      <c r="S331" s="198">
        <v>0.753</v>
      </c>
      <c r="T331" s="199">
        <f>S331*H331</f>
        <v>3.3885000000000001</v>
      </c>
      <c r="AR331" s="21" t="s">
        <v>137</v>
      </c>
      <c r="AT331" s="21" t="s">
        <v>132</v>
      </c>
      <c r="AU331" s="21" t="s">
        <v>83</v>
      </c>
      <c r="AY331" s="21" t="s">
        <v>130</v>
      </c>
      <c r="BE331" s="200">
        <f>IF(N331="základní",J331,0)</f>
        <v>0</v>
      </c>
      <c r="BF331" s="200">
        <f>IF(N331="snížená",J331,0)</f>
        <v>0</v>
      </c>
      <c r="BG331" s="200">
        <f>IF(N331="zákl. přenesená",J331,0)</f>
        <v>0</v>
      </c>
      <c r="BH331" s="200">
        <f>IF(N331="sníž. přenesená",J331,0)</f>
        <v>0</v>
      </c>
      <c r="BI331" s="200">
        <f>IF(N331="nulová",J331,0)</f>
        <v>0</v>
      </c>
      <c r="BJ331" s="21" t="s">
        <v>80</v>
      </c>
      <c r="BK331" s="200">
        <f>ROUND(I331*H331,2)</f>
        <v>0</v>
      </c>
      <c r="BL331" s="21" t="s">
        <v>137</v>
      </c>
      <c r="BM331" s="21" t="s">
        <v>577</v>
      </c>
    </row>
    <row r="332" spans="2:65" s="1" customFormat="1" ht="36">
      <c r="B332" s="38"/>
      <c r="C332" s="60"/>
      <c r="D332" s="201" t="s">
        <v>139</v>
      </c>
      <c r="E332" s="60"/>
      <c r="F332" s="202" t="s">
        <v>578</v>
      </c>
      <c r="G332" s="60"/>
      <c r="H332" s="60"/>
      <c r="I332" s="160"/>
      <c r="J332" s="60"/>
      <c r="K332" s="60"/>
      <c r="L332" s="58"/>
      <c r="M332" s="203"/>
      <c r="N332" s="39"/>
      <c r="O332" s="39"/>
      <c r="P332" s="39"/>
      <c r="Q332" s="39"/>
      <c r="R332" s="39"/>
      <c r="S332" s="39"/>
      <c r="T332" s="75"/>
      <c r="AT332" s="21" t="s">
        <v>139</v>
      </c>
      <c r="AU332" s="21" t="s">
        <v>83</v>
      </c>
    </row>
    <row r="333" spans="2:65" s="11" customFormat="1" ht="12">
      <c r="B333" s="205"/>
      <c r="C333" s="206"/>
      <c r="D333" s="201" t="s">
        <v>143</v>
      </c>
      <c r="E333" s="207" t="s">
        <v>21</v>
      </c>
      <c r="F333" s="208" t="s">
        <v>579</v>
      </c>
      <c r="G333" s="206"/>
      <c r="H333" s="209">
        <v>4.5</v>
      </c>
      <c r="I333" s="210"/>
      <c r="J333" s="206"/>
      <c r="K333" s="206"/>
      <c r="L333" s="211"/>
      <c r="M333" s="212"/>
      <c r="N333" s="213"/>
      <c r="O333" s="213"/>
      <c r="P333" s="213"/>
      <c r="Q333" s="213"/>
      <c r="R333" s="213"/>
      <c r="S333" s="213"/>
      <c r="T333" s="214"/>
      <c r="AT333" s="215" t="s">
        <v>143</v>
      </c>
      <c r="AU333" s="215" t="s">
        <v>83</v>
      </c>
      <c r="AV333" s="11" t="s">
        <v>83</v>
      </c>
      <c r="AW333" s="11" t="s">
        <v>35</v>
      </c>
      <c r="AX333" s="11" t="s">
        <v>80</v>
      </c>
      <c r="AY333" s="215" t="s">
        <v>130</v>
      </c>
    </row>
    <row r="334" spans="2:65" s="10" customFormat="1" ht="29.85" customHeight="1">
      <c r="B334" s="173"/>
      <c r="C334" s="174"/>
      <c r="D334" s="175" t="s">
        <v>71</v>
      </c>
      <c r="E334" s="187" t="s">
        <v>580</v>
      </c>
      <c r="F334" s="187" t="s">
        <v>581</v>
      </c>
      <c r="G334" s="174"/>
      <c r="H334" s="174"/>
      <c r="I334" s="177"/>
      <c r="J334" s="188">
        <f>BK334</f>
        <v>0</v>
      </c>
      <c r="K334" s="174"/>
      <c r="L334" s="179"/>
      <c r="M334" s="180"/>
      <c r="N334" s="181"/>
      <c r="O334" s="181"/>
      <c r="P334" s="182">
        <f>SUM(P335:P358)</f>
        <v>0</v>
      </c>
      <c r="Q334" s="181"/>
      <c r="R334" s="182">
        <f>SUM(R335:R358)</f>
        <v>0</v>
      </c>
      <c r="S334" s="181"/>
      <c r="T334" s="183">
        <f>SUM(T335:T358)</f>
        <v>0</v>
      </c>
      <c r="AR334" s="184" t="s">
        <v>80</v>
      </c>
      <c r="AT334" s="185" t="s">
        <v>71</v>
      </c>
      <c r="AU334" s="185" t="s">
        <v>80</v>
      </c>
      <c r="AY334" s="184" t="s">
        <v>130</v>
      </c>
      <c r="BK334" s="186">
        <f>SUM(BK335:BK358)</f>
        <v>0</v>
      </c>
    </row>
    <row r="335" spans="2:65" s="1" customFormat="1" ht="22.8" customHeight="1">
      <c r="B335" s="38"/>
      <c r="C335" s="189" t="s">
        <v>582</v>
      </c>
      <c r="D335" s="189" t="s">
        <v>132</v>
      </c>
      <c r="E335" s="190" t="s">
        <v>583</v>
      </c>
      <c r="F335" s="191" t="s">
        <v>584</v>
      </c>
      <c r="G335" s="192" t="s">
        <v>305</v>
      </c>
      <c r="H335" s="193">
        <v>11.715</v>
      </c>
      <c r="I335" s="194"/>
      <c r="J335" s="195">
        <f>ROUND(I335*H335,2)</f>
        <v>0</v>
      </c>
      <c r="K335" s="191" t="s">
        <v>136</v>
      </c>
      <c r="L335" s="58"/>
      <c r="M335" s="196" t="s">
        <v>21</v>
      </c>
      <c r="N335" s="197" t="s">
        <v>43</v>
      </c>
      <c r="O335" s="39"/>
      <c r="P335" s="198">
        <f>O335*H335</f>
        <v>0</v>
      </c>
      <c r="Q335" s="198">
        <v>0</v>
      </c>
      <c r="R335" s="198">
        <f>Q335*H335</f>
        <v>0</v>
      </c>
      <c r="S335" s="198">
        <v>0</v>
      </c>
      <c r="T335" s="199">
        <f>S335*H335</f>
        <v>0</v>
      </c>
      <c r="AR335" s="21" t="s">
        <v>137</v>
      </c>
      <c r="AT335" s="21" t="s">
        <v>132</v>
      </c>
      <c r="AU335" s="21" t="s">
        <v>83</v>
      </c>
      <c r="AY335" s="21" t="s">
        <v>130</v>
      </c>
      <c r="BE335" s="200">
        <f>IF(N335="základní",J335,0)</f>
        <v>0</v>
      </c>
      <c r="BF335" s="200">
        <f>IF(N335="snížená",J335,0)</f>
        <v>0</v>
      </c>
      <c r="BG335" s="200">
        <f>IF(N335="zákl. přenesená",J335,0)</f>
        <v>0</v>
      </c>
      <c r="BH335" s="200">
        <f>IF(N335="sníž. přenesená",J335,0)</f>
        <v>0</v>
      </c>
      <c r="BI335" s="200">
        <f>IF(N335="nulová",J335,0)</f>
        <v>0</v>
      </c>
      <c r="BJ335" s="21" t="s">
        <v>80</v>
      </c>
      <c r="BK335" s="200">
        <f>ROUND(I335*H335,2)</f>
        <v>0</v>
      </c>
      <c r="BL335" s="21" t="s">
        <v>137</v>
      </c>
      <c r="BM335" s="21" t="s">
        <v>585</v>
      </c>
    </row>
    <row r="336" spans="2:65" s="1" customFormat="1" ht="24">
      <c r="B336" s="38"/>
      <c r="C336" s="60"/>
      <c r="D336" s="201" t="s">
        <v>139</v>
      </c>
      <c r="E336" s="60"/>
      <c r="F336" s="202" t="s">
        <v>586</v>
      </c>
      <c r="G336" s="60"/>
      <c r="H336" s="60"/>
      <c r="I336" s="160"/>
      <c r="J336" s="60"/>
      <c r="K336" s="60"/>
      <c r="L336" s="58"/>
      <c r="M336" s="203"/>
      <c r="N336" s="39"/>
      <c r="O336" s="39"/>
      <c r="P336" s="39"/>
      <c r="Q336" s="39"/>
      <c r="R336" s="39"/>
      <c r="S336" s="39"/>
      <c r="T336" s="75"/>
      <c r="AT336" s="21" t="s">
        <v>139</v>
      </c>
      <c r="AU336" s="21" t="s">
        <v>83</v>
      </c>
    </row>
    <row r="337" spans="2:65" s="11" customFormat="1" ht="12">
      <c r="B337" s="205"/>
      <c r="C337" s="206"/>
      <c r="D337" s="201" t="s">
        <v>143</v>
      </c>
      <c r="E337" s="207" t="s">
        <v>21</v>
      </c>
      <c r="F337" s="208" t="s">
        <v>587</v>
      </c>
      <c r="G337" s="206"/>
      <c r="H337" s="209">
        <v>11.715</v>
      </c>
      <c r="I337" s="210"/>
      <c r="J337" s="206"/>
      <c r="K337" s="206"/>
      <c r="L337" s="211"/>
      <c r="M337" s="212"/>
      <c r="N337" s="213"/>
      <c r="O337" s="213"/>
      <c r="P337" s="213"/>
      <c r="Q337" s="213"/>
      <c r="R337" s="213"/>
      <c r="S337" s="213"/>
      <c r="T337" s="214"/>
      <c r="AT337" s="215" t="s">
        <v>143</v>
      </c>
      <c r="AU337" s="215" t="s">
        <v>83</v>
      </c>
      <c r="AV337" s="11" t="s">
        <v>83</v>
      </c>
      <c r="AW337" s="11" t="s">
        <v>35</v>
      </c>
      <c r="AX337" s="11" t="s">
        <v>80</v>
      </c>
      <c r="AY337" s="215" t="s">
        <v>130</v>
      </c>
    </row>
    <row r="338" spans="2:65" s="1" customFormat="1" ht="14.4" customHeight="1">
      <c r="B338" s="38"/>
      <c r="C338" s="189" t="s">
        <v>588</v>
      </c>
      <c r="D338" s="189" t="s">
        <v>132</v>
      </c>
      <c r="E338" s="190" t="s">
        <v>589</v>
      </c>
      <c r="F338" s="191" t="s">
        <v>590</v>
      </c>
      <c r="G338" s="192" t="s">
        <v>305</v>
      </c>
      <c r="H338" s="193">
        <v>339.73500000000001</v>
      </c>
      <c r="I338" s="194"/>
      <c r="J338" s="195">
        <f>ROUND(I338*H338,2)</f>
        <v>0</v>
      </c>
      <c r="K338" s="191" t="s">
        <v>136</v>
      </c>
      <c r="L338" s="58"/>
      <c r="M338" s="196" t="s">
        <v>21</v>
      </c>
      <c r="N338" s="197" t="s">
        <v>43</v>
      </c>
      <c r="O338" s="39"/>
      <c r="P338" s="198">
        <f>O338*H338</f>
        <v>0</v>
      </c>
      <c r="Q338" s="198">
        <v>0</v>
      </c>
      <c r="R338" s="198">
        <f>Q338*H338</f>
        <v>0</v>
      </c>
      <c r="S338" s="198">
        <v>0</v>
      </c>
      <c r="T338" s="199">
        <f>S338*H338</f>
        <v>0</v>
      </c>
      <c r="AR338" s="21" t="s">
        <v>137</v>
      </c>
      <c r="AT338" s="21" t="s">
        <v>132</v>
      </c>
      <c r="AU338" s="21" t="s">
        <v>83</v>
      </c>
      <c r="AY338" s="21" t="s">
        <v>130</v>
      </c>
      <c r="BE338" s="200">
        <f>IF(N338="základní",J338,0)</f>
        <v>0</v>
      </c>
      <c r="BF338" s="200">
        <f>IF(N338="snížená",J338,0)</f>
        <v>0</v>
      </c>
      <c r="BG338" s="200">
        <f>IF(N338="zákl. přenesená",J338,0)</f>
        <v>0</v>
      </c>
      <c r="BH338" s="200">
        <f>IF(N338="sníž. přenesená",J338,0)</f>
        <v>0</v>
      </c>
      <c r="BI338" s="200">
        <f>IF(N338="nulová",J338,0)</f>
        <v>0</v>
      </c>
      <c r="BJ338" s="21" t="s">
        <v>80</v>
      </c>
      <c r="BK338" s="200">
        <f>ROUND(I338*H338,2)</f>
        <v>0</v>
      </c>
      <c r="BL338" s="21" t="s">
        <v>137</v>
      </c>
      <c r="BM338" s="21" t="s">
        <v>591</v>
      </c>
    </row>
    <row r="339" spans="2:65" s="1" customFormat="1" ht="24">
      <c r="B339" s="38"/>
      <c r="C339" s="60"/>
      <c r="D339" s="201" t="s">
        <v>139</v>
      </c>
      <c r="E339" s="60"/>
      <c r="F339" s="202" t="s">
        <v>592</v>
      </c>
      <c r="G339" s="60"/>
      <c r="H339" s="60"/>
      <c r="I339" s="160"/>
      <c r="J339" s="60"/>
      <c r="K339" s="60"/>
      <c r="L339" s="58"/>
      <c r="M339" s="203"/>
      <c r="N339" s="39"/>
      <c r="O339" s="39"/>
      <c r="P339" s="39"/>
      <c r="Q339" s="39"/>
      <c r="R339" s="39"/>
      <c r="S339" s="39"/>
      <c r="T339" s="75"/>
      <c r="AT339" s="21" t="s">
        <v>139</v>
      </c>
      <c r="AU339" s="21" t="s">
        <v>83</v>
      </c>
    </row>
    <row r="340" spans="2:65" s="11" customFormat="1" ht="12">
      <c r="B340" s="205"/>
      <c r="C340" s="206"/>
      <c r="D340" s="201" t="s">
        <v>143</v>
      </c>
      <c r="E340" s="207" t="s">
        <v>21</v>
      </c>
      <c r="F340" s="208" t="s">
        <v>593</v>
      </c>
      <c r="G340" s="206"/>
      <c r="H340" s="209">
        <v>339.73500000000001</v>
      </c>
      <c r="I340" s="210"/>
      <c r="J340" s="206"/>
      <c r="K340" s="206"/>
      <c r="L340" s="211"/>
      <c r="M340" s="212"/>
      <c r="N340" s="213"/>
      <c r="O340" s="213"/>
      <c r="P340" s="213"/>
      <c r="Q340" s="213"/>
      <c r="R340" s="213"/>
      <c r="S340" s="213"/>
      <c r="T340" s="214"/>
      <c r="AT340" s="215" t="s">
        <v>143</v>
      </c>
      <c r="AU340" s="215" t="s">
        <v>83</v>
      </c>
      <c r="AV340" s="11" t="s">
        <v>83</v>
      </c>
      <c r="AW340" s="11" t="s">
        <v>35</v>
      </c>
      <c r="AX340" s="11" t="s">
        <v>80</v>
      </c>
      <c r="AY340" s="215" t="s">
        <v>130</v>
      </c>
    </row>
    <row r="341" spans="2:65" s="1" customFormat="1" ht="14.4" customHeight="1">
      <c r="B341" s="38"/>
      <c r="C341" s="189" t="s">
        <v>594</v>
      </c>
      <c r="D341" s="189" t="s">
        <v>132</v>
      </c>
      <c r="E341" s="190" t="s">
        <v>595</v>
      </c>
      <c r="F341" s="191" t="s">
        <v>596</v>
      </c>
      <c r="G341" s="192" t="s">
        <v>305</v>
      </c>
      <c r="H341" s="193">
        <v>8.32</v>
      </c>
      <c r="I341" s="194"/>
      <c r="J341" s="195">
        <f>ROUND(I341*H341,2)</f>
        <v>0</v>
      </c>
      <c r="K341" s="191" t="s">
        <v>136</v>
      </c>
      <c r="L341" s="58"/>
      <c r="M341" s="196" t="s">
        <v>21</v>
      </c>
      <c r="N341" s="197" t="s">
        <v>43</v>
      </c>
      <c r="O341" s="39"/>
      <c r="P341" s="198">
        <f>O341*H341</f>
        <v>0</v>
      </c>
      <c r="Q341" s="198">
        <v>0</v>
      </c>
      <c r="R341" s="198">
        <f>Q341*H341</f>
        <v>0</v>
      </c>
      <c r="S341" s="198">
        <v>0</v>
      </c>
      <c r="T341" s="199">
        <f>S341*H341</f>
        <v>0</v>
      </c>
      <c r="AR341" s="21" t="s">
        <v>137</v>
      </c>
      <c r="AT341" s="21" t="s">
        <v>132</v>
      </c>
      <c r="AU341" s="21" t="s">
        <v>83</v>
      </c>
      <c r="AY341" s="21" t="s">
        <v>130</v>
      </c>
      <c r="BE341" s="200">
        <f>IF(N341="základní",J341,0)</f>
        <v>0</v>
      </c>
      <c r="BF341" s="200">
        <f>IF(N341="snížená",J341,0)</f>
        <v>0</v>
      </c>
      <c r="BG341" s="200">
        <f>IF(N341="zákl. přenesená",J341,0)</f>
        <v>0</v>
      </c>
      <c r="BH341" s="200">
        <f>IF(N341="sníž. přenesená",J341,0)</f>
        <v>0</v>
      </c>
      <c r="BI341" s="200">
        <f>IF(N341="nulová",J341,0)</f>
        <v>0</v>
      </c>
      <c r="BJ341" s="21" t="s">
        <v>80</v>
      </c>
      <c r="BK341" s="200">
        <f>ROUND(I341*H341,2)</f>
        <v>0</v>
      </c>
      <c r="BL341" s="21" t="s">
        <v>137</v>
      </c>
      <c r="BM341" s="21" t="s">
        <v>597</v>
      </c>
    </row>
    <row r="342" spans="2:65" s="1" customFormat="1" ht="24">
      <c r="B342" s="38"/>
      <c r="C342" s="60"/>
      <c r="D342" s="201" t="s">
        <v>139</v>
      </c>
      <c r="E342" s="60"/>
      <c r="F342" s="202" t="s">
        <v>598</v>
      </c>
      <c r="G342" s="60"/>
      <c r="H342" s="60"/>
      <c r="I342" s="160"/>
      <c r="J342" s="60"/>
      <c r="K342" s="60"/>
      <c r="L342" s="58"/>
      <c r="M342" s="203"/>
      <c r="N342" s="39"/>
      <c r="O342" s="39"/>
      <c r="P342" s="39"/>
      <c r="Q342" s="39"/>
      <c r="R342" s="39"/>
      <c r="S342" s="39"/>
      <c r="T342" s="75"/>
      <c r="AT342" s="21" t="s">
        <v>139</v>
      </c>
      <c r="AU342" s="21" t="s">
        <v>83</v>
      </c>
    </row>
    <row r="343" spans="2:65" s="11" customFormat="1" ht="12">
      <c r="B343" s="205"/>
      <c r="C343" s="206"/>
      <c r="D343" s="201" t="s">
        <v>143</v>
      </c>
      <c r="E343" s="207" t="s">
        <v>21</v>
      </c>
      <c r="F343" s="208" t="s">
        <v>599</v>
      </c>
      <c r="G343" s="206"/>
      <c r="H343" s="209">
        <v>8.32</v>
      </c>
      <c r="I343" s="210"/>
      <c r="J343" s="206"/>
      <c r="K343" s="206"/>
      <c r="L343" s="211"/>
      <c r="M343" s="212"/>
      <c r="N343" s="213"/>
      <c r="O343" s="213"/>
      <c r="P343" s="213"/>
      <c r="Q343" s="213"/>
      <c r="R343" s="213"/>
      <c r="S343" s="213"/>
      <c r="T343" s="214"/>
      <c r="AT343" s="215" t="s">
        <v>143</v>
      </c>
      <c r="AU343" s="215" t="s">
        <v>83</v>
      </c>
      <c r="AV343" s="11" t="s">
        <v>83</v>
      </c>
      <c r="AW343" s="11" t="s">
        <v>35</v>
      </c>
      <c r="AX343" s="11" t="s">
        <v>80</v>
      </c>
      <c r="AY343" s="215" t="s">
        <v>130</v>
      </c>
    </row>
    <row r="344" spans="2:65" s="1" customFormat="1" ht="22.8" customHeight="1">
      <c r="B344" s="38"/>
      <c r="C344" s="189" t="s">
        <v>600</v>
      </c>
      <c r="D344" s="189" t="s">
        <v>132</v>
      </c>
      <c r="E344" s="190" t="s">
        <v>601</v>
      </c>
      <c r="F344" s="191" t="s">
        <v>602</v>
      </c>
      <c r="G344" s="192" t="s">
        <v>305</v>
      </c>
      <c r="H344" s="193">
        <v>241.28</v>
      </c>
      <c r="I344" s="194"/>
      <c r="J344" s="195">
        <f>ROUND(I344*H344,2)</f>
        <v>0</v>
      </c>
      <c r="K344" s="191" t="s">
        <v>136</v>
      </c>
      <c r="L344" s="58"/>
      <c r="M344" s="196" t="s">
        <v>21</v>
      </c>
      <c r="N344" s="197" t="s">
        <v>43</v>
      </c>
      <c r="O344" s="39"/>
      <c r="P344" s="198">
        <f>O344*H344</f>
        <v>0</v>
      </c>
      <c r="Q344" s="198">
        <v>0</v>
      </c>
      <c r="R344" s="198">
        <f>Q344*H344</f>
        <v>0</v>
      </c>
      <c r="S344" s="198">
        <v>0</v>
      </c>
      <c r="T344" s="199">
        <f>S344*H344</f>
        <v>0</v>
      </c>
      <c r="AR344" s="21" t="s">
        <v>137</v>
      </c>
      <c r="AT344" s="21" t="s">
        <v>132</v>
      </c>
      <c r="AU344" s="21" t="s">
        <v>83</v>
      </c>
      <c r="AY344" s="21" t="s">
        <v>130</v>
      </c>
      <c r="BE344" s="200">
        <f>IF(N344="základní",J344,0)</f>
        <v>0</v>
      </c>
      <c r="BF344" s="200">
        <f>IF(N344="snížená",J344,0)</f>
        <v>0</v>
      </c>
      <c r="BG344" s="200">
        <f>IF(N344="zákl. přenesená",J344,0)</f>
        <v>0</v>
      </c>
      <c r="BH344" s="200">
        <f>IF(N344="sníž. přenesená",J344,0)</f>
        <v>0</v>
      </c>
      <c r="BI344" s="200">
        <f>IF(N344="nulová",J344,0)</f>
        <v>0</v>
      </c>
      <c r="BJ344" s="21" t="s">
        <v>80</v>
      </c>
      <c r="BK344" s="200">
        <f>ROUND(I344*H344,2)</f>
        <v>0</v>
      </c>
      <c r="BL344" s="21" t="s">
        <v>137</v>
      </c>
      <c r="BM344" s="21" t="s">
        <v>603</v>
      </c>
    </row>
    <row r="345" spans="2:65" s="1" customFormat="1" ht="24">
      <c r="B345" s="38"/>
      <c r="C345" s="60"/>
      <c r="D345" s="201" t="s">
        <v>139</v>
      </c>
      <c r="E345" s="60"/>
      <c r="F345" s="202" t="s">
        <v>604</v>
      </c>
      <c r="G345" s="60"/>
      <c r="H345" s="60"/>
      <c r="I345" s="160"/>
      <c r="J345" s="60"/>
      <c r="K345" s="60"/>
      <c r="L345" s="58"/>
      <c r="M345" s="203"/>
      <c r="N345" s="39"/>
      <c r="O345" s="39"/>
      <c r="P345" s="39"/>
      <c r="Q345" s="39"/>
      <c r="R345" s="39"/>
      <c r="S345" s="39"/>
      <c r="T345" s="75"/>
      <c r="AT345" s="21" t="s">
        <v>139</v>
      </c>
      <c r="AU345" s="21" t="s">
        <v>83</v>
      </c>
    </row>
    <row r="346" spans="2:65" s="11" customFormat="1" ht="12">
      <c r="B346" s="205"/>
      <c r="C346" s="206"/>
      <c r="D346" s="201" t="s">
        <v>143</v>
      </c>
      <c r="E346" s="207" t="s">
        <v>21</v>
      </c>
      <c r="F346" s="208" t="s">
        <v>605</v>
      </c>
      <c r="G346" s="206"/>
      <c r="H346" s="209">
        <v>241.28</v>
      </c>
      <c r="I346" s="210"/>
      <c r="J346" s="206"/>
      <c r="K346" s="206"/>
      <c r="L346" s="211"/>
      <c r="M346" s="212"/>
      <c r="N346" s="213"/>
      <c r="O346" s="213"/>
      <c r="P346" s="213"/>
      <c r="Q346" s="213"/>
      <c r="R346" s="213"/>
      <c r="S346" s="213"/>
      <c r="T346" s="214"/>
      <c r="AT346" s="215" t="s">
        <v>143</v>
      </c>
      <c r="AU346" s="215" t="s">
        <v>83</v>
      </c>
      <c r="AV346" s="11" t="s">
        <v>83</v>
      </c>
      <c r="AW346" s="11" t="s">
        <v>35</v>
      </c>
      <c r="AX346" s="11" t="s">
        <v>80</v>
      </c>
      <c r="AY346" s="215" t="s">
        <v>130</v>
      </c>
    </row>
    <row r="347" spans="2:65" s="1" customFormat="1" ht="14.4" customHeight="1">
      <c r="B347" s="38"/>
      <c r="C347" s="189" t="s">
        <v>606</v>
      </c>
      <c r="D347" s="189" t="s">
        <v>132</v>
      </c>
      <c r="E347" s="190" t="s">
        <v>607</v>
      </c>
      <c r="F347" s="191" t="s">
        <v>608</v>
      </c>
      <c r="G347" s="192" t="s">
        <v>305</v>
      </c>
      <c r="H347" s="193">
        <v>3.3889999999999998</v>
      </c>
      <c r="I347" s="194"/>
      <c r="J347" s="195">
        <f>ROUND(I347*H347,2)</f>
        <v>0</v>
      </c>
      <c r="K347" s="191" t="s">
        <v>136</v>
      </c>
      <c r="L347" s="58"/>
      <c r="M347" s="196" t="s">
        <v>21</v>
      </c>
      <c r="N347" s="197" t="s">
        <v>43</v>
      </c>
      <c r="O347" s="39"/>
      <c r="P347" s="198">
        <f>O347*H347</f>
        <v>0</v>
      </c>
      <c r="Q347" s="198">
        <v>0</v>
      </c>
      <c r="R347" s="198">
        <f>Q347*H347</f>
        <v>0</v>
      </c>
      <c r="S347" s="198">
        <v>0</v>
      </c>
      <c r="T347" s="199">
        <f>S347*H347</f>
        <v>0</v>
      </c>
      <c r="AR347" s="21" t="s">
        <v>137</v>
      </c>
      <c r="AT347" s="21" t="s">
        <v>132</v>
      </c>
      <c r="AU347" s="21" t="s">
        <v>83</v>
      </c>
      <c r="AY347" s="21" t="s">
        <v>130</v>
      </c>
      <c r="BE347" s="200">
        <f>IF(N347="základní",J347,0)</f>
        <v>0</v>
      </c>
      <c r="BF347" s="200">
        <f>IF(N347="snížená",J347,0)</f>
        <v>0</v>
      </c>
      <c r="BG347" s="200">
        <f>IF(N347="zákl. přenesená",J347,0)</f>
        <v>0</v>
      </c>
      <c r="BH347" s="200">
        <f>IF(N347="sníž. přenesená",J347,0)</f>
        <v>0</v>
      </c>
      <c r="BI347" s="200">
        <f>IF(N347="nulová",J347,0)</f>
        <v>0</v>
      </c>
      <c r="BJ347" s="21" t="s">
        <v>80</v>
      </c>
      <c r="BK347" s="200">
        <f>ROUND(I347*H347,2)</f>
        <v>0</v>
      </c>
      <c r="BL347" s="21" t="s">
        <v>137</v>
      </c>
      <c r="BM347" s="21" t="s">
        <v>609</v>
      </c>
    </row>
    <row r="348" spans="2:65" s="1" customFormat="1" ht="24">
      <c r="B348" s="38"/>
      <c r="C348" s="60"/>
      <c r="D348" s="201" t="s">
        <v>139</v>
      </c>
      <c r="E348" s="60"/>
      <c r="F348" s="202" t="s">
        <v>610</v>
      </c>
      <c r="G348" s="60"/>
      <c r="H348" s="60"/>
      <c r="I348" s="160"/>
      <c r="J348" s="60"/>
      <c r="K348" s="60"/>
      <c r="L348" s="58"/>
      <c r="M348" s="203"/>
      <c r="N348" s="39"/>
      <c r="O348" s="39"/>
      <c r="P348" s="39"/>
      <c r="Q348" s="39"/>
      <c r="R348" s="39"/>
      <c r="S348" s="39"/>
      <c r="T348" s="75"/>
      <c r="AT348" s="21" t="s">
        <v>139</v>
      </c>
      <c r="AU348" s="21" t="s">
        <v>83</v>
      </c>
    </row>
    <row r="349" spans="2:65" s="11" customFormat="1" ht="12">
      <c r="B349" s="205"/>
      <c r="C349" s="206"/>
      <c r="D349" s="201" t="s">
        <v>143</v>
      </c>
      <c r="E349" s="207" t="s">
        <v>21</v>
      </c>
      <c r="F349" s="208" t="s">
        <v>611</v>
      </c>
      <c r="G349" s="206"/>
      <c r="H349" s="209">
        <v>3.3889999999999998</v>
      </c>
      <c r="I349" s="210"/>
      <c r="J349" s="206"/>
      <c r="K349" s="206"/>
      <c r="L349" s="211"/>
      <c r="M349" s="212"/>
      <c r="N349" s="213"/>
      <c r="O349" s="213"/>
      <c r="P349" s="213"/>
      <c r="Q349" s="213"/>
      <c r="R349" s="213"/>
      <c r="S349" s="213"/>
      <c r="T349" s="214"/>
      <c r="AT349" s="215" t="s">
        <v>143</v>
      </c>
      <c r="AU349" s="215" t="s">
        <v>83</v>
      </c>
      <c r="AV349" s="11" t="s">
        <v>83</v>
      </c>
      <c r="AW349" s="11" t="s">
        <v>35</v>
      </c>
      <c r="AX349" s="11" t="s">
        <v>80</v>
      </c>
      <c r="AY349" s="215" t="s">
        <v>130</v>
      </c>
    </row>
    <row r="350" spans="2:65" s="1" customFormat="1" ht="14.4" customHeight="1">
      <c r="B350" s="38"/>
      <c r="C350" s="189" t="s">
        <v>612</v>
      </c>
      <c r="D350" s="189" t="s">
        <v>132</v>
      </c>
      <c r="E350" s="190" t="s">
        <v>613</v>
      </c>
      <c r="F350" s="191" t="s">
        <v>614</v>
      </c>
      <c r="G350" s="192" t="s">
        <v>305</v>
      </c>
      <c r="H350" s="193">
        <v>98.281000000000006</v>
      </c>
      <c r="I350" s="194"/>
      <c r="J350" s="195">
        <f>ROUND(I350*H350,2)</f>
        <v>0</v>
      </c>
      <c r="K350" s="191" t="s">
        <v>136</v>
      </c>
      <c r="L350" s="58"/>
      <c r="M350" s="196" t="s">
        <v>21</v>
      </c>
      <c r="N350" s="197" t="s">
        <v>43</v>
      </c>
      <c r="O350" s="39"/>
      <c r="P350" s="198">
        <f>O350*H350</f>
        <v>0</v>
      </c>
      <c r="Q350" s="198">
        <v>0</v>
      </c>
      <c r="R350" s="198">
        <f>Q350*H350</f>
        <v>0</v>
      </c>
      <c r="S350" s="198">
        <v>0</v>
      </c>
      <c r="T350" s="199">
        <f>S350*H350</f>
        <v>0</v>
      </c>
      <c r="AR350" s="21" t="s">
        <v>137</v>
      </c>
      <c r="AT350" s="21" t="s">
        <v>132</v>
      </c>
      <c r="AU350" s="21" t="s">
        <v>83</v>
      </c>
      <c r="AY350" s="21" t="s">
        <v>130</v>
      </c>
      <c r="BE350" s="200">
        <f>IF(N350="základní",J350,0)</f>
        <v>0</v>
      </c>
      <c r="BF350" s="200">
        <f>IF(N350="snížená",J350,0)</f>
        <v>0</v>
      </c>
      <c r="BG350" s="200">
        <f>IF(N350="zákl. přenesená",J350,0)</f>
        <v>0</v>
      </c>
      <c r="BH350" s="200">
        <f>IF(N350="sníž. přenesená",J350,0)</f>
        <v>0</v>
      </c>
      <c r="BI350" s="200">
        <f>IF(N350="nulová",J350,0)</f>
        <v>0</v>
      </c>
      <c r="BJ350" s="21" t="s">
        <v>80</v>
      </c>
      <c r="BK350" s="200">
        <f>ROUND(I350*H350,2)</f>
        <v>0</v>
      </c>
      <c r="BL350" s="21" t="s">
        <v>137</v>
      </c>
      <c r="BM350" s="21" t="s">
        <v>615</v>
      </c>
    </row>
    <row r="351" spans="2:65" s="1" customFormat="1" ht="36">
      <c r="B351" s="38"/>
      <c r="C351" s="60"/>
      <c r="D351" s="201" t="s">
        <v>139</v>
      </c>
      <c r="E351" s="60"/>
      <c r="F351" s="202" t="s">
        <v>616</v>
      </c>
      <c r="G351" s="60"/>
      <c r="H351" s="60"/>
      <c r="I351" s="160"/>
      <c r="J351" s="60"/>
      <c r="K351" s="60"/>
      <c r="L351" s="58"/>
      <c r="M351" s="203"/>
      <c r="N351" s="39"/>
      <c r="O351" s="39"/>
      <c r="P351" s="39"/>
      <c r="Q351" s="39"/>
      <c r="R351" s="39"/>
      <c r="S351" s="39"/>
      <c r="T351" s="75"/>
      <c r="AT351" s="21" t="s">
        <v>139</v>
      </c>
      <c r="AU351" s="21" t="s">
        <v>83</v>
      </c>
    </row>
    <row r="352" spans="2:65" s="11" customFormat="1" ht="12">
      <c r="B352" s="205"/>
      <c r="C352" s="206"/>
      <c r="D352" s="201" t="s">
        <v>143</v>
      </c>
      <c r="E352" s="207" t="s">
        <v>21</v>
      </c>
      <c r="F352" s="208" t="s">
        <v>617</v>
      </c>
      <c r="G352" s="206"/>
      <c r="H352" s="209">
        <v>98.281000000000006</v>
      </c>
      <c r="I352" s="210"/>
      <c r="J352" s="206"/>
      <c r="K352" s="206"/>
      <c r="L352" s="211"/>
      <c r="M352" s="212"/>
      <c r="N352" s="213"/>
      <c r="O352" s="213"/>
      <c r="P352" s="213"/>
      <c r="Q352" s="213"/>
      <c r="R352" s="213"/>
      <c r="S352" s="213"/>
      <c r="T352" s="214"/>
      <c r="AT352" s="215" t="s">
        <v>143</v>
      </c>
      <c r="AU352" s="215" t="s">
        <v>83</v>
      </c>
      <c r="AV352" s="11" t="s">
        <v>83</v>
      </c>
      <c r="AW352" s="11" t="s">
        <v>35</v>
      </c>
      <c r="AX352" s="11" t="s">
        <v>80</v>
      </c>
      <c r="AY352" s="215" t="s">
        <v>130</v>
      </c>
    </row>
    <row r="353" spans="2:65" s="1" customFormat="1" ht="22.8" customHeight="1">
      <c r="B353" s="38"/>
      <c r="C353" s="189" t="s">
        <v>618</v>
      </c>
      <c r="D353" s="189" t="s">
        <v>132</v>
      </c>
      <c r="E353" s="190" t="s">
        <v>619</v>
      </c>
      <c r="F353" s="191" t="s">
        <v>620</v>
      </c>
      <c r="G353" s="192" t="s">
        <v>305</v>
      </c>
      <c r="H353" s="193">
        <v>11.715</v>
      </c>
      <c r="I353" s="194"/>
      <c r="J353" s="195">
        <f>ROUND(I353*H353,2)</f>
        <v>0</v>
      </c>
      <c r="K353" s="191" t="s">
        <v>136</v>
      </c>
      <c r="L353" s="58"/>
      <c r="M353" s="196" t="s">
        <v>21</v>
      </c>
      <c r="N353" s="197" t="s">
        <v>43</v>
      </c>
      <c r="O353" s="39"/>
      <c r="P353" s="198">
        <f>O353*H353</f>
        <v>0</v>
      </c>
      <c r="Q353" s="198">
        <v>0</v>
      </c>
      <c r="R353" s="198">
        <f>Q353*H353</f>
        <v>0</v>
      </c>
      <c r="S353" s="198">
        <v>0</v>
      </c>
      <c r="T353" s="199">
        <f>S353*H353</f>
        <v>0</v>
      </c>
      <c r="AR353" s="21" t="s">
        <v>137</v>
      </c>
      <c r="AT353" s="21" t="s">
        <v>132</v>
      </c>
      <c r="AU353" s="21" t="s">
        <v>83</v>
      </c>
      <c r="AY353" s="21" t="s">
        <v>130</v>
      </c>
      <c r="BE353" s="200">
        <f>IF(N353="základní",J353,0)</f>
        <v>0</v>
      </c>
      <c r="BF353" s="200">
        <f>IF(N353="snížená",J353,0)</f>
        <v>0</v>
      </c>
      <c r="BG353" s="200">
        <f>IF(N353="zákl. přenesená",J353,0)</f>
        <v>0</v>
      </c>
      <c r="BH353" s="200">
        <f>IF(N353="sníž. přenesená",J353,0)</f>
        <v>0</v>
      </c>
      <c r="BI353" s="200">
        <f>IF(N353="nulová",J353,0)</f>
        <v>0</v>
      </c>
      <c r="BJ353" s="21" t="s">
        <v>80</v>
      </c>
      <c r="BK353" s="200">
        <f>ROUND(I353*H353,2)</f>
        <v>0</v>
      </c>
      <c r="BL353" s="21" t="s">
        <v>137</v>
      </c>
      <c r="BM353" s="21" t="s">
        <v>621</v>
      </c>
    </row>
    <row r="354" spans="2:65" s="1" customFormat="1" ht="24">
      <c r="B354" s="38"/>
      <c r="C354" s="60"/>
      <c r="D354" s="201" t="s">
        <v>139</v>
      </c>
      <c r="E354" s="60"/>
      <c r="F354" s="202" t="s">
        <v>622</v>
      </c>
      <c r="G354" s="60"/>
      <c r="H354" s="60"/>
      <c r="I354" s="160"/>
      <c r="J354" s="60"/>
      <c r="K354" s="60"/>
      <c r="L354" s="58"/>
      <c r="M354" s="203"/>
      <c r="N354" s="39"/>
      <c r="O354" s="39"/>
      <c r="P354" s="39"/>
      <c r="Q354" s="39"/>
      <c r="R354" s="39"/>
      <c r="S354" s="39"/>
      <c r="T354" s="75"/>
      <c r="AT354" s="21" t="s">
        <v>139</v>
      </c>
      <c r="AU354" s="21" t="s">
        <v>83</v>
      </c>
    </row>
    <row r="355" spans="2:65" s="11" customFormat="1" ht="12">
      <c r="B355" s="205"/>
      <c r="C355" s="206"/>
      <c r="D355" s="201" t="s">
        <v>143</v>
      </c>
      <c r="E355" s="207" t="s">
        <v>21</v>
      </c>
      <c r="F355" s="208" t="s">
        <v>587</v>
      </c>
      <c r="G355" s="206"/>
      <c r="H355" s="209">
        <v>11.715</v>
      </c>
      <c r="I355" s="210"/>
      <c r="J355" s="206"/>
      <c r="K355" s="206"/>
      <c r="L355" s="211"/>
      <c r="M355" s="212"/>
      <c r="N355" s="213"/>
      <c r="O355" s="213"/>
      <c r="P355" s="213"/>
      <c r="Q355" s="213"/>
      <c r="R355" s="213"/>
      <c r="S355" s="213"/>
      <c r="T355" s="214"/>
      <c r="AT355" s="215" t="s">
        <v>143</v>
      </c>
      <c r="AU355" s="215" t="s">
        <v>83</v>
      </c>
      <c r="AV355" s="11" t="s">
        <v>83</v>
      </c>
      <c r="AW355" s="11" t="s">
        <v>35</v>
      </c>
      <c r="AX355" s="11" t="s">
        <v>80</v>
      </c>
      <c r="AY355" s="215" t="s">
        <v>130</v>
      </c>
    </row>
    <row r="356" spans="2:65" s="1" customFormat="1" ht="22.8" customHeight="1">
      <c r="B356" s="38"/>
      <c r="C356" s="189" t="s">
        <v>623</v>
      </c>
      <c r="D356" s="189" t="s">
        <v>132</v>
      </c>
      <c r="E356" s="190" t="s">
        <v>624</v>
      </c>
      <c r="F356" s="191" t="s">
        <v>625</v>
      </c>
      <c r="G356" s="192" t="s">
        <v>305</v>
      </c>
      <c r="H356" s="193">
        <v>2.2879999999999998</v>
      </c>
      <c r="I356" s="194"/>
      <c r="J356" s="195">
        <f>ROUND(I356*H356,2)</f>
        <v>0</v>
      </c>
      <c r="K356" s="191" t="s">
        <v>136</v>
      </c>
      <c r="L356" s="58"/>
      <c r="M356" s="196" t="s">
        <v>21</v>
      </c>
      <c r="N356" s="197" t="s">
        <v>43</v>
      </c>
      <c r="O356" s="39"/>
      <c r="P356" s="198">
        <f>O356*H356</f>
        <v>0</v>
      </c>
      <c r="Q356" s="198">
        <v>0</v>
      </c>
      <c r="R356" s="198">
        <f>Q356*H356</f>
        <v>0</v>
      </c>
      <c r="S356" s="198">
        <v>0</v>
      </c>
      <c r="T356" s="199">
        <f>S356*H356</f>
        <v>0</v>
      </c>
      <c r="AR356" s="21" t="s">
        <v>137</v>
      </c>
      <c r="AT356" s="21" t="s">
        <v>132</v>
      </c>
      <c r="AU356" s="21" t="s">
        <v>83</v>
      </c>
      <c r="AY356" s="21" t="s">
        <v>130</v>
      </c>
      <c r="BE356" s="200">
        <f>IF(N356="základní",J356,0)</f>
        <v>0</v>
      </c>
      <c r="BF356" s="200">
        <f>IF(N356="snížená",J356,0)</f>
        <v>0</v>
      </c>
      <c r="BG356" s="200">
        <f>IF(N356="zákl. přenesená",J356,0)</f>
        <v>0</v>
      </c>
      <c r="BH356" s="200">
        <f>IF(N356="sníž. přenesená",J356,0)</f>
        <v>0</v>
      </c>
      <c r="BI356" s="200">
        <f>IF(N356="nulová",J356,0)</f>
        <v>0</v>
      </c>
      <c r="BJ356" s="21" t="s">
        <v>80</v>
      </c>
      <c r="BK356" s="200">
        <f>ROUND(I356*H356,2)</f>
        <v>0</v>
      </c>
      <c r="BL356" s="21" t="s">
        <v>137</v>
      </c>
      <c r="BM356" s="21" t="s">
        <v>626</v>
      </c>
    </row>
    <row r="357" spans="2:65" s="1" customFormat="1" ht="24">
      <c r="B357" s="38"/>
      <c r="C357" s="60"/>
      <c r="D357" s="201" t="s">
        <v>139</v>
      </c>
      <c r="E357" s="60"/>
      <c r="F357" s="202" t="s">
        <v>627</v>
      </c>
      <c r="G357" s="60"/>
      <c r="H357" s="60"/>
      <c r="I357" s="160"/>
      <c r="J357" s="60"/>
      <c r="K357" s="60"/>
      <c r="L357" s="58"/>
      <c r="M357" s="203"/>
      <c r="N357" s="39"/>
      <c r="O357" s="39"/>
      <c r="P357" s="39"/>
      <c r="Q357" s="39"/>
      <c r="R357" s="39"/>
      <c r="S357" s="39"/>
      <c r="T357" s="75"/>
      <c r="AT357" s="21" t="s">
        <v>139</v>
      </c>
      <c r="AU357" s="21" t="s">
        <v>83</v>
      </c>
    </row>
    <row r="358" spans="2:65" s="11" customFormat="1" ht="12">
      <c r="B358" s="205"/>
      <c r="C358" s="206"/>
      <c r="D358" s="201" t="s">
        <v>143</v>
      </c>
      <c r="E358" s="207" t="s">
        <v>21</v>
      </c>
      <c r="F358" s="208" t="s">
        <v>628</v>
      </c>
      <c r="G358" s="206"/>
      <c r="H358" s="209">
        <v>2.2879999999999998</v>
      </c>
      <c r="I358" s="210"/>
      <c r="J358" s="206"/>
      <c r="K358" s="206"/>
      <c r="L358" s="211"/>
      <c r="M358" s="212"/>
      <c r="N358" s="213"/>
      <c r="O358" s="213"/>
      <c r="P358" s="213"/>
      <c r="Q358" s="213"/>
      <c r="R358" s="213"/>
      <c r="S358" s="213"/>
      <c r="T358" s="214"/>
      <c r="AT358" s="215" t="s">
        <v>143</v>
      </c>
      <c r="AU358" s="215" t="s">
        <v>83</v>
      </c>
      <c r="AV358" s="11" t="s">
        <v>83</v>
      </c>
      <c r="AW358" s="11" t="s">
        <v>35</v>
      </c>
      <c r="AX358" s="11" t="s">
        <v>80</v>
      </c>
      <c r="AY358" s="215" t="s">
        <v>130</v>
      </c>
    </row>
    <row r="359" spans="2:65" s="10" customFormat="1" ht="29.85" customHeight="1">
      <c r="B359" s="173"/>
      <c r="C359" s="174"/>
      <c r="D359" s="175" t="s">
        <v>71</v>
      </c>
      <c r="E359" s="187" t="s">
        <v>629</v>
      </c>
      <c r="F359" s="187" t="s">
        <v>630</v>
      </c>
      <c r="G359" s="174"/>
      <c r="H359" s="174"/>
      <c r="I359" s="177"/>
      <c r="J359" s="188">
        <f>BK359</f>
        <v>0</v>
      </c>
      <c r="K359" s="174"/>
      <c r="L359" s="179"/>
      <c r="M359" s="180"/>
      <c r="N359" s="181"/>
      <c r="O359" s="181"/>
      <c r="P359" s="182">
        <f>SUM(P360:P361)</f>
        <v>0</v>
      </c>
      <c r="Q359" s="181"/>
      <c r="R359" s="182">
        <f>SUM(R360:R361)</f>
        <v>0</v>
      </c>
      <c r="S359" s="181"/>
      <c r="T359" s="183">
        <f>SUM(T360:T361)</f>
        <v>0</v>
      </c>
      <c r="AR359" s="184" t="s">
        <v>80</v>
      </c>
      <c r="AT359" s="185" t="s">
        <v>71</v>
      </c>
      <c r="AU359" s="185" t="s">
        <v>80</v>
      </c>
      <c r="AY359" s="184" t="s">
        <v>130</v>
      </c>
      <c r="BK359" s="186">
        <f>SUM(BK360:BK361)</f>
        <v>0</v>
      </c>
    </row>
    <row r="360" spans="2:65" s="1" customFormat="1" ht="22.8" customHeight="1">
      <c r="B360" s="38"/>
      <c r="C360" s="189" t="s">
        <v>631</v>
      </c>
      <c r="D360" s="189" t="s">
        <v>132</v>
      </c>
      <c r="E360" s="190" t="s">
        <v>632</v>
      </c>
      <c r="F360" s="191" t="s">
        <v>633</v>
      </c>
      <c r="G360" s="192" t="s">
        <v>305</v>
      </c>
      <c r="H360" s="193">
        <v>2177.0329999999999</v>
      </c>
      <c r="I360" s="194"/>
      <c r="J360" s="195">
        <f>ROUND(I360*H360,2)</f>
        <v>0</v>
      </c>
      <c r="K360" s="191" t="s">
        <v>136</v>
      </c>
      <c r="L360" s="58"/>
      <c r="M360" s="196" t="s">
        <v>21</v>
      </c>
      <c r="N360" s="197" t="s">
        <v>43</v>
      </c>
      <c r="O360" s="39"/>
      <c r="P360" s="198">
        <f>O360*H360</f>
        <v>0</v>
      </c>
      <c r="Q360" s="198">
        <v>0</v>
      </c>
      <c r="R360" s="198">
        <f>Q360*H360</f>
        <v>0</v>
      </c>
      <c r="S360" s="198">
        <v>0</v>
      </c>
      <c r="T360" s="199">
        <f>S360*H360</f>
        <v>0</v>
      </c>
      <c r="AR360" s="21" t="s">
        <v>137</v>
      </c>
      <c r="AT360" s="21" t="s">
        <v>132</v>
      </c>
      <c r="AU360" s="21" t="s">
        <v>83</v>
      </c>
      <c r="AY360" s="21" t="s">
        <v>130</v>
      </c>
      <c r="BE360" s="200">
        <f>IF(N360="základní",J360,0)</f>
        <v>0</v>
      </c>
      <c r="BF360" s="200">
        <f>IF(N360="snížená",J360,0)</f>
        <v>0</v>
      </c>
      <c r="BG360" s="200">
        <f>IF(N360="zákl. přenesená",J360,0)</f>
        <v>0</v>
      </c>
      <c r="BH360" s="200">
        <f>IF(N360="sníž. přenesená",J360,0)</f>
        <v>0</v>
      </c>
      <c r="BI360" s="200">
        <f>IF(N360="nulová",J360,0)</f>
        <v>0</v>
      </c>
      <c r="BJ360" s="21" t="s">
        <v>80</v>
      </c>
      <c r="BK360" s="200">
        <f>ROUND(I360*H360,2)</f>
        <v>0</v>
      </c>
      <c r="BL360" s="21" t="s">
        <v>137</v>
      </c>
      <c r="BM360" s="21" t="s">
        <v>634</v>
      </c>
    </row>
    <row r="361" spans="2:65" s="1" customFormat="1" ht="24">
      <c r="B361" s="38"/>
      <c r="C361" s="60"/>
      <c r="D361" s="201" t="s">
        <v>139</v>
      </c>
      <c r="E361" s="60"/>
      <c r="F361" s="202" t="s">
        <v>635</v>
      </c>
      <c r="G361" s="60"/>
      <c r="H361" s="60"/>
      <c r="I361" s="160"/>
      <c r="J361" s="60"/>
      <c r="K361" s="60"/>
      <c r="L361" s="58"/>
      <c r="M361" s="226"/>
      <c r="N361" s="227"/>
      <c r="O361" s="227"/>
      <c r="P361" s="227"/>
      <c r="Q361" s="227"/>
      <c r="R361" s="227"/>
      <c r="S361" s="227"/>
      <c r="T361" s="228"/>
      <c r="AT361" s="21" t="s">
        <v>139</v>
      </c>
      <c r="AU361" s="21" t="s">
        <v>83</v>
      </c>
    </row>
    <row r="362" spans="2:65" s="1" customFormat="1" ht="6.9" customHeight="1">
      <c r="B362" s="53"/>
      <c r="C362" s="54"/>
      <c r="D362" s="54"/>
      <c r="E362" s="54"/>
      <c r="F362" s="54"/>
      <c r="G362" s="54"/>
      <c r="H362" s="54"/>
      <c r="I362" s="136"/>
      <c r="J362" s="54"/>
      <c r="K362" s="54"/>
      <c r="L362" s="58"/>
    </row>
  </sheetData>
  <sheetProtection algorithmName="SHA-512" hashValue="DUvqH2lBbQtr6JS9tn4v0S5Gu2lDpfWCb7FimjeCxfD0NOedQfwzYFOBniP0AfF6gV8rBw3x4uvAGdwG1DmWRQ==" saltValue="N4pUqw60Llt+07pEVILj0KuGVg0HRXnGB54Zei7vFmD10haK1Qf/XTDqq4Xlu4+zx/sD7JRdULRG1q4gyqvtrA==" spinCount="100000" sheet="1" objects="1" scenarios="1" formatColumns="0" formatRows="0" autoFilter="0"/>
  <autoFilter ref="C85:K361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37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11.42578125" customWidth="1"/>
    <col min="9" max="9" width="10.85546875" style="108" customWidth="1"/>
    <col min="10" max="10" width="20.140625" customWidth="1"/>
    <col min="11" max="11" width="14.8554687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91</v>
      </c>
      <c r="G1" s="353" t="s">
        <v>92</v>
      </c>
      <c r="H1" s="353"/>
      <c r="I1" s="112"/>
      <c r="J1" s="111" t="s">
        <v>93</v>
      </c>
      <c r="K1" s="110" t="s">
        <v>94</v>
      </c>
      <c r="L1" s="111" t="s">
        <v>95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21" t="s">
        <v>86</v>
      </c>
    </row>
    <row r="3" spans="1:70" ht="6.9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83</v>
      </c>
    </row>
    <row r="4" spans="1:70" ht="36.9" customHeight="1">
      <c r="B4" s="25"/>
      <c r="C4" s="26"/>
      <c r="D4" s="27" t="s">
        <v>96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 ht="13.2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4.4" customHeight="1">
      <c r="B7" s="25"/>
      <c r="C7" s="26"/>
      <c r="D7" s="26"/>
      <c r="E7" s="345" t="str">
        <f>'Rekapitulace stavby'!K6</f>
        <v>k.ú. Křinice, cesta PC 7</v>
      </c>
      <c r="F7" s="346"/>
      <c r="G7" s="346"/>
      <c r="H7" s="346"/>
      <c r="I7" s="114"/>
      <c r="J7" s="26"/>
      <c r="K7" s="28"/>
    </row>
    <row r="8" spans="1:70" s="1" customFormat="1" ht="13.2">
      <c r="B8" s="38"/>
      <c r="C8" s="39"/>
      <c r="D8" s="34" t="s">
        <v>97</v>
      </c>
      <c r="E8" s="39"/>
      <c r="F8" s="39"/>
      <c r="G8" s="39"/>
      <c r="H8" s="39"/>
      <c r="I8" s="115"/>
      <c r="J8" s="39"/>
      <c r="K8" s="42"/>
    </row>
    <row r="9" spans="1:70" s="1" customFormat="1" ht="36.9" customHeight="1">
      <c r="B9" s="38"/>
      <c r="C9" s="39"/>
      <c r="D9" s="39"/>
      <c r="E9" s="347" t="s">
        <v>636</v>
      </c>
      <c r="F9" s="348"/>
      <c r="G9" s="348"/>
      <c r="H9" s="348"/>
      <c r="I9" s="115"/>
      <c r="J9" s="39"/>
      <c r="K9" s="42"/>
    </row>
    <row r="10" spans="1:70" s="1" customFormat="1" ht="12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" customHeight="1">
      <c r="B11" s="38"/>
      <c r="C11" s="39"/>
      <c r="D11" s="34" t="s">
        <v>20</v>
      </c>
      <c r="E11" s="39"/>
      <c r="F11" s="32" t="s">
        <v>87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3. 5. 2018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21</v>
      </c>
      <c r="K14" s="42"/>
    </row>
    <row r="15" spans="1:70" s="1" customFormat="1" ht="18" customHeight="1">
      <c r="B15" s="38"/>
      <c r="C15" s="39"/>
      <c r="D15" s="39"/>
      <c r="E15" s="32" t="s">
        <v>29</v>
      </c>
      <c r="F15" s="39"/>
      <c r="G15" s="39"/>
      <c r="H15" s="39"/>
      <c r="I15" s="116" t="s">
        <v>30</v>
      </c>
      <c r="J15" s="32" t="s">
        <v>21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" customHeight="1">
      <c r="B17" s="38"/>
      <c r="C17" s="39"/>
      <c r="D17" s="34" t="s">
        <v>31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30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" customHeight="1">
      <c r="B20" s="38"/>
      <c r="C20" s="39"/>
      <c r="D20" s="34" t="s">
        <v>33</v>
      </c>
      <c r="E20" s="39"/>
      <c r="F20" s="39"/>
      <c r="G20" s="39"/>
      <c r="H20" s="39"/>
      <c r="I20" s="116" t="s">
        <v>28</v>
      </c>
      <c r="J20" s="32" t="s">
        <v>21</v>
      </c>
      <c r="K20" s="42"/>
    </row>
    <row r="21" spans="2:11" s="1" customFormat="1" ht="18" customHeight="1">
      <c r="B21" s="38"/>
      <c r="C21" s="39"/>
      <c r="D21" s="39"/>
      <c r="E21" s="32" t="s">
        <v>34</v>
      </c>
      <c r="F21" s="39"/>
      <c r="G21" s="39"/>
      <c r="H21" s="39"/>
      <c r="I21" s="116" t="s">
        <v>30</v>
      </c>
      <c r="J21" s="32" t="s">
        <v>21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" customHeight="1">
      <c r="B23" s="38"/>
      <c r="C23" s="39"/>
      <c r="D23" s="34" t="s">
        <v>36</v>
      </c>
      <c r="E23" s="39"/>
      <c r="F23" s="39"/>
      <c r="G23" s="39"/>
      <c r="H23" s="39"/>
      <c r="I23" s="115"/>
      <c r="J23" s="39"/>
      <c r="K23" s="42"/>
    </row>
    <row r="24" spans="2:11" s="6" customFormat="1" ht="14.4" customHeight="1">
      <c r="B24" s="118"/>
      <c r="C24" s="119"/>
      <c r="D24" s="119"/>
      <c r="E24" s="314" t="s">
        <v>21</v>
      </c>
      <c r="F24" s="314"/>
      <c r="G24" s="314"/>
      <c r="H24" s="314"/>
      <c r="I24" s="120"/>
      <c r="J24" s="119"/>
      <c r="K24" s="121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38</v>
      </c>
      <c r="E27" s="39"/>
      <c r="F27" s="39"/>
      <c r="G27" s="39"/>
      <c r="H27" s="39"/>
      <c r="I27" s="115"/>
      <c r="J27" s="125">
        <f>ROUND(J80,2)</f>
        <v>0</v>
      </c>
      <c r="K27" s="42"/>
    </row>
    <row r="28" spans="2:11" s="1" customFormat="1" ht="6.9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" customHeight="1">
      <c r="B29" s="38"/>
      <c r="C29" s="39"/>
      <c r="D29" s="39"/>
      <c r="E29" s="39"/>
      <c r="F29" s="43" t="s">
        <v>40</v>
      </c>
      <c r="G29" s="39"/>
      <c r="H29" s="39"/>
      <c r="I29" s="126" t="s">
        <v>39</v>
      </c>
      <c r="J29" s="43" t="s">
        <v>41</v>
      </c>
      <c r="K29" s="42"/>
    </row>
    <row r="30" spans="2:11" s="1" customFormat="1" ht="14.4" customHeight="1">
      <c r="B30" s="38"/>
      <c r="C30" s="39"/>
      <c r="D30" s="46" t="s">
        <v>42</v>
      </c>
      <c r="E30" s="46" t="s">
        <v>43</v>
      </c>
      <c r="F30" s="127">
        <f>ROUND(SUM(BE80:BE136), 2)</f>
        <v>0</v>
      </c>
      <c r="G30" s="39"/>
      <c r="H30" s="39"/>
      <c r="I30" s="128">
        <v>0.21</v>
      </c>
      <c r="J30" s="127">
        <f>ROUND(ROUND((SUM(BE80:BE136)),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44</v>
      </c>
      <c r="F31" s="127">
        <f>ROUND(SUM(BF80:BF136), 2)</f>
        <v>0</v>
      </c>
      <c r="G31" s="39"/>
      <c r="H31" s="39"/>
      <c r="I31" s="128">
        <v>0.15</v>
      </c>
      <c r="J31" s="127">
        <f>ROUND(ROUND((SUM(BF80:BF136)),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45</v>
      </c>
      <c r="F32" s="127">
        <f>ROUND(SUM(BG80:BG136),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" hidden="1" customHeight="1">
      <c r="B33" s="38"/>
      <c r="C33" s="39"/>
      <c r="D33" s="39"/>
      <c r="E33" s="46" t="s">
        <v>46</v>
      </c>
      <c r="F33" s="127">
        <f>ROUND(SUM(BH80:BH136),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" hidden="1" customHeight="1">
      <c r="B34" s="38"/>
      <c r="C34" s="39"/>
      <c r="D34" s="39"/>
      <c r="E34" s="46" t="s">
        <v>47</v>
      </c>
      <c r="F34" s="127">
        <f>ROUND(SUM(BI80:BI136),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48</v>
      </c>
      <c r="E36" s="76"/>
      <c r="F36" s="76"/>
      <c r="G36" s="131" t="s">
        <v>49</v>
      </c>
      <c r="H36" s="132" t="s">
        <v>50</v>
      </c>
      <c r="I36" s="133"/>
      <c r="J36" s="134">
        <f>SUM(J27:J34)</f>
        <v>0</v>
      </c>
      <c r="K36" s="135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" customHeight="1">
      <c r="B42" s="38"/>
      <c r="C42" s="27" t="s">
        <v>99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4.4" customHeight="1">
      <c r="B45" s="38"/>
      <c r="C45" s="39"/>
      <c r="D45" s="39"/>
      <c r="E45" s="345" t="str">
        <f>E7</f>
        <v>k.ú. Křinice, cesta PC 7</v>
      </c>
      <c r="F45" s="346"/>
      <c r="G45" s="346"/>
      <c r="H45" s="346"/>
      <c r="I45" s="115"/>
      <c r="J45" s="39"/>
      <c r="K45" s="42"/>
    </row>
    <row r="46" spans="2:11" s="1" customFormat="1" ht="14.4" customHeight="1">
      <c r="B46" s="38"/>
      <c r="C46" s="34" t="s">
        <v>97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6.2" customHeight="1">
      <c r="B47" s="38"/>
      <c r="C47" s="39"/>
      <c r="D47" s="39"/>
      <c r="E47" s="347" t="str">
        <f>E9</f>
        <v>SO-901 - Výsadba</v>
      </c>
      <c r="F47" s="348"/>
      <c r="G47" s="348"/>
      <c r="H47" s="348"/>
      <c r="I47" s="115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 xml:space="preserve"> </v>
      </c>
      <c r="G49" s="39"/>
      <c r="H49" s="39"/>
      <c r="I49" s="116" t="s">
        <v>25</v>
      </c>
      <c r="J49" s="117" t="str">
        <f>IF(J12="","",J12)</f>
        <v>3. 5. 2018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 ht="13.2">
      <c r="B51" s="38"/>
      <c r="C51" s="34" t="s">
        <v>27</v>
      </c>
      <c r="D51" s="39"/>
      <c r="E51" s="39"/>
      <c r="F51" s="32" t="str">
        <f>E15</f>
        <v>ČR-SPÚ, Pobočka Náchod</v>
      </c>
      <c r="G51" s="39"/>
      <c r="H51" s="39"/>
      <c r="I51" s="116" t="s">
        <v>33</v>
      </c>
      <c r="J51" s="314" t="str">
        <f>E21</f>
        <v>Agroprojekce Litomyšl, s.r.o.</v>
      </c>
      <c r="K51" s="42"/>
    </row>
    <row r="52" spans="2:47" s="1" customFormat="1" ht="14.4" customHeight="1">
      <c r="B52" s="38"/>
      <c r="C52" s="34" t="s">
        <v>31</v>
      </c>
      <c r="D52" s="39"/>
      <c r="E52" s="39"/>
      <c r="F52" s="32" t="str">
        <f>IF(E18="","",E18)</f>
        <v/>
      </c>
      <c r="G52" s="39"/>
      <c r="H52" s="39"/>
      <c r="I52" s="115"/>
      <c r="J52" s="34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100</v>
      </c>
      <c r="D54" s="129"/>
      <c r="E54" s="129"/>
      <c r="F54" s="129"/>
      <c r="G54" s="129"/>
      <c r="H54" s="129"/>
      <c r="I54" s="142"/>
      <c r="J54" s="143" t="s">
        <v>101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102</v>
      </c>
      <c r="D56" s="39"/>
      <c r="E56" s="39"/>
      <c r="F56" s="39"/>
      <c r="G56" s="39"/>
      <c r="H56" s="39"/>
      <c r="I56" s="115"/>
      <c r="J56" s="125">
        <f>J80</f>
        <v>0</v>
      </c>
      <c r="K56" s="42"/>
      <c r="AU56" s="21" t="s">
        <v>103</v>
      </c>
    </row>
    <row r="57" spans="2:47" s="7" customFormat="1" ht="24.9" customHeight="1">
      <c r="B57" s="146"/>
      <c r="C57" s="147"/>
      <c r="D57" s="148" t="s">
        <v>104</v>
      </c>
      <c r="E57" s="149"/>
      <c r="F57" s="149"/>
      <c r="G57" s="149"/>
      <c r="H57" s="149"/>
      <c r="I57" s="150"/>
      <c r="J57" s="151">
        <f>J81</f>
        <v>0</v>
      </c>
      <c r="K57" s="152"/>
    </row>
    <row r="58" spans="2:47" s="8" customFormat="1" ht="19.95" customHeight="1">
      <c r="B58" s="153"/>
      <c r="C58" s="154"/>
      <c r="D58" s="155" t="s">
        <v>105</v>
      </c>
      <c r="E58" s="156"/>
      <c r="F58" s="156"/>
      <c r="G58" s="156"/>
      <c r="H58" s="156"/>
      <c r="I58" s="157"/>
      <c r="J58" s="158">
        <f>J82</f>
        <v>0</v>
      </c>
      <c r="K58" s="159"/>
    </row>
    <row r="59" spans="2:47" s="8" customFormat="1" ht="19.95" customHeight="1">
      <c r="B59" s="153"/>
      <c r="C59" s="154"/>
      <c r="D59" s="155" t="s">
        <v>107</v>
      </c>
      <c r="E59" s="156"/>
      <c r="F59" s="156"/>
      <c r="G59" s="156"/>
      <c r="H59" s="156"/>
      <c r="I59" s="157"/>
      <c r="J59" s="158">
        <f>J128</f>
        <v>0</v>
      </c>
      <c r="K59" s="159"/>
    </row>
    <row r="60" spans="2:47" s="8" customFormat="1" ht="19.95" customHeight="1">
      <c r="B60" s="153"/>
      <c r="C60" s="154"/>
      <c r="D60" s="155" t="s">
        <v>113</v>
      </c>
      <c r="E60" s="156"/>
      <c r="F60" s="156"/>
      <c r="G60" s="156"/>
      <c r="H60" s="156"/>
      <c r="I60" s="157"/>
      <c r="J60" s="158">
        <f>J134</f>
        <v>0</v>
      </c>
      <c r="K60" s="159"/>
    </row>
    <row r="61" spans="2:47" s="1" customFormat="1" ht="21.75" customHeight="1">
      <c r="B61" s="38"/>
      <c r="C61" s="39"/>
      <c r="D61" s="39"/>
      <c r="E61" s="39"/>
      <c r="F61" s="39"/>
      <c r="G61" s="39"/>
      <c r="H61" s="39"/>
      <c r="I61" s="115"/>
      <c r="J61" s="39"/>
      <c r="K61" s="42"/>
    </row>
    <row r="62" spans="2:47" s="1" customFormat="1" ht="6.9" customHeight="1">
      <c r="B62" s="53"/>
      <c r="C62" s="54"/>
      <c r="D62" s="54"/>
      <c r="E62" s="54"/>
      <c r="F62" s="54"/>
      <c r="G62" s="54"/>
      <c r="H62" s="54"/>
      <c r="I62" s="136"/>
      <c r="J62" s="54"/>
      <c r="K62" s="55"/>
    </row>
    <row r="66" spans="2:63" s="1" customFormat="1" ht="6.9" customHeight="1">
      <c r="B66" s="56"/>
      <c r="C66" s="57"/>
      <c r="D66" s="57"/>
      <c r="E66" s="57"/>
      <c r="F66" s="57"/>
      <c r="G66" s="57"/>
      <c r="H66" s="57"/>
      <c r="I66" s="139"/>
      <c r="J66" s="57"/>
      <c r="K66" s="57"/>
      <c r="L66" s="58"/>
    </row>
    <row r="67" spans="2:63" s="1" customFormat="1" ht="36.9" customHeight="1">
      <c r="B67" s="38"/>
      <c r="C67" s="59" t="s">
        <v>114</v>
      </c>
      <c r="D67" s="60"/>
      <c r="E67" s="60"/>
      <c r="F67" s="60"/>
      <c r="G67" s="60"/>
      <c r="H67" s="60"/>
      <c r="I67" s="160"/>
      <c r="J67" s="60"/>
      <c r="K67" s="60"/>
      <c r="L67" s="58"/>
    </row>
    <row r="68" spans="2:63" s="1" customFormat="1" ht="6.9" customHeight="1">
      <c r="B68" s="38"/>
      <c r="C68" s="60"/>
      <c r="D68" s="60"/>
      <c r="E68" s="60"/>
      <c r="F68" s="60"/>
      <c r="G68" s="60"/>
      <c r="H68" s="60"/>
      <c r="I68" s="160"/>
      <c r="J68" s="60"/>
      <c r="K68" s="60"/>
      <c r="L68" s="58"/>
    </row>
    <row r="69" spans="2:63" s="1" customFormat="1" ht="14.4" customHeight="1">
      <c r="B69" s="38"/>
      <c r="C69" s="62" t="s">
        <v>18</v>
      </c>
      <c r="D69" s="60"/>
      <c r="E69" s="60"/>
      <c r="F69" s="60"/>
      <c r="G69" s="60"/>
      <c r="H69" s="60"/>
      <c r="I69" s="160"/>
      <c r="J69" s="60"/>
      <c r="K69" s="60"/>
      <c r="L69" s="58"/>
    </row>
    <row r="70" spans="2:63" s="1" customFormat="1" ht="14.4" customHeight="1">
      <c r="B70" s="38"/>
      <c r="C70" s="60"/>
      <c r="D70" s="60"/>
      <c r="E70" s="350" t="str">
        <f>E7</f>
        <v>k.ú. Křinice, cesta PC 7</v>
      </c>
      <c r="F70" s="351"/>
      <c r="G70" s="351"/>
      <c r="H70" s="351"/>
      <c r="I70" s="160"/>
      <c r="J70" s="60"/>
      <c r="K70" s="60"/>
      <c r="L70" s="58"/>
    </row>
    <row r="71" spans="2:63" s="1" customFormat="1" ht="14.4" customHeight="1">
      <c r="B71" s="38"/>
      <c r="C71" s="62" t="s">
        <v>97</v>
      </c>
      <c r="D71" s="60"/>
      <c r="E71" s="60"/>
      <c r="F71" s="60"/>
      <c r="G71" s="60"/>
      <c r="H71" s="60"/>
      <c r="I71" s="160"/>
      <c r="J71" s="60"/>
      <c r="K71" s="60"/>
      <c r="L71" s="58"/>
    </row>
    <row r="72" spans="2:63" s="1" customFormat="1" ht="16.2" customHeight="1">
      <c r="B72" s="38"/>
      <c r="C72" s="60"/>
      <c r="D72" s="60"/>
      <c r="E72" s="325" t="str">
        <f>E9</f>
        <v>SO-901 - Výsadba</v>
      </c>
      <c r="F72" s="352"/>
      <c r="G72" s="352"/>
      <c r="H72" s="352"/>
      <c r="I72" s="160"/>
      <c r="J72" s="60"/>
      <c r="K72" s="60"/>
      <c r="L72" s="58"/>
    </row>
    <row r="73" spans="2:63" s="1" customFormat="1" ht="6.9" customHeight="1">
      <c r="B73" s="38"/>
      <c r="C73" s="60"/>
      <c r="D73" s="60"/>
      <c r="E73" s="60"/>
      <c r="F73" s="60"/>
      <c r="G73" s="60"/>
      <c r="H73" s="60"/>
      <c r="I73" s="160"/>
      <c r="J73" s="60"/>
      <c r="K73" s="60"/>
      <c r="L73" s="58"/>
    </row>
    <row r="74" spans="2:63" s="1" customFormat="1" ht="18" customHeight="1">
      <c r="B74" s="38"/>
      <c r="C74" s="62" t="s">
        <v>23</v>
      </c>
      <c r="D74" s="60"/>
      <c r="E74" s="60"/>
      <c r="F74" s="161" t="str">
        <f>F12</f>
        <v xml:space="preserve"> </v>
      </c>
      <c r="G74" s="60"/>
      <c r="H74" s="60"/>
      <c r="I74" s="162" t="s">
        <v>25</v>
      </c>
      <c r="J74" s="70" t="str">
        <f>IF(J12="","",J12)</f>
        <v>3. 5. 2018</v>
      </c>
      <c r="K74" s="60"/>
      <c r="L74" s="58"/>
    </row>
    <row r="75" spans="2:63" s="1" customFormat="1" ht="6.9" customHeight="1">
      <c r="B75" s="38"/>
      <c r="C75" s="60"/>
      <c r="D75" s="60"/>
      <c r="E75" s="60"/>
      <c r="F75" s="60"/>
      <c r="G75" s="60"/>
      <c r="H75" s="60"/>
      <c r="I75" s="160"/>
      <c r="J75" s="60"/>
      <c r="K75" s="60"/>
      <c r="L75" s="58"/>
    </row>
    <row r="76" spans="2:63" s="1" customFormat="1" ht="13.2">
      <c r="B76" s="38"/>
      <c r="C76" s="62" t="s">
        <v>27</v>
      </c>
      <c r="D76" s="60"/>
      <c r="E76" s="60"/>
      <c r="F76" s="161" t="str">
        <f>E15</f>
        <v>ČR-SPÚ, Pobočka Náchod</v>
      </c>
      <c r="G76" s="60"/>
      <c r="H76" s="60"/>
      <c r="I76" s="162" t="s">
        <v>33</v>
      </c>
      <c r="J76" s="161" t="str">
        <f>E21</f>
        <v>Agroprojekce Litomyšl, s.r.o.</v>
      </c>
      <c r="K76" s="60"/>
      <c r="L76" s="58"/>
    </row>
    <row r="77" spans="2:63" s="1" customFormat="1" ht="14.4" customHeight="1">
      <c r="B77" s="38"/>
      <c r="C77" s="62" t="s">
        <v>31</v>
      </c>
      <c r="D77" s="60"/>
      <c r="E77" s="60"/>
      <c r="F77" s="161" t="str">
        <f>IF(E18="","",E18)</f>
        <v/>
      </c>
      <c r="G77" s="60"/>
      <c r="H77" s="60"/>
      <c r="I77" s="160"/>
      <c r="J77" s="60"/>
      <c r="K77" s="60"/>
      <c r="L77" s="58"/>
    </row>
    <row r="78" spans="2:63" s="1" customFormat="1" ht="10.35" customHeight="1">
      <c r="B78" s="38"/>
      <c r="C78" s="60"/>
      <c r="D78" s="60"/>
      <c r="E78" s="60"/>
      <c r="F78" s="60"/>
      <c r="G78" s="60"/>
      <c r="H78" s="60"/>
      <c r="I78" s="160"/>
      <c r="J78" s="60"/>
      <c r="K78" s="60"/>
      <c r="L78" s="58"/>
    </row>
    <row r="79" spans="2:63" s="9" customFormat="1" ht="29.25" customHeight="1">
      <c r="B79" s="163"/>
      <c r="C79" s="164" t="s">
        <v>115</v>
      </c>
      <c r="D79" s="165" t="s">
        <v>57</v>
      </c>
      <c r="E79" s="165" t="s">
        <v>53</v>
      </c>
      <c r="F79" s="165" t="s">
        <v>116</v>
      </c>
      <c r="G79" s="165" t="s">
        <v>117</v>
      </c>
      <c r="H79" s="165" t="s">
        <v>118</v>
      </c>
      <c r="I79" s="166" t="s">
        <v>119</v>
      </c>
      <c r="J79" s="165" t="s">
        <v>101</v>
      </c>
      <c r="K79" s="167" t="s">
        <v>120</v>
      </c>
      <c r="L79" s="168"/>
      <c r="M79" s="78" t="s">
        <v>121</v>
      </c>
      <c r="N79" s="79" t="s">
        <v>42</v>
      </c>
      <c r="O79" s="79" t="s">
        <v>122</v>
      </c>
      <c r="P79" s="79" t="s">
        <v>123</v>
      </c>
      <c r="Q79" s="79" t="s">
        <v>124</v>
      </c>
      <c r="R79" s="79" t="s">
        <v>125</v>
      </c>
      <c r="S79" s="79" t="s">
        <v>126</v>
      </c>
      <c r="T79" s="80" t="s">
        <v>127</v>
      </c>
    </row>
    <row r="80" spans="2:63" s="1" customFormat="1" ht="29.25" customHeight="1">
      <c r="B80" s="38"/>
      <c r="C80" s="84" t="s">
        <v>102</v>
      </c>
      <c r="D80" s="60"/>
      <c r="E80" s="60"/>
      <c r="F80" s="60"/>
      <c r="G80" s="60"/>
      <c r="H80" s="60"/>
      <c r="I80" s="160"/>
      <c r="J80" s="169">
        <f>BK80</f>
        <v>0</v>
      </c>
      <c r="K80" s="60"/>
      <c r="L80" s="58"/>
      <c r="M80" s="81"/>
      <c r="N80" s="82"/>
      <c r="O80" s="82"/>
      <c r="P80" s="170">
        <f>P81</f>
        <v>0</v>
      </c>
      <c r="Q80" s="82"/>
      <c r="R80" s="170">
        <f>R81</f>
        <v>11.508481999999999</v>
      </c>
      <c r="S80" s="82"/>
      <c r="T80" s="171">
        <f>T81</f>
        <v>0</v>
      </c>
      <c r="AT80" s="21" t="s">
        <v>71</v>
      </c>
      <c r="AU80" s="21" t="s">
        <v>103</v>
      </c>
      <c r="BK80" s="172">
        <f>BK81</f>
        <v>0</v>
      </c>
    </row>
    <row r="81" spans="2:65" s="10" customFormat="1" ht="37.35" customHeight="1">
      <c r="B81" s="173"/>
      <c r="C81" s="174"/>
      <c r="D81" s="175" t="s">
        <v>71</v>
      </c>
      <c r="E81" s="176" t="s">
        <v>128</v>
      </c>
      <c r="F81" s="176" t="s">
        <v>129</v>
      </c>
      <c r="G81" s="174"/>
      <c r="H81" s="174"/>
      <c r="I81" s="177"/>
      <c r="J81" s="178">
        <f>BK81</f>
        <v>0</v>
      </c>
      <c r="K81" s="174"/>
      <c r="L81" s="179"/>
      <c r="M81" s="180"/>
      <c r="N81" s="181"/>
      <c r="O81" s="181"/>
      <c r="P81" s="182">
        <f>P82+P128+P134</f>
        <v>0</v>
      </c>
      <c r="Q81" s="181"/>
      <c r="R81" s="182">
        <f>R82+R128+R134</f>
        <v>11.508481999999999</v>
      </c>
      <c r="S81" s="181"/>
      <c r="T81" s="183">
        <f>T82+T128+T134</f>
        <v>0</v>
      </c>
      <c r="AR81" s="184" t="s">
        <v>80</v>
      </c>
      <c r="AT81" s="185" t="s">
        <v>71</v>
      </c>
      <c r="AU81" s="185" t="s">
        <v>72</v>
      </c>
      <c r="AY81" s="184" t="s">
        <v>130</v>
      </c>
      <c r="BK81" s="186">
        <f>BK82+BK128+BK134</f>
        <v>0</v>
      </c>
    </row>
    <row r="82" spans="2:65" s="10" customFormat="1" ht="19.95" customHeight="1">
      <c r="B82" s="173"/>
      <c r="C82" s="174"/>
      <c r="D82" s="175" t="s">
        <v>71</v>
      </c>
      <c r="E82" s="187" t="s">
        <v>80</v>
      </c>
      <c r="F82" s="187" t="s">
        <v>131</v>
      </c>
      <c r="G82" s="174"/>
      <c r="H82" s="174"/>
      <c r="I82" s="177"/>
      <c r="J82" s="188">
        <f>BK82</f>
        <v>0</v>
      </c>
      <c r="K82" s="174"/>
      <c r="L82" s="179"/>
      <c r="M82" s="180"/>
      <c r="N82" s="181"/>
      <c r="O82" s="181"/>
      <c r="P82" s="182">
        <f>SUM(P83:P127)</f>
        <v>0</v>
      </c>
      <c r="Q82" s="181"/>
      <c r="R82" s="182">
        <f>SUM(R83:R127)</f>
        <v>11.388482</v>
      </c>
      <c r="S82" s="181"/>
      <c r="T82" s="183">
        <f>SUM(T83:T127)</f>
        <v>0</v>
      </c>
      <c r="AR82" s="184" t="s">
        <v>80</v>
      </c>
      <c r="AT82" s="185" t="s">
        <v>71</v>
      </c>
      <c r="AU82" s="185" t="s">
        <v>80</v>
      </c>
      <c r="AY82" s="184" t="s">
        <v>130</v>
      </c>
      <c r="BK82" s="186">
        <f>SUM(BK83:BK127)</f>
        <v>0</v>
      </c>
    </row>
    <row r="83" spans="2:65" s="1" customFormat="1" ht="22.8" customHeight="1">
      <c r="B83" s="38"/>
      <c r="C83" s="189" t="s">
        <v>80</v>
      </c>
      <c r="D83" s="189" t="s">
        <v>132</v>
      </c>
      <c r="E83" s="190" t="s">
        <v>637</v>
      </c>
      <c r="F83" s="191" t="s">
        <v>638</v>
      </c>
      <c r="G83" s="192" t="s">
        <v>169</v>
      </c>
      <c r="H83" s="193">
        <v>8314</v>
      </c>
      <c r="I83" s="194"/>
      <c r="J83" s="195">
        <f>ROUND(I83*H83,2)</f>
        <v>0</v>
      </c>
      <c r="K83" s="191" t="s">
        <v>136</v>
      </c>
      <c r="L83" s="58"/>
      <c r="M83" s="196" t="s">
        <v>21</v>
      </c>
      <c r="N83" s="197" t="s">
        <v>43</v>
      </c>
      <c r="O83" s="39"/>
      <c r="P83" s="198">
        <f>O83*H83</f>
        <v>0</v>
      </c>
      <c r="Q83" s="198">
        <v>0</v>
      </c>
      <c r="R83" s="198">
        <f>Q83*H83</f>
        <v>0</v>
      </c>
      <c r="S83" s="198">
        <v>0</v>
      </c>
      <c r="T83" s="199">
        <f>S83*H83</f>
        <v>0</v>
      </c>
      <c r="AR83" s="21" t="s">
        <v>137</v>
      </c>
      <c r="AT83" s="21" t="s">
        <v>132</v>
      </c>
      <c r="AU83" s="21" t="s">
        <v>83</v>
      </c>
      <c r="AY83" s="21" t="s">
        <v>130</v>
      </c>
      <c r="BE83" s="200">
        <f>IF(N83="základní",J83,0)</f>
        <v>0</v>
      </c>
      <c r="BF83" s="200">
        <f>IF(N83="snížená",J83,0)</f>
        <v>0</v>
      </c>
      <c r="BG83" s="200">
        <f>IF(N83="zákl. přenesená",J83,0)</f>
        <v>0</v>
      </c>
      <c r="BH83" s="200">
        <f>IF(N83="sníž. přenesená",J83,0)</f>
        <v>0</v>
      </c>
      <c r="BI83" s="200">
        <f>IF(N83="nulová",J83,0)</f>
        <v>0</v>
      </c>
      <c r="BJ83" s="21" t="s">
        <v>80</v>
      </c>
      <c r="BK83" s="200">
        <f>ROUND(I83*H83,2)</f>
        <v>0</v>
      </c>
      <c r="BL83" s="21" t="s">
        <v>137</v>
      </c>
      <c r="BM83" s="21" t="s">
        <v>639</v>
      </c>
    </row>
    <row r="84" spans="2:65" s="1" customFormat="1" ht="24">
      <c r="B84" s="38"/>
      <c r="C84" s="60"/>
      <c r="D84" s="201" t="s">
        <v>139</v>
      </c>
      <c r="E84" s="60"/>
      <c r="F84" s="202" t="s">
        <v>640</v>
      </c>
      <c r="G84" s="60"/>
      <c r="H84" s="60"/>
      <c r="I84" s="160"/>
      <c r="J84" s="60"/>
      <c r="K84" s="60"/>
      <c r="L84" s="58"/>
      <c r="M84" s="203"/>
      <c r="N84" s="39"/>
      <c r="O84" s="39"/>
      <c r="P84" s="39"/>
      <c r="Q84" s="39"/>
      <c r="R84" s="39"/>
      <c r="S84" s="39"/>
      <c r="T84" s="75"/>
      <c r="AT84" s="21" t="s">
        <v>139</v>
      </c>
      <c r="AU84" s="21" t="s">
        <v>83</v>
      </c>
    </row>
    <row r="85" spans="2:65" s="11" customFormat="1" ht="12">
      <c r="B85" s="205"/>
      <c r="C85" s="206"/>
      <c r="D85" s="201" t="s">
        <v>143</v>
      </c>
      <c r="E85" s="207" t="s">
        <v>21</v>
      </c>
      <c r="F85" s="208" t="s">
        <v>641</v>
      </c>
      <c r="G85" s="206"/>
      <c r="H85" s="209">
        <v>8314</v>
      </c>
      <c r="I85" s="210"/>
      <c r="J85" s="206"/>
      <c r="K85" s="206"/>
      <c r="L85" s="211"/>
      <c r="M85" s="212"/>
      <c r="N85" s="213"/>
      <c r="O85" s="213"/>
      <c r="P85" s="213"/>
      <c r="Q85" s="213"/>
      <c r="R85" s="213"/>
      <c r="S85" s="213"/>
      <c r="T85" s="214"/>
      <c r="AT85" s="215" t="s">
        <v>143</v>
      </c>
      <c r="AU85" s="215" t="s">
        <v>83</v>
      </c>
      <c r="AV85" s="11" t="s">
        <v>83</v>
      </c>
      <c r="AW85" s="11" t="s">
        <v>35</v>
      </c>
      <c r="AX85" s="11" t="s">
        <v>80</v>
      </c>
      <c r="AY85" s="215" t="s">
        <v>130</v>
      </c>
    </row>
    <row r="86" spans="2:65" s="1" customFormat="1" ht="22.8" customHeight="1">
      <c r="B86" s="38"/>
      <c r="C86" s="189" t="s">
        <v>83</v>
      </c>
      <c r="D86" s="189" t="s">
        <v>132</v>
      </c>
      <c r="E86" s="190" t="s">
        <v>642</v>
      </c>
      <c r="F86" s="191" t="s">
        <v>643</v>
      </c>
      <c r="G86" s="192" t="s">
        <v>169</v>
      </c>
      <c r="H86" s="193">
        <v>8314</v>
      </c>
      <c r="I86" s="194"/>
      <c r="J86" s="195">
        <f>ROUND(I86*H86,2)</f>
        <v>0</v>
      </c>
      <c r="K86" s="191" t="s">
        <v>136</v>
      </c>
      <c r="L86" s="58"/>
      <c r="M86" s="196" t="s">
        <v>21</v>
      </c>
      <c r="N86" s="197" t="s">
        <v>43</v>
      </c>
      <c r="O86" s="39"/>
      <c r="P86" s="198">
        <f>O86*H86</f>
        <v>0</v>
      </c>
      <c r="Q86" s="198">
        <v>0</v>
      </c>
      <c r="R86" s="198">
        <f>Q86*H86</f>
        <v>0</v>
      </c>
      <c r="S86" s="198">
        <v>0</v>
      </c>
      <c r="T86" s="199">
        <f>S86*H86</f>
        <v>0</v>
      </c>
      <c r="AR86" s="21" t="s">
        <v>137</v>
      </c>
      <c r="AT86" s="21" t="s">
        <v>132</v>
      </c>
      <c r="AU86" s="21" t="s">
        <v>83</v>
      </c>
      <c r="AY86" s="21" t="s">
        <v>130</v>
      </c>
      <c r="BE86" s="200">
        <f>IF(N86="základní",J86,0)</f>
        <v>0</v>
      </c>
      <c r="BF86" s="200">
        <f>IF(N86="snížená",J86,0)</f>
        <v>0</v>
      </c>
      <c r="BG86" s="200">
        <f>IF(N86="zákl. přenesená",J86,0)</f>
        <v>0</v>
      </c>
      <c r="BH86" s="200">
        <f>IF(N86="sníž. přenesená",J86,0)</f>
        <v>0</v>
      </c>
      <c r="BI86" s="200">
        <f>IF(N86="nulová",J86,0)</f>
        <v>0</v>
      </c>
      <c r="BJ86" s="21" t="s">
        <v>80</v>
      </c>
      <c r="BK86" s="200">
        <f>ROUND(I86*H86,2)</f>
        <v>0</v>
      </c>
      <c r="BL86" s="21" t="s">
        <v>137</v>
      </c>
      <c r="BM86" s="21" t="s">
        <v>644</v>
      </c>
    </row>
    <row r="87" spans="2:65" s="1" customFormat="1" ht="24">
      <c r="B87" s="38"/>
      <c r="C87" s="60"/>
      <c r="D87" s="201" t="s">
        <v>139</v>
      </c>
      <c r="E87" s="60"/>
      <c r="F87" s="202" t="s">
        <v>645</v>
      </c>
      <c r="G87" s="60"/>
      <c r="H87" s="60"/>
      <c r="I87" s="160"/>
      <c r="J87" s="60"/>
      <c r="K87" s="60"/>
      <c r="L87" s="58"/>
      <c r="M87" s="203"/>
      <c r="N87" s="39"/>
      <c r="O87" s="39"/>
      <c r="P87" s="39"/>
      <c r="Q87" s="39"/>
      <c r="R87" s="39"/>
      <c r="S87" s="39"/>
      <c r="T87" s="75"/>
      <c r="AT87" s="21" t="s">
        <v>139</v>
      </c>
      <c r="AU87" s="21" t="s">
        <v>83</v>
      </c>
    </row>
    <row r="88" spans="2:65" s="11" customFormat="1" ht="12">
      <c r="B88" s="205"/>
      <c r="C88" s="206"/>
      <c r="D88" s="201" t="s">
        <v>143</v>
      </c>
      <c r="E88" s="207" t="s">
        <v>21</v>
      </c>
      <c r="F88" s="208" t="s">
        <v>646</v>
      </c>
      <c r="G88" s="206"/>
      <c r="H88" s="209">
        <v>8314</v>
      </c>
      <c r="I88" s="210"/>
      <c r="J88" s="206"/>
      <c r="K88" s="206"/>
      <c r="L88" s="211"/>
      <c r="M88" s="212"/>
      <c r="N88" s="213"/>
      <c r="O88" s="213"/>
      <c r="P88" s="213"/>
      <c r="Q88" s="213"/>
      <c r="R88" s="213"/>
      <c r="S88" s="213"/>
      <c r="T88" s="214"/>
      <c r="AT88" s="215" t="s">
        <v>143</v>
      </c>
      <c r="AU88" s="215" t="s">
        <v>83</v>
      </c>
      <c r="AV88" s="11" t="s">
        <v>83</v>
      </c>
      <c r="AW88" s="11" t="s">
        <v>35</v>
      </c>
      <c r="AX88" s="11" t="s">
        <v>80</v>
      </c>
      <c r="AY88" s="215" t="s">
        <v>130</v>
      </c>
    </row>
    <row r="89" spans="2:65" s="1" customFormat="1" ht="14.4" customHeight="1">
      <c r="B89" s="38"/>
      <c r="C89" s="216" t="s">
        <v>151</v>
      </c>
      <c r="D89" s="216" t="s">
        <v>338</v>
      </c>
      <c r="E89" s="217" t="s">
        <v>339</v>
      </c>
      <c r="F89" s="218" t="s">
        <v>340</v>
      </c>
      <c r="G89" s="219" t="s">
        <v>341</v>
      </c>
      <c r="H89" s="220">
        <v>17.126999999999999</v>
      </c>
      <c r="I89" s="221"/>
      <c r="J89" s="222">
        <f>ROUND(I89*H89,2)</f>
        <v>0</v>
      </c>
      <c r="K89" s="218" t="s">
        <v>21</v>
      </c>
      <c r="L89" s="223"/>
      <c r="M89" s="224" t="s">
        <v>21</v>
      </c>
      <c r="N89" s="225" t="s">
        <v>43</v>
      </c>
      <c r="O89" s="39"/>
      <c r="P89" s="198">
        <f>O89*H89</f>
        <v>0</v>
      </c>
      <c r="Q89" s="198">
        <v>1E-3</v>
      </c>
      <c r="R89" s="198">
        <f>Q89*H89</f>
        <v>1.7127E-2</v>
      </c>
      <c r="S89" s="198">
        <v>0</v>
      </c>
      <c r="T89" s="199">
        <f>S89*H89</f>
        <v>0</v>
      </c>
      <c r="AR89" s="21" t="s">
        <v>178</v>
      </c>
      <c r="AT89" s="21" t="s">
        <v>338</v>
      </c>
      <c r="AU89" s="21" t="s">
        <v>83</v>
      </c>
      <c r="AY89" s="21" t="s">
        <v>130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21" t="s">
        <v>80</v>
      </c>
      <c r="BK89" s="200">
        <f>ROUND(I89*H89,2)</f>
        <v>0</v>
      </c>
      <c r="BL89" s="21" t="s">
        <v>137</v>
      </c>
      <c r="BM89" s="21" t="s">
        <v>647</v>
      </c>
    </row>
    <row r="90" spans="2:65" s="1" customFormat="1" ht="36">
      <c r="B90" s="38"/>
      <c r="C90" s="60"/>
      <c r="D90" s="201" t="s">
        <v>141</v>
      </c>
      <c r="E90" s="60"/>
      <c r="F90" s="204" t="s">
        <v>343</v>
      </c>
      <c r="G90" s="60"/>
      <c r="H90" s="60"/>
      <c r="I90" s="160"/>
      <c r="J90" s="60"/>
      <c r="K90" s="60"/>
      <c r="L90" s="58"/>
      <c r="M90" s="203"/>
      <c r="N90" s="39"/>
      <c r="O90" s="39"/>
      <c r="P90" s="39"/>
      <c r="Q90" s="39"/>
      <c r="R90" s="39"/>
      <c r="S90" s="39"/>
      <c r="T90" s="75"/>
      <c r="AT90" s="21" t="s">
        <v>141</v>
      </c>
      <c r="AU90" s="21" t="s">
        <v>83</v>
      </c>
    </row>
    <row r="91" spans="2:65" s="11" customFormat="1" ht="12">
      <c r="B91" s="205"/>
      <c r="C91" s="206"/>
      <c r="D91" s="201" t="s">
        <v>143</v>
      </c>
      <c r="E91" s="207" t="s">
        <v>21</v>
      </c>
      <c r="F91" s="208" t="s">
        <v>648</v>
      </c>
      <c r="G91" s="206"/>
      <c r="H91" s="209">
        <v>17.126999999999999</v>
      </c>
      <c r="I91" s="210"/>
      <c r="J91" s="206"/>
      <c r="K91" s="206"/>
      <c r="L91" s="211"/>
      <c r="M91" s="212"/>
      <c r="N91" s="213"/>
      <c r="O91" s="213"/>
      <c r="P91" s="213"/>
      <c r="Q91" s="213"/>
      <c r="R91" s="213"/>
      <c r="S91" s="213"/>
      <c r="T91" s="214"/>
      <c r="AT91" s="215" t="s">
        <v>143</v>
      </c>
      <c r="AU91" s="215" t="s">
        <v>83</v>
      </c>
      <c r="AV91" s="11" t="s">
        <v>83</v>
      </c>
      <c r="AW91" s="11" t="s">
        <v>35</v>
      </c>
      <c r="AX91" s="11" t="s">
        <v>80</v>
      </c>
      <c r="AY91" s="215" t="s">
        <v>130</v>
      </c>
    </row>
    <row r="92" spans="2:65" s="1" customFormat="1" ht="22.8" customHeight="1">
      <c r="B92" s="38"/>
      <c r="C92" s="189" t="s">
        <v>137</v>
      </c>
      <c r="D92" s="189" t="s">
        <v>132</v>
      </c>
      <c r="E92" s="190" t="s">
        <v>649</v>
      </c>
      <c r="F92" s="191" t="s">
        <v>650</v>
      </c>
      <c r="G92" s="192" t="s">
        <v>147</v>
      </c>
      <c r="H92" s="193">
        <v>361</v>
      </c>
      <c r="I92" s="194"/>
      <c r="J92" s="195">
        <f>ROUND(I92*H92,2)</f>
        <v>0</v>
      </c>
      <c r="K92" s="191" t="s">
        <v>136</v>
      </c>
      <c r="L92" s="58"/>
      <c r="M92" s="196" t="s">
        <v>21</v>
      </c>
      <c r="N92" s="197" t="s">
        <v>43</v>
      </c>
      <c r="O92" s="39"/>
      <c r="P92" s="198">
        <f>O92*H92</f>
        <v>0</v>
      </c>
      <c r="Q92" s="198">
        <v>0</v>
      </c>
      <c r="R92" s="198">
        <f>Q92*H92</f>
        <v>0</v>
      </c>
      <c r="S92" s="198">
        <v>0</v>
      </c>
      <c r="T92" s="199">
        <f>S92*H92</f>
        <v>0</v>
      </c>
      <c r="AR92" s="21" t="s">
        <v>137</v>
      </c>
      <c r="AT92" s="21" t="s">
        <v>132</v>
      </c>
      <c r="AU92" s="21" t="s">
        <v>83</v>
      </c>
      <c r="AY92" s="21" t="s">
        <v>130</v>
      </c>
      <c r="BE92" s="200">
        <f>IF(N92="základní",J92,0)</f>
        <v>0</v>
      </c>
      <c r="BF92" s="200">
        <f>IF(N92="snížená",J92,0)</f>
        <v>0</v>
      </c>
      <c r="BG92" s="200">
        <f>IF(N92="zákl. přenesená",J92,0)</f>
        <v>0</v>
      </c>
      <c r="BH92" s="200">
        <f>IF(N92="sníž. přenesená",J92,0)</f>
        <v>0</v>
      </c>
      <c r="BI92" s="200">
        <f>IF(N92="nulová",J92,0)</f>
        <v>0</v>
      </c>
      <c r="BJ92" s="21" t="s">
        <v>80</v>
      </c>
      <c r="BK92" s="200">
        <f>ROUND(I92*H92,2)</f>
        <v>0</v>
      </c>
      <c r="BL92" s="21" t="s">
        <v>137</v>
      </c>
      <c r="BM92" s="21" t="s">
        <v>651</v>
      </c>
    </row>
    <row r="93" spans="2:65" s="1" customFormat="1" ht="24">
      <c r="B93" s="38"/>
      <c r="C93" s="60"/>
      <c r="D93" s="201" t="s">
        <v>139</v>
      </c>
      <c r="E93" s="60"/>
      <c r="F93" s="202" t="s">
        <v>652</v>
      </c>
      <c r="G93" s="60"/>
      <c r="H93" s="60"/>
      <c r="I93" s="160"/>
      <c r="J93" s="60"/>
      <c r="K93" s="60"/>
      <c r="L93" s="58"/>
      <c r="M93" s="203"/>
      <c r="N93" s="39"/>
      <c r="O93" s="39"/>
      <c r="P93" s="39"/>
      <c r="Q93" s="39"/>
      <c r="R93" s="39"/>
      <c r="S93" s="39"/>
      <c r="T93" s="75"/>
      <c r="AT93" s="21" t="s">
        <v>139</v>
      </c>
      <c r="AU93" s="21" t="s">
        <v>83</v>
      </c>
    </row>
    <row r="94" spans="2:65" s="11" customFormat="1" ht="12">
      <c r="B94" s="205"/>
      <c r="C94" s="206"/>
      <c r="D94" s="201" t="s">
        <v>143</v>
      </c>
      <c r="E94" s="207" t="s">
        <v>21</v>
      </c>
      <c r="F94" s="208" t="s">
        <v>653</v>
      </c>
      <c r="G94" s="206"/>
      <c r="H94" s="209">
        <v>361</v>
      </c>
      <c r="I94" s="210"/>
      <c r="J94" s="206"/>
      <c r="K94" s="206"/>
      <c r="L94" s="211"/>
      <c r="M94" s="212"/>
      <c r="N94" s="213"/>
      <c r="O94" s="213"/>
      <c r="P94" s="213"/>
      <c r="Q94" s="213"/>
      <c r="R94" s="213"/>
      <c r="S94" s="213"/>
      <c r="T94" s="214"/>
      <c r="AT94" s="215" t="s">
        <v>143</v>
      </c>
      <c r="AU94" s="215" t="s">
        <v>83</v>
      </c>
      <c r="AV94" s="11" t="s">
        <v>83</v>
      </c>
      <c r="AW94" s="11" t="s">
        <v>35</v>
      </c>
      <c r="AX94" s="11" t="s">
        <v>80</v>
      </c>
      <c r="AY94" s="215" t="s">
        <v>130</v>
      </c>
    </row>
    <row r="95" spans="2:65" s="1" customFormat="1" ht="22.8" customHeight="1">
      <c r="B95" s="38"/>
      <c r="C95" s="189" t="s">
        <v>161</v>
      </c>
      <c r="D95" s="189" t="s">
        <v>132</v>
      </c>
      <c r="E95" s="190" t="s">
        <v>654</v>
      </c>
      <c r="F95" s="191" t="s">
        <v>655</v>
      </c>
      <c r="G95" s="192" t="s">
        <v>147</v>
      </c>
      <c r="H95" s="193">
        <v>1161</v>
      </c>
      <c r="I95" s="194"/>
      <c r="J95" s="195">
        <f>ROUND(I95*H95,2)</f>
        <v>0</v>
      </c>
      <c r="K95" s="191" t="s">
        <v>136</v>
      </c>
      <c r="L95" s="58"/>
      <c r="M95" s="196" t="s">
        <v>21</v>
      </c>
      <c r="N95" s="197" t="s">
        <v>43</v>
      </c>
      <c r="O95" s="39"/>
      <c r="P95" s="198">
        <f>O95*H95</f>
        <v>0</v>
      </c>
      <c r="Q95" s="198">
        <v>0</v>
      </c>
      <c r="R95" s="198">
        <f>Q95*H95</f>
        <v>0</v>
      </c>
      <c r="S95" s="198">
        <v>0</v>
      </c>
      <c r="T95" s="199">
        <f>S95*H95</f>
        <v>0</v>
      </c>
      <c r="AR95" s="21" t="s">
        <v>137</v>
      </c>
      <c r="AT95" s="21" t="s">
        <v>132</v>
      </c>
      <c r="AU95" s="21" t="s">
        <v>83</v>
      </c>
      <c r="AY95" s="21" t="s">
        <v>130</v>
      </c>
      <c r="BE95" s="200">
        <f>IF(N95="základní",J95,0)</f>
        <v>0</v>
      </c>
      <c r="BF95" s="200">
        <f>IF(N95="snížená",J95,0)</f>
        <v>0</v>
      </c>
      <c r="BG95" s="200">
        <f>IF(N95="zákl. přenesená",J95,0)</f>
        <v>0</v>
      </c>
      <c r="BH95" s="200">
        <f>IF(N95="sníž. přenesená",J95,0)</f>
        <v>0</v>
      </c>
      <c r="BI95" s="200">
        <f>IF(N95="nulová",J95,0)</f>
        <v>0</v>
      </c>
      <c r="BJ95" s="21" t="s">
        <v>80</v>
      </c>
      <c r="BK95" s="200">
        <f>ROUND(I95*H95,2)</f>
        <v>0</v>
      </c>
      <c r="BL95" s="21" t="s">
        <v>137</v>
      </c>
      <c r="BM95" s="21" t="s">
        <v>656</v>
      </c>
    </row>
    <row r="96" spans="2:65" s="1" customFormat="1" ht="24">
      <c r="B96" s="38"/>
      <c r="C96" s="60"/>
      <c r="D96" s="201" t="s">
        <v>139</v>
      </c>
      <c r="E96" s="60"/>
      <c r="F96" s="202" t="s">
        <v>657</v>
      </c>
      <c r="G96" s="60"/>
      <c r="H96" s="60"/>
      <c r="I96" s="160"/>
      <c r="J96" s="60"/>
      <c r="K96" s="60"/>
      <c r="L96" s="58"/>
      <c r="M96" s="203"/>
      <c r="N96" s="39"/>
      <c r="O96" s="39"/>
      <c r="P96" s="39"/>
      <c r="Q96" s="39"/>
      <c r="R96" s="39"/>
      <c r="S96" s="39"/>
      <c r="T96" s="75"/>
      <c r="AT96" s="21" t="s">
        <v>139</v>
      </c>
      <c r="AU96" s="21" t="s">
        <v>83</v>
      </c>
    </row>
    <row r="97" spans="2:65" s="11" customFormat="1" ht="12">
      <c r="B97" s="205"/>
      <c r="C97" s="206"/>
      <c r="D97" s="201" t="s">
        <v>143</v>
      </c>
      <c r="E97" s="207" t="s">
        <v>21</v>
      </c>
      <c r="F97" s="208" t="s">
        <v>658</v>
      </c>
      <c r="G97" s="206"/>
      <c r="H97" s="209">
        <v>1161</v>
      </c>
      <c r="I97" s="210"/>
      <c r="J97" s="206"/>
      <c r="K97" s="206"/>
      <c r="L97" s="211"/>
      <c r="M97" s="212"/>
      <c r="N97" s="213"/>
      <c r="O97" s="213"/>
      <c r="P97" s="213"/>
      <c r="Q97" s="213"/>
      <c r="R97" s="213"/>
      <c r="S97" s="213"/>
      <c r="T97" s="214"/>
      <c r="AT97" s="215" t="s">
        <v>143</v>
      </c>
      <c r="AU97" s="215" t="s">
        <v>83</v>
      </c>
      <c r="AV97" s="11" t="s">
        <v>83</v>
      </c>
      <c r="AW97" s="11" t="s">
        <v>35</v>
      </c>
      <c r="AX97" s="11" t="s">
        <v>80</v>
      </c>
      <c r="AY97" s="215" t="s">
        <v>130</v>
      </c>
    </row>
    <row r="98" spans="2:65" s="1" customFormat="1" ht="22.8" customHeight="1">
      <c r="B98" s="38"/>
      <c r="C98" s="189" t="s">
        <v>166</v>
      </c>
      <c r="D98" s="189" t="s">
        <v>132</v>
      </c>
      <c r="E98" s="190" t="s">
        <v>659</v>
      </c>
      <c r="F98" s="191" t="s">
        <v>660</v>
      </c>
      <c r="G98" s="192" t="s">
        <v>169</v>
      </c>
      <c r="H98" s="193">
        <v>8314</v>
      </c>
      <c r="I98" s="194"/>
      <c r="J98" s="195">
        <f>ROUND(I98*H98,2)</f>
        <v>0</v>
      </c>
      <c r="K98" s="191" t="s">
        <v>136</v>
      </c>
      <c r="L98" s="58"/>
      <c r="M98" s="196" t="s">
        <v>21</v>
      </c>
      <c r="N98" s="197" t="s">
        <v>43</v>
      </c>
      <c r="O98" s="39"/>
      <c r="P98" s="198">
        <f>O98*H98</f>
        <v>0</v>
      </c>
      <c r="Q98" s="198">
        <v>0</v>
      </c>
      <c r="R98" s="198">
        <f>Q98*H98</f>
        <v>0</v>
      </c>
      <c r="S98" s="198">
        <v>0</v>
      </c>
      <c r="T98" s="199">
        <f>S98*H98</f>
        <v>0</v>
      </c>
      <c r="AR98" s="21" t="s">
        <v>137</v>
      </c>
      <c r="AT98" s="21" t="s">
        <v>132</v>
      </c>
      <c r="AU98" s="21" t="s">
        <v>83</v>
      </c>
      <c r="AY98" s="21" t="s">
        <v>130</v>
      </c>
      <c r="BE98" s="200">
        <f>IF(N98="základní",J98,0)</f>
        <v>0</v>
      </c>
      <c r="BF98" s="200">
        <f>IF(N98="snížená",J98,0)</f>
        <v>0</v>
      </c>
      <c r="BG98" s="200">
        <f>IF(N98="zákl. přenesená",J98,0)</f>
        <v>0</v>
      </c>
      <c r="BH98" s="200">
        <f>IF(N98="sníž. přenesená",J98,0)</f>
        <v>0</v>
      </c>
      <c r="BI98" s="200">
        <f>IF(N98="nulová",J98,0)</f>
        <v>0</v>
      </c>
      <c r="BJ98" s="21" t="s">
        <v>80</v>
      </c>
      <c r="BK98" s="200">
        <f>ROUND(I98*H98,2)</f>
        <v>0</v>
      </c>
      <c r="BL98" s="21" t="s">
        <v>137</v>
      </c>
      <c r="BM98" s="21" t="s">
        <v>661</v>
      </c>
    </row>
    <row r="99" spans="2:65" s="1" customFormat="1" ht="12">
      <c r="B99" s="38"/>
      <c r="C99" s="60"/>
      <c r="D99" s="201" t="s">
        <v>139</v>
      </c>
      <c r="E99" s="60"/>
      <c r="F99" s="202" t="s">
        <v>662</v>
      </c>
      <c r="G99" s="60"/>
      <c r="H99" s="60"/>
      <c r="I99" s="160"/>
      <c r="J99" s="60"/>
      <c r="K99" s="60"/>
      <c r="L99" s="58"/>
      <c r="M99" s="203"/>
      <c r="N99" s="39"/>
      <c r="O99" s="39"/>
      <c r="P99" s="39"/>
      <c r="Q99" s="39"/>
      <c r="R99" s="39"/>
      <c r="S99" s="39"/>
      <c r="T99" s="75"/>
      <c r="AT99" s="21" t="s">
        <v>139</v>
      </c>
      <c r="AU99" s="21" t="s">
        <v>83</v>
      </c>
    </row>
    <row r="100" spans="2:65" s="11" customFormat="1" ht="12">
      <c r="B100" s="205"/>
      <c r="C100" s="206"/>
      <c r="D100" s="201" t="s">
        <v>143</v>
      </c>
      <c r="E100" s="207" t="s">
        <v>21</v>
      </c>
      <c r="F100" s="208" t="s">
        <v>646</v>
      </c>
      <c r="G100" s="206"/>
      <c r="H100" s="209">
        <v>8314</v>
      </c>
      <c r="I100" s="210"/>
      <c r="J100" s="206"/>
      <c r="K100" s="206"/>
      <c r="L100" s="211"/>
      <c r="M100" s="212"/>
      <c r="N100" s="213"/>
      <c r="O100" s="213"/>
      <c r="P100" s="213"/>
      <c r="Q100" s="213"/>
      <c r="R100" s="213"/>
      <c r="S100" s="213"/>
      <c r="T100" s="214"/>
      <c r="AT100" s="215" t="s">
        <v>143</v>
      </c>
      <c r="AU100" s="215" t="s">
        <v>83</v>
      </c>
      <c r="AV100" s="11" t="s">
        <v>83</v>
      </c>
      <c r="AW100" s="11" t="s">
        <v>35</v>
      </c>
      <c r="AX100" s="11" t="s">
        <v>80</v>
      </c>
      <c r="AY100" s="215" t="s">
        <v>130</v>
      </c>
    </row>
    <row r="101" spans="2:65" s="1" customFormat="1" ht="14.4" customHeight="1">
      <c r="B101" s="38"/>
      <c r="C101" s="189" t="s">
        <v>173</v>
      </c>
      <c r="D101" s="189" t="s">
        <v>132</v>
      </c>
      <c r="E101" s="190" t="s">
        <v>663</v>
      </c>
      <c r="F101" s="191" t="s">
        <v>664</v>
      </c>
      <c r="G101" s="192" t="s">
        <v>169</v>
      </c>
      <c r="H101" s="193">
        <v>8314</v>
      </c>
      <c r="I101" s="194"/>
      <c r="J101" s="195">
        <f>ROUND(I101*H101,2)</f>
        <v>0</v>
      </c>
      <c r="K101" s="191" t="s">
        <v>136</v>
      </c>
      <c r="L101" s="58"/>
      <c r="M101" s="196" t="s">
        <v>21</v>
      </c>
      <c r="N101" s="197" t="s">
        <v>43</v>
      </c>
      <c r="O101" s="39"/>
      <c r="P101" s="198">
        <f>O101*H101</f>
        <v>0</v>
      </c>
      <c r="Q101" s="198">
        <v>0</v>
      </c>
      <c r="R101" s="198">
        <f>Q101*H101</f>
        <v>0</v>
      </c>
      <c r="S101" s="198">
        <v>0</v>
      </c>
      <c r="T101" s="199">
        <f>S101*H101</f>
        <v>0</v>
      </c>
      <c r="AR101" s="21" t="s">
        <v>137</v>
      </c>
      <c r="AT101" s="21" t="s">
        <v>132</v>
      </c>
      <c r="AU101" s="21" t="s">
        <v>83</v>
      </c>
      <c r="AY101" s="21" t="s">
        <v>130</v>
      </c>
      <c r="BE101" s="200">
        <f>IF(N101="základní",J101,0)</f>
        <v>0</v>
      </c>
      <c r="BF101" s="200">
        <f>IF(N101="snížená",J101,0)</f>
        <v>0</v>
      </c>
      <c r="BG101" s="200">
        <f>IF(N101="zákl. přenesená",J101,0)</f>
        <v>0</v>
      </c>
      <c r="BH101" s="200">
        <f>IF(N101="sníž. přenesená",J101,0)</f>
        <v>0</v>
      </c>
      <c r="BI101" s="200">
        <f>IF(N101="nulová",J101,0)</f>
        <v>0</v>
      </c>
      <c r="BJ101" s="21" t="s">
        <v>80</v>
      </c>
      <c r="BK101" s="200">
        <f>ROUND(I101*H101,2)</f>
        <v>0</v>
      </c>
      <c r="BL101" s="21" t="s">
        <v>137</v>
      </c>
      <c r="BM101" s="21" t="s">
        <v>665</v>
      </c>
    </row>
    <row r="102" spans="2:65" s="1" customFormat="1" ht="12">
      <c r="B102" s="38"/>
      <c r="C102" s="60"/>
      <c r="D102" s="201" t="s">
        <v>139</v>
      </c>
      <c r="E102" s="60"/>
      <c r="F102" s="202" t="s">
        <v>666</v>
      </c>
      <c r="G102" s="60"/>
      <c r="H102" s="60"/>
      <c r="I102" s="160"/>
      <c r="J102" s="60"/>
      <c r="K102" s="60"/>
      <c r="L102" s="58"/>
      <c r="M102" s="203"/>
      <c r="N102" s="39"/>
      <c r="O102" s="39"/>
      <c r="P102" s="39"/>
      <c r="Q102" s="39"/>
      <c r="R102" s="39"/>
      <c r="S102" s="39"/>
      <c r="T102" s="75"/>
      <c r="AT102" s="21" t="s">
        <v>139</v>
      </c>
      <c r="AU102" s="21" t="s">
        <v>83</v>
      </c>
    </row>
    <row r="103" spans="2:65" s="1" customFormat="1" ht="14.4" customHeight="1">
      <c r="B103" s="38"/>
      <c r="C103" s="189" t="s">
        <v>178</v>
      </c>
      <c r="D103" s="189" t="s">
        <v>132</v>
      </c>
      <c r="E103" s="190" t="s">
        <v>667</v>
      </c>
      <c r="F103" s="191" t="s">
        <v>668</v>
      </c>
      <c r="G103" s="192" t="s">
        <v>169</v>
      </c>
      <c r="H103" s="193">
        <v>8314</v>
      </c>
      <c r="I103" s="194"/>
      <c r="J103" s="195">
        <f>ROUND(I103*H103,2)</f>
        <v>0</v>
      </c>
      <c r="K103" s="191" t="s">
        <v>136</v>
      </c>
      <c r="L103" s="58"/>
      <c r="M103" s="196" t="s">
        <v>21</v>
      </c>
      <c r="N103" s="197" t="s">
        <v>43</v>
      </c>
      <c r="O103" s="39"/>
      <c r="P103" s="198">
        <f>O103*H103</f>
        <v>0</v>
      </c>
      <c r="Q103" s="198">
        <v>0</v>
      </c>
      <c r="R103" s="198">
        <f>Q103*H103</f>
        <v>0</v>
      </c>
      <c r="S103" s="198">
        <v>0</v>
      </c>
      <c r="T103" s="199">
        <f>S103*H103</f>
        <v>0</v>
      </c>
      <c r="AR103" s="21" t="s">
        <v>137</v>
      </c>
      <c r="AT103" s="21" t="s">
        <v>132</v>
      </c>
      <c r="AU103" s="21" t="s">
        <v>83</v>
      </c>
      <c r="AY103" s="21" t="s">
        <v>130</v>
      </c>
      <c r="BE103" s="200">
        <f>IF(N103="základní",J103,0)</f>
        <v>0</v>
      </c>
      <c r="BF103" s="200">
        <f>IF(N103="snížená",J103,0)</f>
        <v>0</v>
      </c>
      <c r="BG103" s="200">
        <f>IF(N103="zákl. přenesená",J103,0)</f>
        <v>0</v>
      </c>
      <c r="BH103" s="200">
        <f>IF(N103="sníž. přenesená",J103,0)</f>
        <v>0</v>
      </c>
      <c r="BI103" s="200">
        <f>IF(N103="nulová",J103,0)</f>
        <v>0</v>
      </c>
      <c r="BJ103" s="21" t="s">
        <v>80</v>
      </c>
      <c r="BK103" s="200">
        <f>ROUND(I103*H103,2)</f>
        <v>0</v>
      </c>
      <c r="BL103" s="21" t="s">
        <v>137</v>
      </c>
      <c r="BM103" s="21" t="s">
        <v>669</v>
      </c>
    </row>
    <row r="104" spans="2:65" s="1" customFormat="1" ht="12">
      <c r="B104" s="38"/>
      <c r="C104" s="60"/>
      <c r="D104" s="201" t="s">
        <v>139</v>
      </c>
      <c r="E104" s="60"/>
      <c r="F104" s="202" t="s">
        <v>670</v>
      </c>
      <c r="G104" s="60"/>
      <c r="H104" s="60"/>
      <c r="I104" s="160"/>
      <c r="J104" s="60"/>
      <c r="K104" s="60"/>
      <c r="L104" s="58"/>
      <c r="M104" s="203"/>
      <c r="N104" s="39"/>
      <c r="O104" s="39"/>
      <c r="P104" s="39"/>
      <c r="Q104" s="39"/>
      <c r="R104" s="39"/>
      <c r="S104" s="39"/>
      <c r="T104" s="75"/>
      <c r="AT104" s="21" t="s">
        <v>139</v>
      </c>
      <c r="AU104" s="21" t="s">
        <v>83</v>
      </c>
    </row>
    <row r="105" spans="2:65" s="1" customFormat="1" ht="14.4" customHeight="1">
      <c r="B105" s="38"/>
      <c r="C105" s="189" t="s">
        <v>184</v>
      </c>
      <c r="D105" s="189" t="s">
        <v>132</v>
      </c>
      <c r="E105" s="190" t="s">
        <v>671</v>
      </c>
      <c r="F105" s="191" t="s">
        <v>672</v>
      </c>
      <c r="G105" s="192" t="s">
        <v>169</v>
      </c>
      <c r="H105" s="193">
        <v>16628</v>
      </c>
      <c r="I105" s="194"/>
      <c r="J105" s="195">
        <f>ROUND(I105*H105,2)</f>
        <v>0</v>
      </c>
      <c r="K105" s="191" t="s">
        <v>136</v>
      </c>
      <c r="L105" s="58"/>
      <c r="M105" s="196" t="s">
        <v>21</v>
      </c>
      <c r="N105" s="197" t="s">
        <v>43</v>
      </c>
      <c r="O105" s="39"/>
      <c r="P105" s="198">
        <f>O105*H105</f>
        <v>0</v>
      </c>
      <c r="Q105" s="198">
        <v>0</v>
      </c>
      <c r="R105" s="198">
        <f>Q105*H105</f>
        <v>0</v>
      </c>
      <c r="S105" s="198">
        <v>0</v>
      </c>
      <c r="T105" s="199">
        <f>S105*H105</f>
        <v>0</v>
      </c>
      <c r="AR105" s="21" t="s">
        <v>137</v>
      </c>
      <c r="AT105" s="21" t="s">
        <v>132</v>
      </c>
      <c r="AU105" s="21" t="s">
        <v>83</v>
      </c>
      <c r="AY105" s="21" t="s">
        <v>130</v>
      </c>
      <c r="BE105" s="200">
        <f>IF(N105="základní",J105,0)</f>
        <v>0</v>
      </c>
      <c r="BF105" s="200">
        <f>IF(N105="snížená",J105,0)</f>
        <v>0</v>
      </c>
      <c r="BG105" s="200">
        <f>IF(N105="zákl. přenesená",J105,0)</f>
        <v>0</v>
      </c>
      <c r="BH105" s="200">
        <f>IF(N105="sníž. přenesená",J105,0)</f>
        <v>0</v>
      </c>
      <c r="BI105" s="200">
        <f>IF(N105="nulová",J105,0)</f>
        <v>0</v>
      </c>
      <c r="BJ105" s="21" t="s">
        <v>80</v>
      </c>
      <c r="BK105" s="200">
        <f>ROUND(I105*H105,2)</f>
        <v>0</v>
      </c>
      <c r="BL105" s="21" t="s">
        <v>137</v>
      </c>
      <c r="BM105" s="21" t="s">
        <v>673</v>
      </c>
    </row>
    <row r="106" spans="2:65" s="1" customFormat="1" ht="12">
      <c r="B106" s="38"/>
      <c r="C106" s="60"/>
      <c r="D106" s="201" t="s">
        <v>139</v>
      </c>
      <c r="E106" s="60"/>
      <c r="F106" s="202" t="s">
        <v>674</v>
      </c>
      <c r="G106" s="60"/>
      <c r="H106" s="60"/>
      <c r="I106" s="160"/>
      <c r="J106" s="60"/>
      <c r="K106" s="60"/>
      <c r="L106" s="58"/>
      <c r="M106" s="203"/>
      <c r="N106" s="39"/>
      <c r="O106" s="39"/>
      <c r="P106" s="39"/>
      <c r="Q106" s="39"/>
      <c r="R106" s="39"/>
      <c r="S106" s="39"/>
      <c r="T106" s="75"/>
      <c r="AT106" s="21" t="s">
        <v>139</v>
      </c>
      <c r="AU106" s="21" t="s">
        <v>83</v>
      </c>
    </row>
    <row r="107" spans="2:65" s="11" customFormat="1" ht="12">
      <c r="B107" s="205"/>
      <c r="C107" s="206"/>
      <c r="D107" s="201" t="s">
        <v>143</v>
      </c>
      <c r="E107" s="207" t="s">
        <v>21</v>
      </c>
      <c r="F107" s="208" t="s">
        <v>675</v>
      </c>
      <c r="G107" s="206"/>
      <c r="H107" s="209">
        <v>16628</v>
      </c>
      <c r="I107" s="210"/>
      <c r="J107" s="206"/>
      <c r="K107" s="206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143</v>
      </c>
      <c r="AU107" s="215" t="s">
        <v>83</v>
      </c>
      <c r="AV107" s="11" t="s">
        <v>83</v>
      </c>
      <c r="AW107" s="11" t="s">
        <v>35</v>
      </c>
      <c r="AX107" s="11" t="s">
        <v>80</v>
      </c>
      <c r="AY107" s="215" t="s">
        <v>130</v>
      </c>
    </row>
    <row r="108" spans="2:65" s="1" customFormat="1" ht="22.8" customHeight="1">
      <c r="B108" s="38"/>
      <c r="C108" s="189" t="s">
        <v>196</v>
      </c>
      <c r="D108" s="189" t="s">
        <v>132</v>
      </c>
      <c r="E108" s="190" t="s">
        <v>676</v>
      </c>
      <c r="F108" s="191" t="s">
        <v>677</v>
      </c>
      <c r="G108" s="192" t="s">
        <v>147</v>
      </c>
      <c r="H108" s="193">
        <v>361</v>
      </c>
      <c r="I108" s="194"/>
      <c r="J108" s="195">
        <f>ROUND(I108*H108,2)</f>
        <v>0</v>
      </c>
      <c r="K108" s="191" t="s">
        <v>136</v>
      </c>
      <c r="L108" s="58"/>
      <c r="M108" s="196" t="s">
        <v>21</v>
      </c>
      <c r="N108" s="197" t="s">
        <v>43</v>
      </c>
      <c r="O108" s="39"/>
      <c r="P108" s="198">
        <f>O108*H108</f>
        <v>0</v>
      </c>
      <c r="Q108" s="198">
        <v>0</v>
      </c>
      <c r="R108" s="198">
        <f>Q108*H108</f>
        <v>0</v>
      </c>
      <c r="S108" s="198">
        <v>0</v>
      </c>
      <c r="T108" s="199">
        <f>S108*H108</f>
        <v>0</v>
      </c>
      <c r="AR108" s="21" t="s">
        <v>137</v>
      </c>
      <c r="AT108" s="21" t="s">
        <v>132</v>
      </c>
      <c r="AU108" s="21" t="s">
        <v>83</v>
      </c>
      <c r="AY108" s="21" t="s">
        <v>130</v>
      </c>
      <c r="BE108" s="200">
        <f>IF(N108="základní",J108,0)</f>
        <v>0</v>
      </c>
      <c r="BF108" s="200">
        <f>IF(N108="snížená",J108,0)</f>
        <v>0</v>
      </c>
      <c r="BG108" s="200">
        <f>IF(N108="zákl. přenesená",J108,0)</f>
        <v>0</v>
      </c>
      <c r="BH108" s="200">
        <f>IF(N108="sníž. přenesená",J108,0)</f>
        <v>0</v>
      </c>
      <c r="BI108" s="200">
        <f>IF(N108="nulová",J108,0)</f>
        <v>0</v>
      </c>
      <c r="BJ108" s="21" t="s">
        <v>80</v>
      </c>
      <c r="BK108" s="200">
        <f>ROUND(I108*H108,2)</f>
        <v>0</v>
      </c>
      <c r="BL108" s="21" t="s">
        <v>137</v>
      </c>
      <c r="BM108" s="21" t="s">
        <v>678</v>
      </c>
    </row>
    <row r="109" spans="2:65" s="1" customFormat="1" ht="24">
      <c r="B109" s="38"/>
      <c r="C109" s="60"/>
      <c r="D109" s="201" t="s">
        <v>139</v>
      </c>
      <c r="E109" s="60"/>
      <c r="F109" s="202" t="s">
        <v>679</v>
      </c>
      <c r="G109" s="60"/>
      <c r="H109" s="60"/>
      <c r="I109" s="160"/>
      <c r="J109" s="60"/>
      <c r="K109" s="60"/>
      <c r="L109" s="58"/>
      <c r="M109" s="203"/>
      <c r="N109" s="39"/>
      <c r="O109" s="39"/>
      <c r="P109" s="39"/>
      <c r="Q109" s="39"/>
      <c r="R109" s="39"/>
      <c r="S109" s="39"/>
      <c r="T109" s="75"/>
      <c r="AT109" s="21" t="s">
        <v>139</v>
      </c>
      <c r="AU109" s="21" t="s">
        <v>83</v>
      </c>
    </row>
    <row r="110" spans="2:65" s="11" customFormat="1" ht="12">
      <c r="B110" s="205"/>
      <c r="C110" s="206"/>
      <c r="D110" s="201" t="s">
        <v>143</v>
      </c>
      <c r="E110" s="207" t="s">
        <v>21</v>
      </c>
      <c r="F110" s="208" t="s">
        <v>653</v>
      </c>
      <c r="G110" s="206"/>
      <c r="H110" s="209">
        <v>361</v>
      </c>
      <c r="I110" s="210"/>
      <c r="J110" s="206"/>
      <c r="K110" s="206"/>
      <c r="L110" s="211"/>
      <c r="M110" s="212"/>
      <c r="N110" s="213"/>
      <c r="O110" s="213"/>
      <c r="P110" s="213"/>
      <c r="Q110" s="213"/>
      <c r="R110" s="213"/>
      <c r="S110" s="213"/>
      <c r="T110" s="214"/>
      <c r="AT110" s="215" t="s">
        <v>143</v>
      </c>
      <c r="AU110" s="215" t="s">
        <v>83</v>
      </c>
      <c r="AV110" s="11" t="s">
        <v>83</v>
      </c>
      <c r="AW110" s="11" t="s">
        <v>35</v>
      </c>
      <c r="AX110" s="11" t="s">
        <v>80</v>
      </c>
      <c r="AY110" s="215" t="s">
        <v>130</v>
      </c>
    </row>
    <row r="111" spans="2:65" s="1" customFormat="1" ht="14.4" customHeight="1">
      <c r="B111" s="38"/>
      <c r="C111" s="216" t="s">
        <v>204</v>
      </c>
      <c r="D111" s="216" t="s">
        <v>338</v>
      </c>
      <c r="E111" s="217" t="s">
        <v>680</v>
      </c>
      <c r="F111" s="218" t="s">
        <v>681</v>
      </c>
      <c r="G111" s="219" t="s">
        <v>682</v>
      </c>
      <c r="H111" s="220">
        <v>361</v>
      </c>
      <c r="I111" s="221"/>
      <c r="J111" s="222">
        <f>ROUND(I111*H111,2)</f>
        <v>0</v>
      </c>
      <c r="K111" s="218" t="s">
        <v>21</v>
      </c>
      <c r="L111" s="223"/>
      <c r="M111" s="224" t="s">
        <v>21</v>
      </c>
      <c r="N111" s="225" t="s">
        <v>43</v>
      </c>
      <c r="O111" s="39"/>
      <c r="P111" s="198">
        <f>O111*H111</f>
        <v>0</v>
      </c>
      <c r="Q111" s="198">
        <v>2E-3</v>
      </c>
      <c r="R111" s="198">
        <f>Q111*H111</f>
        <v>0.72199999999999998</v>
      </c>
      <c r="S111" s="198">
        <v>0</v>
      </c>
      <c r="T111" s="199">
        <f>S111*H111</f>
        <v>0</v>
      </c>
      <c r="AR111" s="21" t="s">
        <v>178</v>
      </c>
      <c r="AT111" s="21" t="s">
        <v>338</v>
      </c>
      <c r="AU111" s="21" t="s">
        <v>83</v>
      </c>
      <c r="AY111" s="21" t="s">
        <v>130</v>
      </c>
      <c r="BE111" s="200">
        <f>IF(N111="základní",J111,0)</f>
        <v>0</v>
      </c>
      <c r="BF111" s="200">
        <f>IF(N111="snížená",J111,0)</f>
        <v>0</v>
      </c>
      <c r="BG111" s="200">
        <f>IF(N111="zákl. přenesená",J111,0)</f>
        <v>0</v>
      </c>
      <c r="BH111" s="200">
        <f>IF(N111="sníž. přenesená",J111,0)</f>
        <v>0</v>
      </c>
      <c r="BI111" s="200">
        <f>IF(N111="nulová",J111,0)</f>
        <v>0</v>
      </c>
      <c r="BJ111" s="21" t="s">
        <v>80</v>
      </c>
      <c r="BK111" s="200">
        <f>ROUND(I111*H111,2)</f>
        <v>0</v>
      </c>
      <c r="BL111" s="21" t="s">
        <v>137</v>
      </c>
      <c r="BM111" s="21" t="s">
        <v>683</v>
      </c>
    </row>
    <row r="112" spans="2:65" s="1" customFormat="1" ht="22.8" customHeight="1">
      <c r="B112" s="38"/>
      <c r="C112" s="189" t="s">
        <v>211</v>
      </c>
      <c r="D112" s="189" t="s">
        <v>132</v>
      </c>
      <c r="E112" s="190" t="s">
        <v>684</v>
      </c>
      <c r="F112" s="191" t="s">
        <v>685</v>
      </c>
      <c r="G112" s="192" t="s">
        <v>147</v>
      </c>
      <c r="H112" s="193">
        <v>1161</v>
      </c>
      <c r="I112" s="194"/>
      <c r="J112" s="195">
        <f>ROUND(I112*H112,2)</f>
        <v>0</v>
      </c>
      <c r="K112" s="191" t="s">
        <v>136</v>
      </c>
      <c r="L112" s="58"/>
      <c r="M112" s="196" t="s">
        <v>21</v>
      </c>
      <c r="N112" s="197" t="s">
        <v>43</v>
      </c>
      <c r="O112" s="39"/>
      <c r="P112" s="198">
        <f>O112*H112</f>
        <v>0</v>
      </c>
      <c r="Q112" s="198">
        <v>0</v>
      </c>
      <c r="R112" s="198">
        <f>Q112*H112</f>
        <v>0</v>
      </c>
      <c r="S112" s="198">
        <v>0</v>
      </c>
      <c r="T112" s="199">
        <f>S112*H112</f>
        <v>0</v>
      </c>
      <c r="AR112" s="21" t="s">
        <v>137</v>
      </c>
      <c r="AT112" s="21" t="s">
        <v>132</v>
      </c>
      <c r="AU112" s="21" t="s">
        <v>83</v>
      </c>
      <c r="AY112" s="21" t="s">
        <v>130</v>
      </c>
      <c r="BE112" s="200">
        <f>IF(N112="základní",J112,0)</f>
        <v>0</v>
      </c>
      <c r="BF112" s="200">
        <f>IF(N112="snížená",J112,0)</f>
        <v>0</v>
      </c>
      <c r="BG112" s="200">
        <f>IF(N112="zákl. přenesená",J112,0)</f>
        <v>0</v>
      </c>
      <c r="BH112" s="200">
        <f>IF(N112="sníž. přenesená",J112,0)</f>
        <v>0</v>
      </c>
      <c r="BI112" s="200">
        <f>IF(N112="nulová",J112,0)</f>
        <v>0</v>
      </c>
      <c r="BJ112" s="21" t="s">
        <v>80</v>
      </c>
      <c r="BK112" s="200">
        <f>ROUND(I112*H112,2)</f>
        <v>0</v>
      </c>
      <c r="BL112" s="21" t="s">
        <v>137</v>
      </c>
      <c r="BM112" s="21" t="s">
        <v>686</v>
      </c>
    </row>
    <row r="113" spans="2:65" s="1" customFormat="1" ht="24">
      <c r="B113" s="38"/>
      <c r="C113" s="60"/>
      <c r="D113" s="201" t="s">
        <v>139</v>
      </c>
      <c r="E113" s="60"/>
      <c r="F113" s="202" t="s">
        <v>687</v>
      </c>
      <c r="G113" s="60"/>
      <c r="H113" s="60"/>
      <c r="I113" s="160"/>
      <c r="J113" s="60"/>
      <c r="K113" s="60"/>
      <c r="L113" s="58"/>
      <c r="M113" s="203"/>
      <c r="N113" s="39"/>
      <c r="O113" s="39"/>
      <c r="P113" s="39"/>
      <c r="Q113" s="39"/>
      <c r="R113" s="39"/>
      <c r="S113" s="39"/>
      <c r="T113" s="75"/>
      <c r="AT113" s="21" t="s">
        <v>139</v>
      </c>
      <c r="AU113" s="21" t="s">
        <v>83</v>
      </c>
    </row>
    <row r="114" spans="2:65" s="11" customFormat="1" ht="12">
      <c r="B114" s="205"/>
      <c r="C114" s="206"/>
      <c r="D114" s="201" t="s">
        <v>143</v>
      </c>
      <c r="E114" s="207" t="s">
        <v>21</v>
      </c>
      <c r="F114" s="208" t="s">
        <v>658</v>
      </c>
      <c r="G114" s="206"/>
      <c r="H114" s="209">
        <v>1161</v>
      </c>
      <c r="I114" s="210"/>
      <c r="J114" s="206"/>
      <c r="K114" s="206"/>
      <c r="L114" s="211"/>
      <c r="M114" s="212"/>
      <c r="N114" s="213"/>
      <c r="O114" s="213"/>
      <c r="P114" s="213"/>
      <c r="Q114" s="213"/>
      <c r="R114" s="213"/>
      <c r="S114" s="213"/>
      <c r="T114" s="214"/>
      <c r="AT114" s="215" t="s">
        <v>143</v>
      </c>
      <c r="AU114" s="215" t="s">
        <v>83</v>
      </c>
      <c r="AV114" s="11" t="s">
        <v>83</v>
      </c>
      <c r="AW114" s="11" t="s">
        <v>35</v>
      </c>
      <c r="AX114" s="11" t="s">
        <v>80</v>
      </c>
      <c r="AY114" s="215" t="s">
        <v>130</v>
      </c>
    </row>
    <row r="115" spans="2:65" s="1" customFormat="1" ht="22.8" customHeight="1">
      <c r="B115" s="38"/>
      <c r="C115" s="216" t="s">
        <v>217</v>
      </c>
      <c r="D115" s="216" t="s">
        <v>338</v>
      </c>
      <c r="E115" s="217" t="s">
        <v>688</v>
      </c>
      <c r="F115" s="218" t="s">
        <v>689</v>
      </c>
      <c r="G115" s="219" t="s">
        <v>147</v>
      </c>
      <c r="H115" s="220">
        <v>1161</v>
      </c>
      <c r="I115" s="221"/>
      <c r="J115" s="222">
        <f>ROUND(I115*H115,2)</f>
        <v>0</v>
      </c>
      <c r="K115" s="218" t="s">
        <v>21</v>
      </c>
      <c r="L115" s="223"/>
      <c r="M115" s="224" t="s">
        <v>21</v>
      </c>
      <c r="N115" s="225" t="s">
        <v>43</v>
      </c>
      <c r="O115" s="39"/>
      <c r="P115" s="198">
        <f>O115*H115</f>
        <v>0</v>
      </c>
      <c r="Q115" s="198">
        <v>8.9999999999999993E-3</v>
      </c>
      <c r="R115" s="198">
        <f>Q115*H115</f>
        <v>10.449</v>
      </c>
      <c r="S115" s="198">
        <v>0</v>
      </c>
      <c r="T115" s="199">
        <f>S115*H115</f>
        <v>0</v>
      </c>
      <c r="AR115" s="21" t="s">
        <v>178</v>
      </c>
      <c r="AT115" s="21" t="s">
        <v>338</v>
      </c>
      <c r="AU115" s="21" t="s">
        <v>83</v>
      </c>
      <c r="AY115" s="21" t="s">
        <v>130</v>
      </c>
      <c r="BE115" s="200">
        <f>IF(N115="základní",J115,0)</f>
        <v>0</v>
      </c>
      <c r="BF115" s="200">
        <f>IF(N115="snížená",J115,0)</f>
        <v>0</v>
      </c>
      <c r="BG115" s="200">
        <f>IF(N115="zákl. přenesená",J115,0)</f>
        <v>0</v>
      </c>
      <c r="BH115" s="200">
        <f>IF(N115="sníž. přenesená",J115,0)</f>
        <v>0</v>
      </c>
      <c r="BI115" s="200">
        <f>IF(N115="nulová",J115,0)</f>
        <v>0</v>
      </c>
      <c r="BJ115" s="21" t="s">
        <v>80</v>
      </c>
      <c r="BK115" s="200">
        <f>ROUND(I115*H115,2)</f>
        <v>0</v>
      </c>
      <c r="BL115" s="21" t="s">
        <v>137</v>
      </c>
      <c r="BM115" s="21" t="s">
        <v>690</v>
      </c>
    </row>
    <row r="116" spans="2:65" s="1" customFormat="1" ht="22.8" customHeight="1">
      <c r="B116" s="38"/>
      <c r="C116" s="189" t="s">
        <v>223</v>
      </c>
      <c r="D116" s="189" t="s">
        <v>132</v>
      </c>
      <c r="E116" s="190" t="s">
        <v>691</v>
      </c>
      <c r="F116" s="191" t="s">
        <v>692</v>
      </c>
      <c r="G116" s="192" t="s">
        <v>147</v>
      </c>
      <c r="H116" s="193">
        <v>361</v>
      </c>
      <c r="I116" s="194"/>
      <c r="J116" s="195">
        <f>ROUND(I116*H116,2)</f>
        <v>0</v>
      </c>
      <c r="K116" s="191" t="s">
        <v>136</v>
      </c>
      <c r="L116" s="58"/>
      <c r="M116" s="196" t="s">
        <v>21</v>
      </c>
      <c r="N116" s="197" t="s">
        <v>43</v>
      </c>
      <c r="O116" s="39"/>
      <c r="P116" s="198">
        <f>O116*H116</f>
        <v>0</v>
      </c>
      <c r="Q116" s="198">
        <v>5.0000000000000002E-5</v>
      </c>
      <c r="R116" s="198">
        <f>Q116*H116</f>
        <v>1.805E-2</v>
      </c>
      <c r="S116" s="198">
        <v>0</v>
      </c>
      <c r="T116" s="199">
        <f>S116*H116</f>
        <v>0</v>
      </c>
      <c r="AR116" s="21" t="s">
        <v>137</v>
      </c>
      <c r="AT116" s="21" t="s">
        <v>132</v>
      </c>
      <c r="AU116" s="21" t="s">
        <v>83</v>
      </c>
      <c r="AY116" s="21" t="s">
        <v>130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21" t="s">
        <v>80</v>
      </c>
      <c r="BK116" s="200">
        <f>ROUND(I116*H116,2)</f>
        <v>0</v>
      </c>
      <c r="BL116" s="21" t="s">
        <v>137</v>
      </c>
      <c r="BM116" s="21" t="s">
        <v>693</v>
      </c>
    </row>
    <row r="117" spans="2:65" s="1" customFormat="1" ht="12">
      <c r="B117" s="38"/>
      <c r="C117" s="60"/>
      <c r="D117" s="201" t="s">
        <v>139</v>
      </c>
      <c r="E117" s="60"/>
      <c r="F117" s="202" t="s">
        <v>694</v>
      </c>
      <c r="G117" s="60"/>
      <c r="H117" s="60"/>
      <c r="I117" s="160"/>
      <c r="J117" s="60"/>
      <c r="K117" s="60"/>
      <c r="L117" s="58"/>
      <c r="M117" s="203"/>
      <c r="N117" s="39"/>
      <c r="O117" s="39"/>
      <c r="P117" s="39"/>
      <c r="Q117" s="39"/>
      <c r="R117" s="39"/>
      <c r="S117" s="39"/>
      <c r="T117" s="75"/>
      <c r="AT117" s="21" t="s">
        <v>139</v>
      </c>
      <c r="AU117" s="21" t="s">
        <v>83</v>
      </c>
    </row>
    <row r="118" spans="2:65" s="11" customFormat="1" ht="12">
      <c r="B118" s="205"/>
      <c r="C118" s="206"/>
      <c r="D118" s="201" t="s">
        <v>143</v>
      </c>
      <c r="E118" s="207" t="s">
        <v>21</v>
      </c>
      <c r="F118" s="208" t="s">
        <v>653</v>
      </c>
      <c r="G118" s="206"/>
      <c r="H118" s="209">
        <v>361</v>
      </c>
      <c r="I118" s="210"/>
      <c r="J118" s="206"/>
      <c r="K118" s="206"/>
      <c r="L118" s="211"/>
      <c r="M118" s="212"/>
      <c r="N118" s="213"/>
      <c r="O118" s="213"/>
      <c r="P118" s="213"/>
      <c r="Q118" s="213"/>
      <c r="R118" s="213"/>
      <c r="S118" s="213"/>
      <c r="T118" s="214"/>
      <c r="AT118" s="215" t="s">
        <v>143</v>
      </c>
      <c r="AU118" s="215" t="s">
        <v>83</v>
      </c>
      <c r="AV118" s="11" t="s">
        <v>83</v>
      </c>
      <c r="AW118" s="11" t="s">
        <v>35</v>
      </c>
      <c r="AX118" s="11" t="s">
        <v>80</v>
      </c>
      <c r="AY118" s="215" t="s">
        <v>130</v>
      </c>
    </row>
    <row r="119" spans="2:65" s="1" customFormat="1" ht="22.8" customHeight="1">
      <c r="B119" s="38"/>
      <c r="C119" s="216" t="s">
        <v>10</v>
      </c>
      <c r="D119" s="216" t="s">
        <v>338</v>
      </c>
      <c r="E119" s="217" t="s">
        <v>695</v>
      </c>
      <c r="F119" s="218" t="s">
        <v>696</v>
      </c>
      <c r="G119" s="219" t="s">
        <v>682</v>
      </c>
      <c r="H119" s="220">
        <v>364.61</v>
      </c>
      <c r="I119" s="221"/>
      <c r="J119" s="222">
        <f>ROUND(I119*H119,2)</f>
        <v>0</v>
      </c>
      <c r="K119" s="218" t="s">
        <v>21</v>
      </c>
      <c r="L119" s="223"/>
      <c r="M119" s="224" t="s">
        <v>21</v>
      </c>
      <c r="N119" s="225" t="s">
        <v>43</v>
      </c>
      <c r="O119" s="39"/>
      <c r="P119" s="198">
        <f>O119*H119</f>
        <v>0</v>
      </c>
      <c r="Q119" s="198">
        <v>5.0000000000000001E-4</v>
      </c>
      <c r="R119" s="198">
        <f>Q119*H119</f>
        <v>0.18230500000000002</v>
      </c>
      <c r="S119" s="198">
        <v>0</v>
      </c>
      <c r="T119" s="199">
        <f>S119*H119</f>
        <v>0</v>
      </c>
      <c r="AR119" s="21" t="s">
        <v>178</v>
      </c>
      <c r="AT119" s="21" t="s">
        <v>338</v>
      </c>
      <c r="AU119" s="21" t="s">
        <v>83</v>
      </c>
      <c r="AY119" s="21" t="s">
        <v>130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21" t="s">
        <v>80</v>
      </c>
      <c r="BK119" s="200">
        <f>ROUND(I119*H119,2)</f>
        <v>0</v>
      </c>
      <c r="BL119" s="21" t="s">
        <v>137</v>
      </c>
      <c r="BM119" s="21" t="s">
        <v>697</v>
      </c>
    </row>
    <row r="120" spans="2:65" s="11" customFormat="1" ht="12">
      <c r="B120" s="205"/>
      <c r="C120" s="206"/>
      <c r="D120" s="201" t="s">
        <v>143</v>
      </c>
      <c r="E120" s="207" t="s">
        <v>21</v>
      </c>
      <c r="F120" s="208" t="s">
        <v>698</v>
      </c>
      <c r="G120" s="206"/>
      <c r="H120" s="209">
        <v>364.61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143</v>
      </c>
      <c r="AU120" s="215" t="s">
        <v>83</v>
      </c>
      <c r="AV120" s="11" t="s">
        <v>83</v>
      </c>
      <c r="AW120" s="11" t="s">
        <v>35</v>
      </c>
      <c r="AX120" s="11" t="s">
        <v>80</v>
      </c>
      <c r="AY120" s="215" t="s">
        <v>130</v>
      </c>
    </row>
    <row r="121" spans="2:65" s="1" customFormat="1" ht="22.8" customHeight="1">
      <c r="B121" s="38"/>
      <c r="C121" s="189" t="s">
        <v>237</v>
      </c>
      <c r="D121" s="189" t="s">
        <v>132</v>
      </c>
      <c r="E121" s="190" t="s">
        <v>699</v>
      </c>
      <c r="F121" s="191" t="s">
        <v>700</v>
      </c>
      <c r="G121" s="192" t="s">
        <v>147</v>
      </c>
      <c r="H121" s="193">
        <v>1522</v>
      </c>
      <c r="I121" s="194"/>
      <c r="J121" s="195">
        <f>ROUND(I121*H121,2)</f>
        <v>0</v>
      </c>
      <c r="K121" s="191" t="s">
        <v>136</v>
      </c>
      <c r="L121" s="58"/>
      <c r="M121" s="196" t="s">
        <v>21</v>
      </c>
      <c r="N121" s="197" t="s">
        <v>43</v>
      </c>
      <c r="O121" s="39"/>
      <c r="P121" s="198">
        <f>O121*H121</f>
        <v>0</v>
      </c>
      <c r="Q121" s="198">
        <v>0</v>
      </c>
      <c r="R121" s="198">
        <f>Q121*H121</f>
        <v>0</v>
      </c>
      <c r="S121" s="198">
        <v>0</v>
      </c>
      <c r="T121" s="199">
        <f>S121*H121</f>
        <v>0</v>
      </c>
      <c r="AR121" s="21" t="s">
        <v>137</v>
      </c>
      <c r="AT121" s="21" t="s">
        <v>132</v>
      </c>
      <c r="AU121" s="21" t="s">
        <v>83</v>
      </c>
      <c r="AY121" s="21" t="s">
        <v>130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21" t="s">
        <v>80</v>
      </c>
      <c r="BK121" s="200">
        <f>ROUND(I121*H121,2)</f>
        <v>0</v>
      </c>
      <c r="BL121" s="21" t="s">
        <v>137</v>
      </c>
      <c r="BM121" s="21" t="s">
        <v>701</v>
      </c>
    </row>
    <row r="122" spans="2:65" s="1" customFormat="1" ht="12">
      <c r="B122" s="38"/>
      <c r="C122" s="60"/>
      <c r="D122" s="201" t="s">
        <v>139</v>
      </c>
      <c r="E122" s="60"/>
      <c r="F122" s="202" t="s">
        <v>702</v>
      </c>
      <c r="G122" s="60"/>
      <c r="H122" s="60"/>
      <c r="I122" s="160"/>
      <c r="J122" s="60"/>
      <c r="K122" s="60"/>
      <c r="L122" s="58"/>
      <c r="M122" s="203"/>
      <c r="N122" s="39"/>
      <c r="O122" s="39"/>
      <c r="P122" s="39"/>
      <c r="Q122" s="39"/>
      <c r="R122" s="39"/>
      <c r="S122" s="39"/>
      <c r="T122" s="75"/>
      <c r="AT122" s="21" t="s">
        <v>139</v>
      </c>
      <c r="AU122" s="21" t="s">
        <v>83</v>
      </c>
    </row>
    <row r="123" spans="2:65" s="11" customFormat="1" ht="12">
      <c r="B123" s="205"/>
      <c r="C123" s="206"/>
      <c r="D123" s="201" t="s">
        <v>143</v>
      </c>
      <c r="E123" s="207" t="s">
        <v>21</v>
      </c>
      <c r="F123" s="208" t="s">
        <v>703</v>
      </c>
      <c r="G123" s="206"/>
      <c r="H123" s="209">
        <v>1522</v>
      </c>
      <c r="I123" s="210"/>
      <c r="J123" s="206"/>
      <c r="K123" s="206"/>
      <c r="L123" s="211"/>
      <c r="M123" s="212"/>
      <c r="N123" s="213"/>
      <c r="O123" s="213"/>
      <c r="P123" s="213"/>
      <c r="Q123" s="213"/>
      <c r="R123" s="213"/>
      <c r="S123" s="213"/>
      <c r="T123" s="214"/>
      <c r="AT123" s="215" t="s">
        <v>143</v>
      </c>
      <c r="AU123" s="215" t="s">
        <v>83</v>
      </c>
      <c r="AV123" s="11" t="s">
        <v>83</v>
      </c>
      <c r="AW123" s="11" t="s">
        <v>35</v>
      </c>
      <c r="AX123" s="11" t="s">
        <v>80</v>
      </c>
      <c r="AY123" s="215" t="s">
        <v>130</v>
      </c>
    </row>
    <row r="124" spans="2:65" s="1" customFormat="1" ht="22.8" customHeight="1">
      <c r="B124" s="38"/>
      <c r="C124" s="189" t="s">
        <v>242</v>
      </c>
      <c r="D124" s="189" t="s">
        <v>132</v>
      </c>
      <c r="E124" s="190" t="s">
        <v>704</v>
      </c>
      <c r="F124" s="191" t="s">
        <v>705</v>
      </c>
      <c r="G124" s="192" t="s">
        <v>169</v>
      </c>
      <c r="H124" s="193">
        <v>8314</v>
      </c>
      <c r="I124" s="194"/>
      <c r="J124" s="195">
        <f>ROUND(I124*H124,2)</f>
        <v>0</v>
      </c>
      <c r="K124" s="191" t="s">
        <v>136</v>
      </c>
      <c r="L124" s="58"/>
      <c r="M124" s="196" t="s">
        <v>21</v>
      </c>
      <c r="N124" s="197" t="s">
        <v>43</v>
      </c>
      <c r="O124" s="39"/>
      <c r="P124" s="198">
        <f>O124*H124</f>
        <v>0</v>
      </c>
      <c r="Q124" s="198">
        <v>0</v>
      </c>
      <c r="R124" s="198">
        <f>Q124*H124</f>
        <v>0</v>
      </c>
      <c r="S124" s="198">
        <v>0</v>
      </c>
      <c r="T124" s="199">
        <f>S124*H124</f>
        <v>0</v>
      </c>
      <c r="AR124" s="21" t="s">
        <v>137</v>
      </c>
      <c r="AT124" s="21" t="s">
        <v>132</v>
      </c>
      <c r="AU124" s="21" t="s">
        <v>83</v>
      </c>
      <c r="AY124" s="21" t="s">
        <v>130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21" t="s">
        <v>80</v>
      </c>
      <c r="BK124" s="200">
        <f>ROUND(I124*H124,2)</f>
        <v>0</v>
      </c>
      <c r="BL124" s="21" t="s">
        <v>137</v>
      </c>
      <c r="BM124" s="21" t="s">
        <v>706</v>
      </c>
    </row>
    <row r="125" spans="2:65" s="1" customFormat="1" ht="36">
      <c r="B125" s="38"/>
      <c r="C125" s="60"/>
      <c r="D125" s="201" t="s">
        <v>139</v>
      </c>
      <c r="E125" s="60"/>
      <c r="F125" s="202" t="s">
        <v>707</v>
      </c>
      <c r="G125" s="60"/>
      <c r="H125" s="60"/>
      <c r="I125" s="160"/>
      <c r="J125" s="60"/>
      <c r="K125" s="60"/>
      <c r="L125" s="58"/>
      <c r="M125" s="203"/>
      <c r="N125" s="39"/>
      <c r="O125" s="39"/>
      <c r="P125" s="39"/>
      <c r="Q125" s="39"/>
      <c r="R125" s="39"/>
      <c r="S125" s="39"/>
      <c r="T125" s="75"/>
      <c r="AT125" s="21" t="s">
        <v>139</v>
      </c>
      <c r="AU125" s="21" t="s">
        <v>83</v>
      </c>
    </row>
    <row r="126" spans="2:65" s="1" customFormat="1" ht="48">
      <c r="B126" s="38"/>
      <c r="C126" s="60"/>
      <c r="D126" s="201" t="s">
        <v>141</v>
      </c>
      <c r="E126" s="60"/>
      <c r="F126" s="204" t="s">
        <v>708</v>
      </c>
      <c r="G126" s="60"/>
      <c r="H126" s="60"/>
      <c r="I126" s="160"/>
      <c r="J126" s="60"/>
      <c r="K126" s="60"/>
      <c r="L126" s="58"/>
      <c r="M126" s="203"/>
      <c r="N126" s="39"/>
      <c r="O126" s="39"/>
      <c r="P126" s="39"/>
      <c r="Q126" s="39"/>
      <c r="R126" s="39"/>
      <c r="S126" s="39"/>
      <c r="T126" s="75"/>
      <c r="AT126" s="21" t="s">
        <v>141</v>
      </c>
      <c r="AU126" s="21" t="s">
        <v>83</v>
      </c>
    </row>
    <row r="127" spans="2:65" s="11" customFormat="1" ht="12">
      <c r="B127" s="205"/>
      <c r="C127" s="206"/>
      <c r="D127" s="201" t="s">
        <v>143</v>
      </c>
      <c r="E127" s="207" t="s">
        <v>21</v>
      </c>
      <c r="F127" s="208" t="s">
        <v>646</v>
      </c>
      <c r="G127" s="206"/>
      <c r="H127" s="209">
        <v>8314</v>
      </c>
      <c r="I127" s="210"/>
      <c r="J127" s="206"/>
      <c r="K127" s="206"/>
      <c r="L127" s="211"/>
      <c r="M127" s="212"/>
      <c r="N127" s="213"/>
      <c r="O127" s="213"/>
      <c r="P127" s="213"/>
      <c r="Q127" s="213"/>
      <c r="R127" s="213"/>
      <c r="S127" s="213"/>
      <c r="T127" s="214"/>
      <c r="AT127" s="215" t="s">
        <v>143</v>
      </c>
      <c r="AU127" s="215" t="s">
        <v>83</v>
      </c>
      <c r="AV127" s="11" t="s">
        <v>83</v>
      </c>
      <c r="AW127" s="11" t="s">
        <v>35</v>
      </c>
      <c r="AX127" s="11" t="s">
        <v>80</v>
      </c>
      <c r="AY127" s="215" t="s">
        <v>130</v>
      </c>
    </row>
    <row r="128" spans="2:65" s="10" customFormat="1" ht="29.85" customHeight="1">
      <c r="B128" s="173"/>
      <c r="C128" s="174"/>
      <c r="D128" s="175" t="s">
        <v>71</v>
      </c>
      <c r="E128" s="187" t="s">
        <v>151</v>
      </c>
      <c r="F128" s="187" t="s">
        <v>417</v>
      </c>
      <c r="G128" s="174"/>
      <c r="H128" s="174"/>
      <c r="I128" s="177"/>
      <c r="J128" s="188">
        <f>BK128</f>
        <v>0</v>
      </c>
      <c r="K128" s="174"/>
      <c r="L128" s="179"/>
      <c r="M128" s="180"/>
      <c r="N128" s="181"/>
      <c r="O128" s="181"/>
      <c r="P128" s="182">
        <f>SUM(P129:P133)</f>
        <v>0</v>
      </c>
      <c r="Q128" s="181"/>
      <c r="R128" s="182">
        <f>SUM(R129:R133)</f>
        <v>0.12</v>
      </c>
      <c r="S128" s="181"/>
      <c r="T128" s="183">
        <f>SUM(T129:T133)</f>
        <v>0</v>
      </c>
      <c r="AR128" s="184" t="s">
        <v>80</v>
      </c>
      <c r="AT128" s="185" t="s">
        <v>71</v>
      </c>
      <c r="AU128" s="185" t="s">
        <v>80</v>
      </c>
      <c r="AY128" s="184" t="s">
        <v>130</v>
      </c>
      <c r="BK128" s="186">
        <f>SUM(BK129:BK133)</f>
        <v>0</v>
      </c>
    </row>
    <row r="129" spans="2:65" s="1" customFormat="1" ht="14.4" customHeight="1">
      <c r="B129" s="38"/>
      <c r="C129" s="189" t="s">
        <v>247</v>
      </c>
      <c r="D129" s="189" t="s">
        <v>132</v>
      </c>
      <c r="E129" s="190" t="s">
        <v>709</v>
      </c>
      <c r="F129" s="191" t="s">
        <v>710</v>
      </c>
      <c r="G129" s="192" t="s">
        <v>390</v>
      </c>
      <c r="H129" s="193">
        <v>1203</v>
      </c>
      <c r="I129" s="194"/>
      <c r="J129" s="195">
        <f>ROUND(I129*H129,2)</f>
        <v>0</v>
      </c>
      <c r="K129" s="191" t="s">
        <v>21</v>
      </c>
      <c r="L129" s="58"/>
      <c r="M129" s="196" t="s">
        <v>21</v>
      </c>
      <c r="N129" s="197" t="s">
        <v>43</v>
      </c>
      <c r="O129" s="39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AR129" s="21" t="s">
        <v>137</v>
      </c>
      <c r="AT129" s="21" t="s">
        <v>132</v>
      </c>
      <c r="AU129" s="21" t="s">
        <v>83</v>
      </c>
      <c r="AY129" s="21" t="s">
        <v>130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21" t="s">
        <v>80</v>
      </c>
      <c r="BK129" s="200">
        <f>ROUND(I129*H129,2)</f>
        <v>0</v>
      </c>
      <c r="BL129" s="21" t="s">
        <v>137</v>
      </c>
      <c r="BM129" s="21" t="s">
        <v>711</v>
      </c>
    </row>
    <row r="130" spans="2:65" s="1" customFormat="1" ht="48">
      <c r="B130" s="38"/>
      <c r="C130" s="60"/>
      <c r="D130" s="201" t="s">
        <v>141</v>
      </c>
      <c r="E130" s="60"/>
      <c r="F130" s="204" t="s">
        <v>712</v>
      </c>
      <c r="G130" s="60"/>
      <c r="H130" s="60"/>
      <c r="I130" s="160"/>
      <c r="J130" s="60"/>
      <c r="K130" s="60"/>
      <c r="L130" s="58"/>
      <c r="M130" s="203"/>
      <c r="N130" s="39"/>
      <c r="O130" s="39"/>
      <c r="P130" s="39"/>
      <c r="Q130" s="39"/>
      <c r="R130" s="39"/>
      <c r="S130" s="39"/>
      <c r="T130" s="75"/>
      <c r="AT130" s="21" t="s">
        <v>141</v>
      </c>
      <c r="AU130" s="21" t="s">
        <v>83</v>
      </c>
    </row>
    <row r="131" spans="2:65" s="11" customFormat="1" ht="12">
      <c r="B131" s="205"/>
      <c r="C131" s="206"/>
      <c r="D131" s="201" t="s">
        <v>143</v>
      </c>
      <c r="E131" s="207" t="s">
        <v>21</v>
      </c>
      <c r="F131" s="208" t="s">
        <v>713</v>
      </c>
      <c r="G131" s="206"/>
      <c r="H131" s="209">
        <v>1203</v>
      </c>
      <c r="I131" s="210"/>
      <c r="J131" s="206"/>
      <c r="K131" s="206"/>
      <c r="L131" s="211"/>
      <c r="M131" s="212"/>
      <c r="N131" s="213"/>
      <c r="O131" s="213"/>
      <c r="P131" s="213"/>
      <c r="Q131" s="213"/>
      <c r="R131" s="213"/>
      <c r="S131" s="213"/>
      <c r="T131" s="214"/>
      <c r="AT131" s="215" t="s">
        <v>143</v>
      </c>
      <c r="AU131" s="215" t="s">
        <v>83</v>
      </c>
      <c r="AV131" s="11" t="s">
        <v>83</v>
      </c>
      <c r="AW131" s="11" t="s">
        <v>35</v>
      </c>
      <c r="AX131" s="11" t="s">
        <v>80</v>
      </c>
      <c r="AY131" s="215" t="s">
        <v>130</v>
      </c>
    </row>
    <row r="132" spans="2:65" s="1" customFormat="1" ht="14.4" customHeight="1">
      <c r="B132" s="38"/>
      <c r="C132" s="189" t="s">
        <v>252</v>
      </c>
      <c r="D132" s="189" t="s">
        <v>132</v>
      </c>
      <c r="E132" s="190" t="s">
        <v>714</v>
      </c>
      <c r="F132" s="191" t="s">
        <v>715</v>
      </c>
      <c r="G132" s="192" t="s">
        <v>147</v>
      </c>
      <c r="H132" s="193">
        <v>12</v>
      </c>
      <c r="I132" s="194"/>
      <c r="J132" s="195">
        <f>ROUND(I132*H132,2)</f>
        <v>0</v>
      </c>
      <c r="K132" s="191" t="s">
        <v>21</v>
      </c>
      <c r="L132" s="58"/>
      <c r="M132" s="196" t="s">
        <v>21</v>
      </c>
      <c r="N132" s="197" t="s">
        <v>43</v>
      </c>
      <c r="O132" s="39"/>
      <c r="P132" s="198">
        <f>O132*H132</f>
        <v>0</v>
      </c>
      <c r="Q132" s="198">
        <v>0.01</v>
      </c>
      <c r="R132" s="198">
        <f>Q132*H132</f>
        <v>0.12</v>
      </c>
      <c r="S132" s="198">
        <v>0</v>
      </c>
      <c r="T132" s="199">
        <f>S132*H132</f>
        <v>0</v>
      </c>
      <c r="AR132" s="21" t="s">
        <v>137</v>
      </c>
      <c r="AT132" s="21" t="s">
        <v>132</v>
      </c>
      <c r="AU132" s="21" t="s">
        <v>83</v>
      </c>
      <c r="AY132" s="21" t="s">
        <v>130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21" t="s">
        <v>80</v>
      </c>
      <c r="BK132" s="200">
        <f>ROUND(I132*H132,2)</f>
        <v>0</v>
      </c>
      <c r="BL132" s="21" t="s">
        <v>137</v>
      </c>
      <c r="BM132" s="21" t="s">
        <v>716</v>
      </c>
    </row>
    <row r="133" spans="2:65" s="11" customFormat="1" ht="12">
      <c r="B133" s="205"/>
      <c r="C133" s="206"/>
      <c r="D133" s="201" t="s">
        <v>143</v>
      </c>
      <c r="E133" s="207" t="s">
        <v>21</v>
      </c>
      <c r="F133" s="208" t="s">
        <v>717</v>
      </c>
      <c r="G133" s="206"/>
      <c r="H133" s="209">
        <v>12</v>
      </c>
      <c r="I133" s="210"/>
      <c r="J133" s="206"/>
      <c r="K133" s="206"/>
      <c r="L133" s="211"/>
      <c r="M133" s="212"/>
      <c r="N133" s="213"/>
      <c r="O133" s="213"/>
      <c r="P133" s="213"/>
      <c r="Q133" s="213"/>
      <c r="R133" s="213"/>
      <c r="S133" s="213"/>
      <c r="T133" s="214"/>
      <c r="AT133" s="215" t="s">
        <v>143</v>
      </c>
      <c r="AU133" s="215" t="s">
        <v>83</v>
      </c>
      <c r="AV133" s="11" t="s">
        <v>83</v>
      </c>
      <c r="AW133" s="11" t="s">
        <v>35</v>
      </c>
      <c r="AX133" s="11" t="s">
        <v>80</v>
      </c>
      <c r="AY133" s="215" t="s">
        <v>130</v>
      </c>
    </row>
    <row r="134" spans="2:65" s="10" customFormat="1" ht="29.85" customHeight="1">
      <c r="B134" s="173"/>
      <c r="C134" s="174"/>
      <c r="D134" s="175" t="s">
        <v>71</v>
      </c>
      <c r="E134" s="187" t="s">
        <v>629</v>
      </c>
      <c r="F134" s="187" t="s">
        <v>630</v>
      </c>
      <c r="G134" s="174"/>
      <c r="H134" s="174"/>
      <c r="I134" s="177"/>
      <c r="J134" s="188">
        <f>BK134</f>
        <v>0</v>
      </c>
      <c r="K134" s="174"/>
      <c r="L134" s="179"/>
      <c r="M134" s="180"/>
      <c r="N134" s="181"/>
      <c r="O134" s="181"/>
      <c r="P134" s="182">
        <f>SUM(P135:P136)</f>
        <v>0</v>
      </c>
      <c r="Q134" s="181"/>
      <c r="R134" s="182">
        <f>SUM(R135:R136)</f>
        <v>0</v>
      </c>
      <c r="S134" s="181"/>
      <c r="T134" s="183">
        <f>SUM(T135:T136)</f>
        <v>0</v>
      </c>
      <c r="AR134" s="184" t="s">
        <v>80</v>
      </c>
      <c r="AT134" s="185" t="s">
        <v>71</v>
      </c>
      <c r="AU134" s="185" t="s">
        <v>80</v>
      </c>
      <c r="AY134" s="184" t="s">
        <v>130</v>
      </c>
      <c r="BK134" s="186">
        <f>SUM(BK135:BK136)</f>
        <v>0</v>
      </c>
    </row>
    <row r="135" spans="2:65" s="1" customFormat="1" ht="22.8" customHeight="1">
      <c r="B135" s="38"/>
      <c r="C135" s="189" t="s">
        <v>257</v>
      </c>
      <c r="D135" s="189" t="s">
        <v>132</v>
      </c>
      <c r="E135" s="190" t="s">
        <v>718</v>
      </c>
      <c r="F135" s="191" t="s">
        <v>719</v>
      </c>
      <c r="G135" s="192" t="s">
        <v>305</v>
      </c>
      <c r="H135" s="193">
        <v>11.507999999999999</v>
      </c>
      <c r="I135" s="194"/>
      <c r="J135" s="195">
        <f>ROUND(I135*H135,2)</f>
        <v>0</v>
      </c>
      <c r="K135" s="191" t="s">
        <v>136</v>
      </c>
      <c r="L135" s="58"/>
      <c r="M135" s="196" t="s">
        <v>21</v>
      </c>
      <c r="N135" s="197" t="s">
        <v>43</v>
      </c>
      <c r="O135" s="39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AR135" s="21" t="s">
        <v>137</v>
      </c>
      <c r="AT135" s="21" t="s">
        <v>132</v>
      </c>
      <c r="AU135" s="21" t="s">
        <v>83</v>
      </c>
      <c r="AY135" s="21" t="s">
        <v>130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21" t="s">
        <v>80</v>
      </c>
      <c r="BK135" s="200">
        <f>ROUND(I135*H135,2)</f>
        <v>0</v>
      </c>
      <c r="BL135" s="21" t="s">
        <v>137</v>
      </c>
      <c r="BM135" s="21" t="s">
        <v>720</v>
      </c>
    </row>
    <row r="136" spans="2:65" s="1" customFormat="1" ht="24">
      <c r="B136" s="38"/>
      <c r="C136" s="60"/>
      <c r="D136" s="201" t="s">
        <v>139</v>
      </c>
      <c r="E136" s="60"/>
      <c r="F136" s="202" t="s">
        <v>721</v>
      </c>
      <c r="G136" s="60"/>
      <c r="H136" s="60"/>
      <c r="I136" s="160"/>
      <c r="J136" s="60"/>
      <c r="K136" s="60"/>
      <c r="L136" s="58"/>
      <c r="M136" s="226"/>
      <c r="N136" s="227"/>
      <c r="O136" s="227"/>
      <c r="P136" s="227"/>
      <c r="Q136" s="227"/>
      <c r="R136" s="227"/>
      <c r="S136" s="227"/>
      <c r="T136" s="228"/>
      <c r="AT136" s="21" t="s">
        <v>139</v>
      </c>
      <c r="AU136" s="21" t="s">
        <v>83</v>
      </c>
    </row>
    <row r="137" spans="2:65" s="1" customFormat="1" ht="6.9" customHeight="1">
      <c r="B137" s="53"/>
      <c r="C137" s="54"/>
      <c r="D137" s="54"/>
      <c r="E137" s="54"/>
      <c r="F137" s="54"/>
      <c r="G137" s="54"/>
      <c r="H137" s="54"/>
      <c r="I137" s="136"/>
      <c r="J137" s="54"/>
      <c r="K137" s="54"/>
      <c r="L137" s="58"/>
    </row>
  </sheetData>
  <sheetProtection algorithmName="SHA-512" hashValue="UV5r/CgvgAqEpbSSrF5XFBr3+81gJns/hBtCDJt5VnHT7FJbz7Yw7ZbtT/b+DYEWBMptVkRKbQeIgr0yNMoJIQ==" saltValue="lXpmct/1uz4fslwdW8EE0VCf9tmjwm+iew27IUxutv6OavbKm+COsarvI4dGehYyueR3CLZMMmXqiqFApsv7xg==" spinCount="100000" sheet="1" objects="1" scenarios="1" formatColumns="0" formatRows="0" autoFilter="0"/>
  <autoFilter ref="C79:K136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5"/>
  <sheetViews>
    <sheetView showGridLines="0" workbookViewId="0">
      <pane ySplit="1" topLeftCell="A31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8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109"/>
      <c r="C1" s="109"/>
      <c r="D1" s="110" t="s">
        <v>1</v>
      </c>
      <c r="E1" s="109"/>
      <c r="F1" s="111" t="s">
        <v>91</v>
      </c>
      <c r="G1" s="353" t="s">
        <v>92</v>
      </c>
      <c r="H1" s="353"/>
      <c r="I1" s="112"/>
      <c r="J1" s="111" t="s">
        <v>93</v>
      </c>
      <c r="K1" s="110" t="s">
        <v>94</v>
      </c>
      <c r="L1" s="111" t="s">
        <v>95</v>
      </c>
      <c r="M1" s="111"/>
      <c r="N1" s="111"/>
      <c r="O1" s="111"/>
      <c r="P1" s="111"/>
      <c r="Q1" s="111"/>
      <c r="R1" s="111"/>
      <c r="S1" s="111"/>
      <c r="T1" s="11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21" t="s">
        <v>90</v>
      </c>
    </row>
    <row r="3" spans="1:70" ht="6.9" customHeight="1">
      <c r="B3" s="22"/>
      <c r="C3" s="23"/>
      <c r="D3" s="23"/>
      <c r="E3" s="23"/>
      <c r="F3" s="23"/>
      <c r="G3" s="23"/>
      <c r="H3" s="23"/>
      <c r="I3" s="113"/>
      <c r="J3" s="23"/>
      <c r="K3" s="24"/>
      <c r="AT3" s="21" t="s">
        <v>83</v>
      </c>
    </row>
    <row r="4" spans="1:70" ht="36.9" customHeight="1">
      <c r="B4" s="25"/>
      <c r="C4" s="26"/>
      <c r="D4" s="27" t="s">
        <v>96</v>
      </c>
      <c r="E4" s="26"/>
      <c r="F4" s="26"/>
      <c r="G4" s="26"/>
      <c r="H4" s="26"/>
      <c r="I4" s="114"/>
      <c r="J4" s="26"/>
      <c r="K4" s="28"/>
      <c r="M4" s="29" t="s">
        <v>12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14"/>
      <c r="J5" s="26"/>
      <c r="K5" s="28"/>
    </row>
    <row r="6" spans="1:70" ht="13.2">
      <c r="B6" s="25"/>
      <c r="C6" s="26"/>
      <c r="D6" s="34" t="s">
        <v>18</v>
      </c>
      <c r="E6" s="26"/>
      <c r="F6" s="26"/>
      <c r="G6" s="26"/>
      <c r="H6" s="26"/>
      <c r="I6" s="114"/>
      <c r="J6" s="26"/>
      <c r="K6" s="28"/>
    </row>
    <row r="7" spans="1:70" ht="14.4" customHeight="1">
      <c r="B7" s="25"/>
      <c r="C7" s="26"/>
      <c r="D7" s="26"/>
      <c r="E7" s="345" t="str">
        <f>'Rekapitulace stavby'!K6</f>
        <v>k.ú. Křinice, cesta PC 7</v>
      </c>
      <c r="F7" s="346"/>
      <c r="G7" s="346"/>
      <c r="H7" s="346"/>
      <c r="I7" s="114"/>
      <c r="J7" s="26"/>
      <c r="K7" s="28"/>
    </row>
    <row r="8" spans="1:70" s="1" customFormat="1" ht="13.2">
      <c r="B8" s="38"/>
      <c r="C8" s="39"/>
      <c r="D8" s="34" t="s">
        <v>97</v>
      </c>
      <c r="E8" s="39"/>
      <c r="F8" s="39"/>
      <c r="G8" s="39"/>
      <c r="H8" s="39"/>
      <c r="I8" s="115"/>
      <c r="J8" s="39"/>
      <c r="K8" s="42"/>
    </row>
    <row r="9" spans="1:70" s="1" customFormat="1" ht="36.9" customHeight="1">
      <c r="B9" s="38"/>
      <c r="C9" s="39"/>
      <c r="D9" s="39"/>
      <c r="E9" s="347" t="s">
        <v>722</v>
      </c>
      <c r="F9" s="348"/>
      <c r="G9" s="348"/>
      <c r="H9" s="348"/>
      <c r="I9" s="115"/>
      <c r="J9" s="39"/>
      <c r="K9" s="42"/>
    </row>
    <row r="10" spans="1:70" s="1" customFormat="1" ht="12">
      <c r="B10" s="38"/>
      <c r="C10" s="39"/>
      <c r="D10" s="39"/>
      <c r="E10" s="39"/>
      <c r="F10" s="39"/>
      <c r="G10" s="39"/>
      <c r="H10" s="39"/>
      <c r="I10" s="115"/>
      <c r="J10" s="39"/>
      <c r="K10" s="42"/>
    </row>
    <row r="11" spans="1:70" s="1" customFormat="1" ht="14.4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6" t="s">
        <v>22</v>
      </c>
      <c r="J11" s="32" t="s">
        <v>21</v>
      </c>
      <c r="K11" s="42"/>
    </row>
    <row r="12" spans="1:70" s="1" customFormat="1" ht="14.4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6" t="s">
        <v>25</v>
      </c>
      <c r="J12" s="117" t="str">
        <f>'Rekapitulace stavby'!AN8</f>
        <v>3. 5. 2018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15"/>
      <c r="J13" s="39"/>
      <c r="K13" s="42"/>
    </row>
    <row r="14" spans="1:70" s="1" customFormat="1" ht="14.4" customHeight="1">
      <c r="B14" s="38"/>
      <c r="C14" s="39"/>
      <c r="D14" s="34" t="s">
        <v>27</v>
      </c>
      <c r="E14" s="39"/>
      <c r="F14" s="39"/>
      <c r="G14" s="39"/>
      <c r="H14" s="39"/>
      <c r="I14" s="116" t="s">
        <v>28</v>
      </c>
      <c r="J14" s="32" t="s">
        <v>21</v>
      </c>
      <c r="K14" s="42"/>
    </row>
    <row r="15" spans="1:70" s="1" customFormat="1" ht="18" customHeight="1">
      <c r="B15" s="38"/>
      <c r="C15" s="39"/>
      <c r="D15" s="39"/>
      <c r="E15" s="32" t="s">
        <v>29</v>
      </c>
      <c r="F15" s="39"/>
      <c r="G15" s="39"/>
      <c r="H15" s="39"/>
      <c r="I15" s="116" t="s">
        <v>30</v>
      </c>
      <c r="J15" s="32" t="s">
        <v>21</v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15"/>
      <c r="J16" s="39"/>
      <c r="K16" s="42"/>
    </row>
    <row r="17" spans="2:11" s="1" customFormat="1" ht="14.4" customHeight="1">
      <c r="B17" s="38"/>
      <c r="C17" s="39"/>
      <c r="D17" s="34" t="s">
        <v>31</v>
      </c>
      <c r="E17" s="39"/>
      <c r="F17" s="39"/>
      <c r="G17" s="39"/>
      <c r="H17" s="39"/>
      <c r="I17" s="116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6" t="s">
        <v>30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15"/>
      <c r="J19" s="39"/>
      <c r="K19" s="42"/>
    </row>
    <row r="20" spans="2:11" s="1" customFormat="1" ht="14.4" customHeight="1">
      <c r="B20" s="38"/>
      <c r="C20" s="39"/>
      <c r="D20" s="34" t="s">
        <v>33</v>
      </c>
      <c r="E20" s="39"/>
      <c r="F20" s="39"/>
      <c r="G20" s="39"/>
      <c r="H20" s="39"/>
      <c r="I20" s="116" t="s">
        <v>28</v>
      </c>
      <c r="J20" s="32" t="s">
        <v>21</v>
      </c>
      <c r="K20" s="42"/>
    </row>
    <row r="21" spans="2:11" s="1" customFormat="1" ht="18" customHeight="1">
      <c r="B21" s="38"/>
      <c r="C21" s="39"/>
      <c r="D21" s="39"/>
      <c r="E21" s="32" t="s">
        <v>34</v>
      </c>
      <c r="F21" s="39"/>
      <c r="G21" s="39"/>
      <c r="H21" s="39"/>
      <c r="I21" s="116" t="s">
        <v>30</v>
      </c>
      <c r="J21" s="32" t="s">
        <v>21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15"/>
      <c r="J22" s="39"/>
      <c r="K22" s="42"/>
    </row>
    <row r="23" spans="2:11" s="1" customFormat="1" ht="14.4" customHeight="1">
      <c r="B23" s="38"/>
      <c r="C23" s="39"/>
      <c r="D23" s="34" t="s">
        <v>36</v>
      </c>
      <c r="E23" s="39"/>
      <c r="F23" s="39"/>
      <c r="G23" s="39"/>
      <c r="H23" s="39"/>
      <c r="I23" s="115"/>
      <c r="J23" s="39"/>
      <c r="K23" s="42"/>
    </row>
    <row r="24" spans="2:11" s="6" customFormat="1" ht="14.4" customHeight="1">
      <c r="B24" s="118"/>
      <c r="C24" s="119"/>
      <c r="D24" s="119"/>
      <c r="E24" s="314" t="s">
        <v>21</v>
      </c>
      <c r="F24" s="314"/>
      <c r="G24" s="314"/>
      <c r="H24" s="314"/>
      <c r="I24" s="120"/>
      <c r="J24" s="119"/>
      <c r="K24" s="121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15"/>
      <c r="J25" s="39"/>
      <c r="K25" s="42"/>
    </row>
    <row r="26" spans="2:11" s="1" customFormat="1" ht="6.9" customHeight="1">
      <c r="B26" s="38"/>
      <c r="C26" s="39"/>
      <c r="D26" s="82"/>
      <c r="E26" s="82"/>
      <c r="F26" s="82"/>
      <c r="G26" s="82"/>
      <c r="H26" s="82"/>
      <c r="I26" s="122"/>
      <c r="J26" s="82"/>
      <c r="K26" s="123"/>
    </row>
    <row r="27" spans="2:11" s="1" customFormat="1" ht="25.35" customHeight="1">
      <c r="B27" s="38"/>
      <c r="C27" s="39"/>
      <c r="D27" s="124" t="s">
        <v>38</v>
      </c>
      <c r="E27" s="39"/>
      <c r="F27" s="39"/>
      <c r="G27" s="39"/>
      <c r="H27" s="39"/>
      <c r="I27" s="115"/>
      <c r="J27" s="125">
        <f>ROUND(J79,2)</f>
        <v>0</v>
      </c>
      <c r="K27" s="42"/>
    </row>
    <row r="28" spans="2:11" s="1" customFormat="1" ht="6.9" customHeight="1">
      <c r="B28" s="38"/>
      <c r="C28" s="39"/>
      <c r="D28" s="82"/>
      <c r="E28" s="82"/>
      <c r="F28" s="82"/>
      <c r="G28" s="82"/>
      <c r="H28" s="82"/>
      <c r="I28" s="122"/>
      <c r="J28" s="82"/>
      <c r="K28" s="123"/>
    </row>
    <row r="29" spans="2:11" s="1" customFormat="1" ht="14.4" customHeight="1">
      <c r="B29" s="38"/>
      <c r="C29" s="39"/>
      <c r="D29" s="39"/>
      <c r="E29" s="39"/>
      <c r="F29" s="43" t="s">
        <v>40</v>
      </c>
      <c r="G29" s="39"/>
      <c r="H29" s="39"/>
      <c r="I29" s="126" t="s">
        <v>39</v>
      </c>
      <c r="J29" s="43" t="s">
        <v>41</v>
      </c>
      <c r="K29" s="42"/>
    </row>
    <row r="30" spans="2:11" s="1" customFormat="1" ht="14.4" customHeight="1">
      <c r="B30" s="38"/>
      <c r="C30" s="39"/>
      <c r="D30" s="46" t="s">
        <v>42</v>
      </c>
      <c r="E30" s="46" t="s">
        <v>43</v>
      </c>
      <c r="F30" s="127">
        <f>ROUND(SUM(BE79:BE94), 2)</f>
        <v>0</v>
      </c>
      <c r="G30" s="39"/>
      <c r="H30" s="39"/>
      <c r="I30" s="128">
        <v>0.21</v>
      </c>
      <c r="J30" s="127">
        <f>ROUND(ROUND((SUM(BE79:BE94)),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44</v>
      </c>
      <c r="F31" s="127">
        <f>ROUND(SUM(BF79:BF94), 2)</f>
        <v>0</v>
      </c>
      <c r="G31" s="39"/>
      <c r="H31" s="39"/>
      <c r="I31" s="128">
        <v>0.15</v>
      </c>
      <c r="J31" s="127">
        <f>ROUND(ROUND((SUM(BF79:BF94)),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45</v>
      </c>
      <c r="F32" s="127">
        <f>ROUND(SUM(BG79:BG94), 2)</f>
        <v>0</v>
      </c>
      <c r="G32" s="39"/>
      <c r="H32" s="39"/>
      <c r="I32" s="128">
        <v>0.21</v>
      </c>
      <c r="J32" s="127">
        <v>0</v>
      </c>
      <c r="K32" s="42"/>
    </row>
    <row r="33" spans="2:11" s="1" customFormat="1" ht="14.4" hidden="1" customHeight="1">
      <c r="B33" s="38"/>
      <c r="C33" s="39"/>
      <c r="D33" s="39"/>
      <c r="E33" s="46" t="s">
        <v>46</v>
      </c>
      <c r="F33" s="127">
        <f>ROUND(SUM(BH79:BH94), 2)</f>
        <v>0</v>
      </c>
      <c r="G33" s="39"/>
      <c r="H33" s="39"/>
      <c r="I33" s="128">
        <v>0.15</v>
      </c>
      <c r="J33" s="127">
        <v>0</v>
      </c>
      <c r="K33" s="42"/>
    </row>
    <row r="34" spans="2:11" s="1" customFormat="1" ht="14.4" hidden="1" customHeight="1">
      <c r="B34" s="38"/>
      <c r="C34" s="39"/>
      <c r="D34" s="39"/>
      <c r="E34" s="46" t="s">
        <v>47</v>
      </c>
      <c r="F34" s="127">
        <f>ROUND(SUM(BI79:BI94), 2)</f>
        <v>0</v>
      </c>
      <c r="G34" s="39"/>
      <c r="H34" s="39"/>
      <c r="I34" s="128">
        <v>0</v>
      </c>
      <c r="J34" s="127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15"/>
      <c r="J35" s="39"/>
      <c r="K35" s="42"/>
    </row>
    <row r="36" spans="2:11" s="1" customFormat="1" ht="25.35" customHeight="1">
      <c r="B36" s="38"/>
      <c r="C36" s="129"/>
      <c r="D36" s="130" t="s">
        <v>48</v>
      </c>
      <c r="E36" s="76"/>
      <c r="F36" s="76"/>
      <c r="G36" s="131" t="s">
        <v>49</v>
      </c>
      <c r="H36" s="132" t="s">
        <v>50</v>
      </c>
      <c r="I36" s="133"/>
      <c r="J36" s="134">
        <f>SUM(J27:J34)</f>
        <v>0</v>
      </c>
      <c r="K36" s="135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36"/>
      <c r="J37" s="54"/>
      <c r="K37" s="55"/>
    </row>
    <row r="41" spans="2:11" s="1" customFormat="1" ht="6.9" customHeight="1">
      <c r="B41" s="137"/>
      <c r="C41" s="138"/>
      <c r="D41" s="138"/>
      <c r="E41" s="138"/>
      <c r="F41" s="138"/>
      <c r="G41" s="138"/>
      <c r="H41" s="138"/>
      <c r="I41" s="139"/>
      <c r="J41" s="138"/>
      <c r="K41" s="140"/>
    </row>
    <row r="42" spans="2:11" s="1" customFormat="1" ht="36.9" customHeight="1">
      <c r="B42" s="38"/>
      <c r="C42" s="27" t="s">
        <v>99</v>
      </c>
      <c r="D42" s="39"/>
      <c r="E42" s="39"/>
      <c r="F42" s="39"/>
      <c r="G42" s="39"/>
      <c r="H42" s="39"/>
      <c r="I42" s="115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15"/>
      <c r="J43" s="39"/>
      <c r="K43" s="42"/>
    </row>
    <row r="44" spans="2:11" s="1" customFormat="1" ht="14.4" customHeight="1">
      <c r="B44" s="38"/>
      <c r="C44" s="34" t="s">
        <v>18</v>
      </c>
      <c r="D44" s="39"/>
      <c r="E44" s="39"/>
      <c r="F44" s="39"/>
      <c r="G44" s="39"/>
      <c r="H44" s="39"/>
      <c r="I44" s="115"/>
      <c r="J44" s="39"/>
      <c r="K44" s="42"/>
    </row>
    <row r="45" spans="2:11" s="1" customFormat="1" ht="14.4" customHeight="1">
      <c r="B45" s="38"/>
      <c r="C45" s="39"/>
      <c r="D45" s="39"/>
      <c r="E45" s="345" t="str">
        <f>E7</f>
        <v>k.ú. Křinice, cesta PC 7</v>
      </c>
      <c r="F45" s="346"/>
      <c r="G45" s="346"/>
      <c r="H45" s="346"/>
      <c r="I45" s="115"/>
      <c r="J45" s="39"/>
      <c r="K45" s="42"/>
    </row>
    <row r="46" spans="2:11" s="1" customFormat="1" ht="14.4" customHeight="1">
      <c r="B46" s="38"/>
      <c r="C46" s="34" t="s">
        <v>97</v>
      </c>
      <c r="D46" s="39"/>
      <c r="E46" s="39"/>
      <c r="F46" s="39"/>
      <c r="G46" s="39"/>
      <c r="H46" s="39"/>
      <c r="I46" s="115"/>
      <c r="J46" s="39"/>
      <c r="K46" s="42"/>
    </row>
    <row r="47" spans="2:11" s="1" customFormat="1" ht="16.2" customHeight="1">
      <c r="B47" s="38"/>
      <c r="C47" s="39"/>
      <c r="D47" s="39"/>
      <c r="E47" s="347" t="str">
        <f>E9</f>
        <v>VON - Vedlejší a ostatní náklady</v>
      </c>
      <c r="F47" s="348"/>
      <c r="G47" s="348"/>
      <c r="H47" s="348"/>
      <c r="I47" s="115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15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 xml:space="preserve"> </v>
      </c>
      <c r="G49" s="39"/>
      <c r="H49" s="39"/>
      <c r="I49" s="116" t="s">
        <v>25</v>
      </c>
      <c r="J49" s="117" t="str">
        <f>IF(J12="","",J12)</f>
        <v>3. 5. 2018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15"/>
      <c r="J50" s="39"/>
      <c r="K50" s="42"/>
    </row>
    <row r="51" spans="2:47" s="1" customFormat="1" ht="13.2">
      <c r="B51" s="38"/>
      <c r="C51" s="34" t="s">
        <v>27</v>
      </c>
      <c r="D51" s="39"/>
      <c r="E51" s="39"/>
      <c r="F51" s="32" t="str">
        <f>E15</f>
        <v>ČR-SPÚ, Pobočka Náchod</v>
      </c>
      <c r="G51" s="39"/>
      <c r="H51" s="39"/>
      <c r="I51" s="116" t="s">
        <v>33</v>
      </c>
      <c r="J51" s="314" t="str">
        <f>E21</f>
        <v>Agroprojekce Litomyšl, s.r.o.</v>
      </c>
      <c r="K51" s="42"/>
    </row>
    <row r="52" spans="2:47" s="1" customFormat="1" ht="14.4" customHeight="1">
      <c r="B52" s="38"/>
      <c r="C52" s="34" t="s">
        <v>31</v>
      </c>
      <c r="D52" s="39"/>
      <c r="E52" s="39"/>
      <c r="F52" s="32" t="str">
        <f>IF(E18="","",E18)</f>
        <v/>
      </c>
      <c r="G52" s="39"/>
      <c r="H52" s="39"/>
      <c r="I52" s="115"/>
      <c r="J52" s="34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5"/>
      <c r="J53" s="39"/>
      <c r="K53" s="42"/>
    </row>
    <row r="54" spans="2:47" s="1" customFormat="1" ht="29.25" customHeight="1">
      <c r="B54" s="38"/>
      <c r="C54" s="141" t="s">
        <v>100</v>
      </c>
      <c r="D54" s="129"/>
      <c r="E54" s="129"/>
      <c r="F54" s="129"/>
      <c r="G54" s="129"/>
      <c r="H54" s="129"/>
      <c r="I54" s="142"/>
      <c r="J54" s="143" t="s">
        <v>101</v>
      </c>
      <c r="K54" s="144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5"/>
      <c r="J55" s="39"/>
      <c r="K55" s="42"/>
    </row>
    <row r="56" spans="2:47" s="1" customFormat="1" ht="29.25" customHeight="1">
      <c r="B56" s="38"/>
      <c r="C56" s="145" t="s">
        <v>102</v>
      </c>
      <c r="D56" s="39"/>
      <c r="E56" s="39"/>
      <c r="F56" s="39"/>
      <c r="G56" s="39"/>
      <c r="H56" s="39"/>
      <c r="I56" s="115"/>
      <c r="J56" s="125">
        <f>J79</f>
        <v>0</v>
      </c>
      <c r="K56" s="42"/>
      <c r="AU56" s="21" t="s">
        <v>103</v>
      </c>
    </row>
    <row r="57" spans="2:47" s="7" customFormat="1" ht="24.9" customHeight="1">
      <c r="B57" s="146"/>
      <c r="C57" s="147"/>
      <c r="D57" s="148" t="s">
        <v>723</v>
      </c>
      <c r="E57" s="149"/>
      <c r="F57" s="149"/>
      <c r="G57" s="149"/>
      <c r="H57" s="149"/>
      <c r="I57" s="150"/>
      <c r="J57" s="151">
        <f>J80</f>
        <v>0</v>
      </c>
      <c r="K57" s="152"/>
    </row>
    <row r="58" spans="2:47" s="8" customFormat="1" ht="19.95" customHeight="1">
      <c r="B58" s="153"/>
      <c r="C58" s="154"/>
      <c r="D58" s="155" t="s">
        <v>724</v>
      </c>
      <c r="E58" s="156"/>
      <c r="F58" s="156"/>
      <c r="G58" s="156"/>
      <c r="H58" s="156"/>
      <c r="I58" s="157"/>
      <c r="J58" s="158">
        <f>J81</f>
        <v>0</v>
      </c>
      <c r="K58" s="159"/>
    </row>
    <row r="59" spans="2:47" s="8" customFormat="1" ht="19.95" customHeight="1">
      <c r="B59" s="153"/>
      <c r="C59" s="154"/>
      <c r="D59" s="155" t="s">
        <v>725</v>
      </c>
      <c r="E59" s="156"/>
      <c r="F59" s="156"/>
      <c r="G59" s="156"/>
      <c r="H59" s="156"/>
      <c r="I59" s="157"/>
      <c r="J59" s="158">
        <f>J84</f>
        <v>0</v>
      </c>
      <c r="K59" s="159"/>
    </row>
    <row r="60" spans="2:47" s="1" customFormat="1" ht="21.75" customHeight="1">
      <c r="B60" s="38"/>
      <c r="C60" s="39"/>
      <c r="D60" s="39"/>
      <c r="E60" s="39"/>
      <c r="F60" s="39"/>
      <c r="G60" s="39"/>
      <c r="H60" s="39"/>
      <c r="I60" s="115"/>
      <c r="J60" s="39"/>
      <c r="K60" s="42"/>
    </row>
    <row r="61" spans="2:47" s="1" customFormat="1" ht="6.9" customHeight="1">
      <c r="B61" s="53"/>
      <c r="C61" s="54"/>
      <c r="D61" s="54"/>
      <c r="E61" s="54"/>
      <c r="F61" s="54"/>
      <c r="G61" s="54"/>
      <c r="H61" s="54"/>
      <c r="I61" s="136"/>
      <c r="J61" s="54"/>
      <c r="K61" s="55"/>
    </row>
    <row r="65" spans="2:63" s="1" customFormat="1" ht="6.9" customHeight="1">
      <c r="B65" s="56"/>
      <c r="C65" s="57"/>
      <c r="D65" s="57"/>
      <c r="E65" s="57"/>
      <c r="F65" s="57"/>
      <c r="G65" s="57"/>
      <c r="H65" s="57"/>
      <c r="I65" s="139"/>
      <c r="J65" s="57"/>
      <c r="K65" s="57"/>
      <c r="L65" s="58"/>
    </row>
    <row r="66" spans="2:63" s="1" customFormat="1" ht="36.9" customHeight="1">
      <c r="B66" s="38"/>
      <c r="C66" s="59" t="s">
        <v>114</v>
      </c>
      <c r="D66" s="60"/>
      <c r="E66" s="60"/>
      <c r="F66" s="60"/>
      <c r="G66" s="60"/>
      <c r="H66" s="60"/>
      <c r="I66" s="160"/>
      <c r="J66" s="60"/>
      <c r="K66" s="60"/>
      <c r="L66" s="58"/>
    </row>
    <row r="67" spans="2:63" s="1" customFormat="1" ht="6.9" customHeight="1">
      <c r="B67" s="38"/>
      <c r="C67" s="60"/>
      <c r="D67" s="60"/>
      <c r="E67" s="60"/>
      <c r="F67" s="60"/>
      <c r="G67" s="60"/>
      <c r="H67" s="60"/>
      <c r="I67" s="160"/>
      <c r="J67" s="60"/>
      <c r="K67" s="60"/>
      <c r="L67" s="58"/>
    </row>
    <row r="68" spans="2:63" s="1" customFormat="1" ht="14.4" customHeight="1">
      <c r="B68" s="38"/>
      <c r="C68" s="62" t="s">
        <v>18</v>
      </c>
      <c r="D68" s="60"/>
      <c r="E68" s="60"/>
      <c r="F68" s="60"/>
      <c r="G68" s="60"/>
      <c r="H68" s="60"/>
      <c r="I68" s="160"/>
      <c r="J68" s="60"/>
      <c r="K68" s="60"/>
      <c r="L68" s="58"/>
    </row>
    <row r="69" spans="2:63" s="1" customFormat="1" ht="14.4" customHeight="1">
      <c r="B69" s="38"/>
      <c r="C69" s="60"/>
      <c r="D69" s="60"/>
      <c r="E69" s="350" t="str">
        <f>E7</f>
        <v>k.ú. Křinice, cesta PC 7</v>
      </c>
      <c r="F69" s="351"/>
      <c r="G69" s="351"/>
      <c r="H69" s="351"/>
      <c r="I69" s="160"/>
      <c r="J69" s="60"/>
      <c r="K69" s="60"/>
      <c r="L69" s="58"/>
    </row>
    <row r="70" spans="2:63" s="1" customFormat="1" ht="14.4" customHeight="1">
      <c r="B70" s="38"/>
      <c r="C70" s="62" t="s">
        <v>97</v>
      </c>
      <c r="D70" s="60"/>
      <c r="E70" s="60"/>
      <c r="F70" s="60"/>
      <c r="G70" s="60"/>
      <c r="H70" s="60"/>
      <c r="I70" s="160"/>
      <c r="J70" s="60"/>
      <c r="K70" s="60"/>
      <c r="L70" s="58"/>
    </row>
    <row r="71" spans="2:63" s="1" customFormat="1" ht="16.2" customHeight="1">
      <c r="B71" s="38"/>
      <c r="C71" s="60"/>
      <c r="D71" s="60"/>
      <c r="E71" s="325" t="str">
        <f>E9</f>
        <v>VON - Vedlejší a ostatní náklady</v>
      </c>
      <c r="F71" s="352"/>
      <c r="G71" s="352"/>
      <c r="H71" s="352"/>
      <c r="I71" s="160"/>
      <c r="J71" s="60"/>
      <c r="K71" s="60"/>
      <c r="L71" s="58"/>
    </row>
    <row r="72" spans="2:63" s="1" customFormat="1" ht="6.9" customHeight="1">
      <c r="B72" s="38"/>
      <c r="C72" s="60"/>
      <c r="D72" s="60"/>
      <c r="E72" s="60"/>
      <c r="F72" s="60"/>
      <c r="G72" s="60"/>
      <c r="H72" s="60"/>
      <c r="I72" s="160"/>
      <c r="J72" s="60"/>
      <c r="K72" s="60"/>
      <c r="L72" s="58"/>
    </row>
    <row r="73" spans="2:63" s="1" customFormat="1" ht="18" customHeight="1">
      <c r="B73" s="38"/>
      <c r="C73" s="62" t="s">
        <v>23</v>
      </c>
      <c r="D73" s="60"/>
      <c r="E73" s="60"/>
      <c r="F73" s="161" t="str">
        <f>F12</f>
        <v xml:space="preserve"> </v>
      </c>
      <c r="G73" s="60"/>
      <c r="H73" s="60"/>
      <c r="I73" s="162" t="s">
        <v>25</v>
      </c>
      <c r="J73" s="70" t="str">
        <f>IF(J12="","",J12)</f>
        <v>3. 5. 2018</v>
      </c>
      <c r="K73" s="60"/>
      <c r="L73" s="58"/>
    </row>
    <row r="74" spans="2:63" s="1" customFormat="1" ht="6.9" customHeight="1">
      <c r="B74" s="38"/>
      <c r="C74" s="60"/>
      <c r="D74" s="60"/>
      <c r="E74" s="60"/>
      <c r="F74" s="60"/>
      <c r="G74" s="60"/>
      <c r="H74" s="60"/>
      <c r="I74" s="160"/>
      <c r="J74" s="60"/>
      <c r="K74" s="60"/>
      <c r="L74" s="58"/>
    </row>
    <row r="75" spans="2:63" s="1" customFormat="1" ht="13.2">
      <c r="B75" s="38"/>
      <c r="C75" s="62" t="s">
        <v>27</v>
      </c>
      <c r="D75" s="60"/>
      <c r="E75" s="60"/>
      <c r="F75" s="161" t="str">
        <f>E15</f>
        <v>ČR-SPÚ, Pobočka Náchod</v>
      </c>
      <c r="G75" s="60"/>
      <c r="H75" s="60"/>
      <c r="I75" s="162" t="s">
        <v>33</v>
      </c>
      <c r="J75" s="161" t="str">
        <f>E21</f>
        <v>Agroprojekce Litomyšl, s.r.o.</v>
      </c>
      <c r="K75" s="60"/>
      <c r="L75" s="58"/>
    </row>
    <row r="76" spans="2:63" s="1" customFormat="1" ht="14.4" customHeight="1">
      <c r="B76" s="38"/>
      <c r="C76" s="62" t="s">
        <v>31</v>
      </c>
      <c r="D76" s="60"/>
      <c r="E76" s="60"/>
      <c r="F76" s="161" t="str">
        <f>IF(E18="","",E18)</f>
        <v/>
      </c>
      <c r="G76" s="60"/>
      <c r="H76" s="60"/>
      <c r="I76" s="160"/>
      <c r="J76" s="60"/>
      <c r="K76" s="60"/>
      <c r="L76" s="58"/>
    </row>
    <row r="77" spans="2:63" s="1" customFormat="1" ht="10.35" customHeight="1">
      <c r="B77" s="38"/>
      <c r="C77" s="60"/>
      <c r="D77" s="60"/>
      <c r="E77" s="60"/>
      <c r="F77" s="60"/>
      <c r="G77" s="60"/>
      <c r="H77" s="60"/>
      <c r="I77" s="160"/>
      <c r="J77" s="60"/>
      <c r="K77" s="60"/>
      <c r="L77" s="58"/>
    </row>
    <row r="78" spans="2:63" s="9" customFormat="1" ht="29.25" customHeight="1">
      <c r="B78" s="163"/>
      <c r="C78" s="164" t="s">
        <v>115</v>
      </c>
      <c r="D78" s="165" t="s">
        <v>57</v>
      </c>
      <c r="E78" s="165" t="s">
        <v>53</v>
      </c>
      <c r="F78" s="165" t="s">
        <v>116</v>
      </c>
      <c r="G78" s="165" t="s">
        <v>117</v>
      </c>
      <c r="H78" s="165" t="s">
        <v>118</v>
      </c>
      <c r="I78" s="166" t="s">
        <v>119</v>
      </c>
      <c r="J78" s="165" t="s">
        <v>101</v>
      </c>
      <c r="K78" s="167" t="s">
        <v>120</v>
      </c>
      <c r="L78" s="168"/>
      <c r="M78" s="78" t="s">
        <v>121</v>
      </c>
      <c r="N78" s="79" t="s">
        <v>42</v>
      </c>
      <c r="O78" s="79" t="s">
        <v>122</v>
      </c>
      <c r="P78" s="79" t="s">
        <v>123</v>
      </c>
      <c r="Q78" s="79" t="s">
        <v>124</v>
      </c>
      <c r="R78" s="79" t="s">
        <v>125</v>
      </c>
      <c r="S78" s="79" t="s">
        <v>126</v>
      </c>
      <c r="T78" s="80" t="s">
        <v>127</v>
      </c>
    </row>
    <row r="79" spans="2:63" s="1" customFormat="1" ht="29.25" customHeight="1">
      <c r="B79" s="38"/>
      <c r="C79" s="84" t="s">
        <v>102</v>
      </c>
      <c r="D79" s="60"/>
      <c r="E79" s="60"/>
      <c r="F79" s="60"/>
      <c r="G79" s="60"/>
      <c r="H79" s="60"/>
      <c r="I79" s="160"/>
      <c r="J79" s="169">
        <f>BK79</f>
        <v>0</v>
      </c>
      <c r="K79" s="60"/>
      <c r="L79" s="58"/>
      <c r="M79" s="81"/>
      <c r="N79" s="82"/>
      <c r="O79" s="82"/>
      <c r="P79" s="170">
        <f>P80</f>
        <v>0</v>
      </c>
      <c r="Q79" s="82"/>
      <c r="R79" s="170">
        <f>R80</f>
        <v>0</v>
      </c>
      <c r="S79" s="82"/>
      <c r="T79" s="171">
        <f>T80</f>
        <v>0</v>
      </c>
      <c r="AT79" s="21" t="s">
        <v>71</v>
      </c>
      <c r="AU79" s="21" t="s">
        <v>103</v>
      </c>
      <c r="BK79" s="172">
        <f>BK80</f>
        <v>0</v>
      </c>
    </row>
    <row r="80" spans="2:63" s="10" customFormat="1" ht="37.35" customHeight="1">
      <c r="B80" s="173"/>
      <c r="C80" s="174"/>
      <c r="D80" s="175" t="s">
        <v>71</v>
      </c>
      <c r="E80" s="176" t="s">
        <v>726</v>
      </c>
      <c r="F80" s="176" t="s">
        <v>727</v>
      </c>
      <c r="G80" s="174"/>
      <c r="H80" s="174"/>
      <c r="I80" s="177"/>
      <c r="J80" s="178">
        <f>BK80</f>
        <v>0</v>
      </c>
      <c r="K80" s="174"/>
      <c r="L80" s="179"/>
      <c r="M80" s="180"/>
      <c r="N80" s="181"/>
      <c r="O80" s="181"/>
      <c r="P80" s="182">
        <f>P81+P84</f>
        <v>0</v>
      </c>
      <c r="Q80" s="181"/>
      <c r="R80" s="182">
        <f>R81+R84</f>
        <v>0</v>
      </c>
      <c r="S80" s="181"/>
      <c r="T80" s="183">
        <f>T81+T84</f>
        <v>0</v>
      </c>
      <c r="AR80" s="184" t="s">
        <v>161</v>
      </c>
      <c r="AT80" s="185" t="s">
        <v>71</v>
      </c>
      <c r="AU80" s="185" t="s">
        <v>72</v>
      </c>
      <c r="AY80" s="184" t="s">
        <v>130</v>
      </c>
      <c r="BK80" s="186">
        <f>BK81+BK84</f>
        <v>0</v>
      </c>
    </row>
    <row r="81" spans="2:65" s="10" customFormat="1" ht="19.95" customHeight="1">
      <c r="B81" s="173"/>
      <c r="C81" s="174"/>
      <c r="D81" s="175" t="s">
        <v>71</v>
      </c>
      <c r="E81" s="187" t="s">
        <v>728</v>
      </c>
      <c r="F81" s="187" t="s">
        <v>729</v>
      </c>
      <c r="G81" s="174"/>
      <c r="H81" s="174"/>
      <c r="I81" s="177"/>
      <c r="J81" s="188">
        <f>BK81</f>
        <v>0</v>
      </c>
      <c r="K81" s="174"/>
      <c r="L81" s="179"/>
      <c r="M81" s="180"/>
      <c r="N81" s="181"/>
      <c r="O81" s="181"/>
      <c r="P81" s="182">
        <f>SUM(P82:P83)</f>
        <v>0</v>
      </c>
      <c r="Q81" s="181"/>
      <c r="R81" s="182">
        <f>SUM(R82:R83)</f>
        <v>0</v>
      </c>
      <c r="S81" s="181"/>
      <c r="T81" s="183">
        <f>SUM(T82:T83)</f>
        <v>0</v>
      </c>
      <c r="AR81" s="184" t="s">
        <v>161</v>
      </c>
      <c r="AT81" s="185" t="s">
        <v>71</v>
      </c>
      <c r="AU81" s="185" t="s">
        <v>80</v>
      </c>
      <c r="AY81" s="184" t="s">
        <v>130</v>
      </c>
      <c r="BK81" s="186">
        <f>SUM(BK82:BK83)</f>
        <v>0</v>
      </c>
    </row>
    <row r="82" spans="2:65" s="1" customFormat="1" ht="14.4" customHeight="1">
      <c r="B82" s="38"/>
      <c r="C82" s="189" t="s">
        <v>80</v>
      </c>
      <c r="D82" s="189" t="s">
        <v>132</v>
      </c>
      <c r="E82" s="190" t="s">
        <v>730</v>
      </c>
      <c r="F82" s="191" t="s">
        <v>731</v>
      </c>
      <c r="G82" s="192" t="s">
        <v>732</v>
      </c>
      <c r="H82" s="193">
        <v>1</v>
      </c>
      <c r="I82" s="194"/>
      <c r="J82" s="195">
        <f>ROUND(I82*H82,2)</f>
        <v>0</v>
      </c>
      <c r="K82" s="191" t="s">
        <v>21</v>
      </c>
      <c r="L82" s="58"/>
      <c r="M82" s="196" t="s">
        <v>21</v>
      </c>
      <c r="N82" s="197" t="s">
        <v>43</v>
      </c>
      <c r="O82" s="39"/>
      <c r="P82" s="198">
        <f>O82*H82</f>
        <v>0</v>
      </c>
      <c r="Q82" s="198">
        <v>0</v>
      </c>
      <c r="R82" s="198">
        <f>Q82*H82</f>
        <v>0</v>
      </c>
      <c r="S82" s="198">
        <v>0</v>
      </c>
      <c r="T82" s="199">
        <f>S82*H82</f>
        <v>0</v>
      </c>
      <c r="AR82" s="21" t="s">
        <v>733</v>
      </c>
      <c r="AT82" s="21" t="s">
        <v>132</v>
      </c>
      <c r="AU82" s="21" t="s">
        <v>83</v>
      </c>
      <c r="AY82" s="21" t="s">
        <v>130</v>
      </c>
      <c r="BE82" s="200">
        <f>IF(N82="základní",J82,0)</f>
        <v>0</v>
      </c>
      <c r="BF82" s="200">
        <f>IF(N82="snížená",J82,0)</f>
        <v>0</v>
      </c>
      <c r="BG82" s="200">
        <f>IF(N82="zákl. přenesená",J82,0)</f>
        <v>0</v>
      </c>
      <c r="BH82" s="200">
        <f>IF(N82="sníž. přenesená",J82,0)</f>
        <v>0</v>
      </c>
      <c r="BI82" s="200">
        <f>IF(N82="nulová",J82,0)</f>
        <v>0</v>
      </c>
      <c r="BJ82" s="21" t="s">
        <v>80</v>
      </c>
      <c r="BK82" s="200">
        <f>ROUND(I82*H82,2)</f>
        <v>0</v>
      </c>
      <c r="BL82" s="21" t="s">
        <v>733</v>
      </c>
      <c r="BM82" s="21" t="s">
        <v>734</v>
      </c>
    </row>
    <row r="83" spans="2:65" s="1" customFormat="1" ht="132">
      <c r="B83" s="38"/>
      <c r="C83" s="60"/>
      <c r="D83" s="201" t="s">
        <v>141</v>
      </c>
      <c r="E83" s="60"/>
      <c r="F83" s="204" t="s">
        <v>735</v>
      </c>
      <c r="G83" s="60"/>
      <c r="H83" s="60"/>
      <c r="I83" s="160"/>
      <c r="J83" s="60"/>
      <c r="K83" s="60"/>
      <c r="L83" s="58"/>
      <c r="M83" s="203"/>
      <c r="N83" s="39"/>
      <c r="O83" s="39"/>
      <c r="P83" s="39"/>
      <c r="Q83" s="39"/>
      <c r="R83" s="39"/>
      <c r="S83" s="39"/>
      <c r="T83" s="75"/>
      <c r="AT83" s="21" t="s">
        <v>141</v>
      </c>
      <c r="AU83" s="21" t="s">
        <v>83</v>
      </c>
    </row>
    <row r="84" spans="2:65" s="10" customFormat="1" ht="29.85" customHeight="1">
      <c r="B84" s="173"/>
      <c r="C84" s="174"/>
      <c r="D84" s="175" t="s">
        <v>71</v>
      </c>
      <c r="E84" s="187" t="s">
        <v>736</v>
      </c>
      <c r="F84" s="187" t="s">
        <v>737</v>
      </c>
      <c r="G84" s="174"/>
      <c r="H84" s="174"/>
      <c r="I84" s="177"/>
      <c r="J84" s="188">
        <f>BK84</f>
        <v>0</v>
      </c>
      <c r="K84" s="174"/>
      <c r="L84" s="179"/>
      <c r="M84" s="180"/>
      <c r="N84" s="181"/>
      <c r="O84" s="181"/>
      <c r="P84" s="182">
        <f>SUM(P85:P94)</f>
        <v>0</v>
      </c>
      <c r="Q84" s="181"/>
      <c r="R84" s="182">
        <f>SUM(R85:R94)</f>
        <v>0</v>
      </c>
      <c r="S84" s="181"/>
      <c r="T84" s="183">
        <f>SUM(T85:T94)</f>
        <v>0</v>
      </c>
      <c r="AR84" s="184" t="s">
        <v>161</v>
      </c>
      <c r="AT84" s="185" t="s">
        <v>71</v>
      </c>
      <c r="AU84" s="185" t="s">
        <v>80</v>
      </c>
      <c r="AY84" s="184" t="s">
        <v>130</v>
      </c>
      <c r="BK84" s="186">
        <f>SUM(BK85:BK94)</f>
        <v>0</v>
      </c>
    </row>
    <row r="85" spans="2:65" s="1" customFormat="1" ht="22.8" customHeight="1">
      <c r="B85" s="38"/>
      <c r="C85" s="189" t="s">
        <v>83</v>
      </c>
      <c r="D85" s="189" t="s">
        <v>132</v>
      </c>
      <c r="E85" s="190" t="s">
        <v>738</v>
      </c>
      <c r="F85" s="191" t="s">
        <v>739</v>
      </c>
      <c r="G85" s="192" t="s">
        <v>732</v>
      </c>
      <c r="H85" s="193">
        <v>1</v>
      </c>
      <c r="I85" s="194"/>
      <c r="J85" s="195">
        <f>ROUND(I85*H85,2)</f>
        <v>0</v>
      </c>
      <c r="K85" s="191" t="s">
        <v>21</v>
      </c>
      <c r="L85" s="58"/>
      <c r="M85" s="196" t="s">
        <v>21</v>
      </c>
      <c r="N85" s="197" t="s">
        <v>43</v>
      </c>
      <c r="O85" s="39"/>
      <c r="P85" s="198">
        <f>O85*H85</f>
        <v>0</v>
      </c>
      <c r="Q85" s="198">
        <v>0</v>
      </c>
      <c r="R85" s="198">
        <f>Q85*H85</f>
        <v>0</v>
      </c>
      <c r="S85" s="198">
        <v>0</v>
      </c>
      <c r="T85" s="199">
        <f>S85*H85</f>
        <v>0</v>
      </c>
      <c r="AR85" s="21" t="s">
        <v>733</v>
      </c>
      <c r="AT85" s="21" t="s">
        <v>132</v>
      </c>
      <c r="AU85" s="21" t="s">
        <v>83</v>
      </c>
      <c r="AY85" s="21" t="s">
        <v>130</v>
      </c>
      <c r="BE85" s="200">
        <f>IF(N85="základní",J85,0)</f>
        <v>0</v>
      </c>
      <c r="BF85" s="200">
        <f>IF(N85="snížená",J85,0)</f>
        <v>0</v>
      </c>
      <c r="BG85" s="200">
        <f>IF(N85="zákl. přenesená",J85,0)</f>
        <v>0</v>
      </c>
      <c r="BH85" s="200">
        <f>IF(N85="sníž. přenesená",J85,0)</f>
        <v>0</v>
      </c>
      <c r="BI85" s="200">
        <f>IF(N85="nulová",J85,0)</f>
        <v>0</v>
      </c>
      <c r="BJ85" s="21" t="s">
        <v>80</v>
      </c>
      <c r="BK85" s="200">
        <f>ROUND(I85*H85,2)</f>
        <v>0</v>
      </c>
      <c r="BL85" s="21" t="s">
        <v>733</v>
      </c>
      <c r="BM85" s="21" t="s">
        <v>740</v>
      </c>
    </row>
    <row r="86" spans="2:65" s="1" customFormat="1" ht="24">
      <c r="B86" s="38"/>
      <c r="C86" s="60"/>
      <c r="D86" s="201" t="s">
        <v>141</v>
      </c>
      <c r="E86" s="60"/>
      <c r="F86" s="204" t="s">
        <v>741</v>
      </c>
      <c r="G86" s="60"/>
      <c r="H86" s="60"/>
      <c r="I86" s="160"/>
      <c r="J86" s="60"/>
      <c r="K86" s="60"/>
      <c r="L86" s="58"/>
      <c r="M86" s="203"/>
      <c r="N86" s="39"/>
      <c r="O86" s="39"/>
      <c r="P86" s="39"/>
      <c r="Q86" s="39"/>
      <c r="R86" s="39"/>
      <c r="S86" s="39"/>
      <c r="T86" s="75"/>
      <c r="AT86" s="21" t="s">
        <v>141</v>
      </c>
      <c r="AU86" s="21" t="s">
        <v>83</v>
      </c>
    </row>
    <row r="87" spans="2:65" s="1" customFormat="1" ht="14.4" customHeight="1">
      <c r="B87" s="38"/>
      <c r="C87" s="189" t="s">
        <v>151</v>
      </c>
      <c r="D87" s="189" t="s">
        <v>132</v>
      </c>
      <c r="E87" s="190" t="s">
        <v>742</v>
      </c>
      <c r="F87" s="191" t="s">
        <v>743</v>
      </c>
      <c r="G87" s="192" t="s">
        <v>732</v>
      </c>
      <c r="H87" s="193">
        <v>1</v>
      </c>
      <c r="I87" s="194"/>
      <c r="J87" s="195">
        <f>ROUND(I87*H87,2)</f>
        <v>0</v>
      </c>
      <c r="K87" s="191" t="s">
        <v>21</v>
      </c>
      <c r="L87" s="58"/>
      <c r="M87" s="196" t="s">
        <v>21</v>
      </c>
      <c r="N87" s="197" t="s">
        <v>43</v>
      </c>
      <c r="O87" s="39"/>
      <c r="P87" s="198">
        <f>O87*H87</f>
        <v>0</v>
      </c>
      <c r="Q87" s="198">
        <v>0</v>
      </c>
      <c r="R87" s="198">
        <f>Q87*H87</f>
        <v>0</v>
      </c>
      <c r="S87" s="198">
        <v>0</v>
      </c>
      <c r="T87" s="199">
        <f>S87*H87</f>
        <v>0</v>
      </c>
      <c r="AR87" s="21" t="s">
        <v>733</v>
      </c>
      <c r="AT87" s="21" t="s">
        <v>132</v>
      </c>
      <c r="AU87" s="21" t="s">
        <v>83</v>
      </c>
      <c r="AY87" s="21" t="s">
        <v>130</v>
      </c>
      <c r="BE87" s="200">
        <f>IF(N87="základní",J87,0)</f>
        <v>0</v>
      </c>
      <c r="BF87" s="200">
        <f>IF(N87="snížená",J87,0)</f>
        <v>0</v>
      </c>
      <c r="BG87" s="200">
        <f>IF(N87="zákl. přenesená",J87,0)</f>
        <v>0</v>
      </c>
      <c r="BH87" s="200">
        <f>IF(N87="sníž. přenesená",J87,0)</f>
        <v>0</v>
      </c>
      <c r="BI87" s="200">
        <f>IF(N87="nulová",J87,0)</f>
        <v>0</v>
      </c>
      <c r="BJ87" s="21" t="s">
        <v>80</v>
      </c>
      <c r="BK87" s="200">
        <f>ROUND(I87*H87,2)</f>
        <v>0</v>
      </c>
      <c r="BL87" s="21" t="s">
        <v>733</v>
      </c>
      <c r="BM87" s="21" t="s">
        <v>744</v>
      </c>
    </row>
    <row r="88" spans="2:65" s="1" customFormat="1" ht="48">
      <c r="B88" s="38"/>
      <c r="C88" s="60"/>
      <c r="D88" s="201" t="s">
        <v>141</v>
      </c>
      <c r="E88" s="60"/>
      <c r="F88" s="204" t="s">
        <v>745</v>
      </c>
      <c r="G88" s="60"/>
      <c r="H88" s="60"/>
      <c r="I88" s="160"/>
      <c r="J88" s="60"/>
      <c r="K88" s="60"/>
      <c r="L88" s="58"/>
      <c r="M88" s="203"/>
      <c r="N88" s="39"/>
      <c r="O88" s="39"/>
      <c r="P88" s="39"/>
      <c r="Q88" s="39"/>
      <c r="R88" s="39"/>
      <c r="S88" s="39"/>
      <c r="T88" s="75"/>
      <c r="AT88" s="21" t="s">
        <v>141</v>
      </c>
      <c r="AU88" s="21" t="s">
        <v>83</v>
      </c>
    </row>
    <row r="89" spans="2:65" s="1" customFormat="1" ht="14.4" customHeight="1">
      <c r="B89" s="38"/>
      <c r="C89" s="189" t="s">
        <v>137</v>
      </c>
      <c r="D89" s="189" t="s">
        <v>132</v>
      </c>
      <c r="E89" s="190" t="s">
        <v>746</v>
      </c>
      <c r="F89" s="191" t="s">
        <v>747</v>
      </c>
      <c r="G89" s="192" t="s">
        <v>682</v>
      </c>
      <c r="H89" s="193">
        <v>1</v>
      </c>
      <c r="I89" s="194"/>
      <c r="J89" s="195">
        <f>ROUND(I89*H89,2)</f>
        <v>0</v>
      </c>
      <c r="K89" s="191" t="s">
        <v>21</v>
      </c>
      <c r="L89" s="58"/>
      <c r="M89" s="196" t="s">
        <v>21</v>
      </c>
      <c r="N89" s="197" t="s">
        <v>43</v>
      </c>
      <c r="O89" s="39"/>
      <c r="P89" s="198">
        <f>O89*H89</f>
        <v>0</v>
      </c>
      <c r="Q89" s="198">
        <v>0</v>
      </c>
      <c r="R89" s="198">
        <f>Q89*H89</f>
        <v>0</v>
      </c>
      <c r="S89" s="198">
        <v>0</v>
      </c>
      <c r="T89" s="199">
        <f>S89*H89</f>
        <v>0</v>
      </c>
      <c r="AR89" s="21" t="s">
        <v>733</v>
      </c>
      <c r="AT89" s="21" t="s">
        <v>132</v>
      </c>
      <c r="AU89" s="21" t="s">
        <v>83</v>
      </c>
      <c r="AY89" s="21" t="s">
        <v>130</v>
      </c>
      <c r="BE89" s="200">
        <f>IF(N89="základní",J89,0)</f>
        <v>0</v>
      </c>
      <c r="BF89" s="200">
        <f>IF(N89="snížená",J89,0)</f>
        <v>0</v>
      </c>
      <c r="BG89" s="200">
        <f>IF(N89="zákl. přenesená",J89,0)</f>
        <v>0</v>
      </c>
      <c r="BH89" s="200">
        <f>IF(N89="sníž. přenesená",J89,0)</f>
        <v>0</v>
      </c>
      <c r="BI89" s="200">
        <f>IF(N89="nulová",J89,0)</f>
        <v>0</v>
      </c>
      <c r="BJ89" s="21" t="s">
        <v>80</v>
      </c>
      <c r="BK89" s="200">
        <f>ROUND(I89*H89,2)</f>
        <v>0</v>
      </c>
      <c r="BL89" s="21" t="s">
        <v>733</v>
      </c>
      <c r="BM89" s="21" t="s">
        <v>748</v>
      </c>
    </row>
    <row r="90" spans="2:65" s="1" customFormat="1" ht="72">
      <c r="B90" s="38"/>
      <c r="C90" s="60"/>
      <c r="D90" s="201" t="s">
        <v>141</v>
      </c>
      <c r="E90" s="60"/>
      <c r="F90" s="204" t="s">
        <v>749</v>
      </c>
      <c r="G90" s="60"/>
      <c r="H90" s="60"/>
      <c r="I90" s="160"/>
      <c r="J90" s="60"/>
      <c r="K90" s="60"/>
      <c r="L90" s="58"/>
      <c r="M90" s="203"/>
      <c r="N90" s="39"/>
      <c r="O90" s="39"/>
      <c r="P90" s="39"/>
      <c r="Q90" s="39"/>
      <c r="R90" s="39"/>
      <c r="S90" s="39"/>
      <c r="T90" s="75"/>
      <c r="AT90" s="21" t="s">
        <v>141</v>
      </c>
      <c r="AU90" s="21" t="s">
        <v>83</v>
      </c>
    </row>
    <row r="91" spans="2:65" s="1" customFormat="1" ht="34.200000000000003" customHeight="1">
      <c r="B91" s="38"/>
      <c r="C91" s="189" t="s">
        <v>161</v>
      </c>
      <c r="D91" s="189" t="s">
        <v>132</v>
      </c>
      <c r="E91" s="190" t="s">
        <v>750</v>
      </c>
      <c r="F91" s="191" t="s">
        <v>751</v>
      </c>
      <c r="G91" s="192" t="s">
        <v>732</v>
      </c>
      <c r="H91" s="193">
        <v>1</v>
      </c>
      <c r="I91" s="194"/>
      <c r="J91" s="195">
        <f>ROUND(I91*H91,2)</f>
        <v>0</v>
      </c>
      <c r="K91" s="191" t="s">
        <v>21</v>
      </c>
      <c r="L91" s="58"/>
      <c r="M91" s="196" t="s">
        <v>21</v>
      </c>
      <c r="N91" s="197" t="s">
        <v>43</v>
      </c>
      <c r="O91" s="39"/>
      <c r="P91" s="198">
        <f>O91*H91</f>
        <v>0</v>
      </c>
      <c r="Q91" s="198">
        <v>0</v>
      </c>
      <c r="R91" s="198">
        <f>Q91*H91</f>
        <v>0</v>
      </c>
      <c r="S91" s="198">
        <v>0</v>
      </c>
      <c r="T91" s="199">
        <f>S91*H91</f>
        <v>0</v>
      </c>
      <c r="AR91" s="21" t="s">
        <v>733</v>
      </c>
      <c r="AT91" s="21" t="s">
        <v>132</v>
      </c>
      <c r="AU91" s="21" t="s">
        <v>83</v>
      </c>
      <c r="AY91" s="21" t="s">
        <v>130</v>
      </c>
      <c r="BE91" s="200">
        <f>IF(N91="základní",J91,0)</f>
        <v>0</v>
      </c>
      <c r="BF91" s="200">
        <f>IF(N91="snížená",J91,0)</f>
        <v>0</v>
      </c>
      <c r="BG91" s="200">
        <f>IF(N91="zákl. přenesená",J91,0)</f>
        <v>0</v>
      </c>
      <c r="BH91" s="200">
        <f>IF(N91="sníž. přenesená",J91,0)</f>
        <v>0</v>
      </c>
      <c r="BI91" s="200">
        <f>IF(N91="nulová",J91,0)</f>
        <v>0</v>
      </c>
      <c r="BJ91" s="21" t="s">
        <v>80</v>
      </c>
      <c r="BK91" s="200">
        <f>ROUND(I91*H91,2)</f>
        <v>0</v>
      </c>
      <c r="BL91" s="21" t="s">
        <v>733</v>
      </c>
      <c r="BM91" s="21" t="s">
        <v>752</v>
      </c>
    </row>
    <row r="92" spans="2:65" s="1" customFormat="1" ht="168">
      <c r="B92" s="38"/>
      <c r="C92" s="60"/>
      <c r="D92" s="201" t="s">
        <v>141</v>
      </c>
      <c r="E92" s="60"/>
      <c r="F92" s="204" t="s">
        <v>753</v>
      </c>
      <c r="G92" s="60"/>
      <c r="H92" s="60"/>
      <c r="I92" s="160"/>
      <c r="J92" s="60"/>
      <c r="K92" s="60"/>
      <c r="L92" s="58"/>
      <c r="M92" s="203"/>
      <c r="N92" s="39"/>
      <c r="O92" s="39"/>
      <c r="P92" s="39"/>
      <c r="Q92" s="39"/>
      <c r="R92" s="39"/>
      <c r="S92" s="39"/>
      <c r="T92" s="75"/>
      <c r="AT92" s="21" t="s">
        <v>141</v>
      </c>
      <c r="AU92" s="21" t="s">
        <v>83</v>
      </c>
    </row>
    <row r="93" spans="2:65" s="1" customFormat="1" ht="14.4" customHeight="1">
      <c r="B93" s="38"/>
      <c r="C93" s="189" t="s">
        <v>166</v>
      </c>
      <c r="D93" s="189" t="s">
        <v>132</v>
      </c>
      <c r="E93" s="190" t="s">
        <v>754</v>
      </c>
      <c r="F93" s="191" t="s">
        <v>755</v>
      </c>
      <c r="G93" s="192" t="s">
        <v>682</v>
      </c>
      <c r="H93" s="193">
        <v>2</v>
      </c>
      <c r="I93" s="194"/>
      <c r="J93" s="195">
        <f>ROUND(I93*H93,2)</f>
        <v>0</v>
      </c>
      <c r="K93" s="191" t="s">
        <v>21</v>
      </c>
      <c r="L93" s="58"/>
      <c r="M93" s="196" t="s">
        <v>21</v>
      </c>
      <c r="N93" s="197" t="s">
        <v>43</v>
      </c>
      <c r="O93" s="39"/>
      <c r="P93" s="198">
        <f>O93*H93</f>
        <v>0</v>
      </c>
      <c r="Q93" s="198">
        <v>0</v>
      </c>
      <c r="R93" s="198">
        <f>Q93*H93</f>
        <v>0</v>
      </c>
      <c r="S93" s="198">
        <v>0</v>
      </c>
      <c r="T93" s="199">
        <f>S93*H93</f>
        <v>0</v>
      </c>
      <c r="AR93" s="21" t="s">
        <v>733</v>
      </c>
      <c r="AT93" s="21" t="s">
        <v>132</v>
      </c>
      <c r="AU93" s="21" t="s">
        <v>83</v>
      </c>
      <c r="AY93" s="21" t="s">
        <v>130</v>
      </c>
      <c r="BE93" s="200">
        <f>IF(N93="základní",J93,0)</f>
        <v>0</v>
      </c>
      <c r="BF93" s="200">
        <f>IF(N93="snížená",J93,0)</f>
        <v>0</v>
      </c>
      <c r="BG93" s="200">
        <f>IF(N93="zákl. přenesená",J93,0)</f>
        <v>0</v>
      </c>
      <c r="BH93" s="200">
        <f>IF(N93="sníž. přenesená",J93,0)</f>
        <v>0</v>
      </c>
      <c r="BI93" s="200">
        <f>IF(N93="nulová",J93,0)</f>
        <v>0</v>
      </c>
      <c r="BJ93" s="21" t="s">
        <v>80</v>
      </c>
      <c r="BK93" s="200">
        <f>ROUND(I93*H93,2)</f>
        <v>0</v>
      </c>
      <c r="BL93" s="21" t="s">
        <v>733</v>
      </c>
      <c r="BM93" s="21" t="s">
        <v>756</v>
      </c>
    </row>
    <row r="94" spans="2:65" s="1" customFormat="1" ht="84">
      <c r="B94" s="38"/>
      <c r="C94" s="60"/>
      <c r="D94" s="201" t="s">
        <v>141</v>
      </c>
      <c r="E94" s="60"/>
      <c r="F94" s="204" t="s">
        <v>757</v>
      </c>
      <c r="G94" s="60"/>
      <c r="H94" s="60"/>
      <c r="I94" s="160"/>
      <c r="J94" s="60"/>
      <c r="K94" s="60"/>
      <c r="L94" s="58"/>
      <c r="M94" s="226"/>
      <c r="N94" s="227"/>
      <c r="O94" s="227"/>
      <c r="P94" s="227"/>
      <c r="Q94" s="227"/>
      <c r="R94" s="227"/>
      <c r="S94" s="227"/>
      <c r="T94" s="228"/>
      <c r="AT94" s="21" t="s">
        <v>141</v>
      </c>
      <c r="AU94" s="21" t="s">
        <v>83</v>
      </c>
    </row>
    <row r="95" spans="2:65" s="1" customFormat="1" ht="6.9" customHeight="1">
      <c r="B95" s="53"/>
      <c r="C95" s="54"/>
      <c r="D95" s="54"/>
      <c r="E95" s="54"/>
      <c r="F95" s="54"/>
      <c r="G95" s="54"/>
      <c r="H95" s="54"/>
      <c r="I95" s="136"/>
      <c r="J95" s="54"/>
      <c r="K95" s="54"/>
      <c r="L95" s="58"/>
    </row>
  </sheetData>
  <sheetProtection algorithmName="SHA-512" hashValue="w2l6uOpKRkMDX7HTDXjKa7/T+bl2W8HexiFWeC/OIcMFuX/XQRAryP0dBs0f3woXg8nW4LGNLq3gz2weHwG+pg==" saltValue="t0QGo43qA48tkQJCKyfg86LjRuDBq0xVuNJMBSt2WsvqFHkJAdz91iL41RD15NUQY8aQz8kypGQO/nvbv9WlYA==" spinCount="100000" sheet="1" objects="1" scenarios="1" formatColumns="0" formatRows="0" autoFilter="0"/>
  <autoFilter ref="C78:K94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29" customWidth="1"/>
    <col min="2" max="2" width="1.7109375" style="229" customWidth="1"/>
    <col min="3" max="4" width="5" style="229" customWidth="1"/>
    <col min="5" max="5" width="11.7109375" style="229" customWidth="1"/>
    <col min="6" max="6" width="9.140625" style="229" customWidth="1"/>
    <col min="7" max="7" width="5" style="229" customWidth="1"/>
    <col min="8" max="8" width="77.85546875" style="229" customWidth="1"/>
    <col min="9" max="10" width="20" style="229" customWidth="1"/>
    <col min="11" max="11" width="1.7109375" style="229" customWidth="1"/>
  </cols>
  <sheetData>
    <row r="1" spans="2:11" ht="37.5" customHeight="1"/>
    <row r="2" spans="2:11" ht="7.5" customHeight="1">
      <c r="B2" s="230"/>
      <c r="C2" s="231"/>
      <c r="D2" s="231"/>
      <c r="E2" s="231"/>
      <c r="F2" s="231"/>
      <c r="G2" s="231"/>
      <c r="H2" s="231"/>
      <c r="I2" s="231"/>
      <c r="J2" s="231"/>
      <c r="K2" s="232"/>
    </row>
    <row r="3" spans="2:11" s="12" customFormat="1" ht="45" customHeight="1">
      <c r="B3" s="233"/>
      <c r="C3" s="357" t="s">
        <v>758</v>
      </c>
      <c r="D3" s="357"/>
      <c r="E3" s="357"/>
      <c r="F3" s="357"/>
      <c r="G3" s="357"/>
      <c r="H3" s="357"/>
      <c r="I3" s="357"/>
      <c r="J3" s="357"/>
      <c r="K3" s="234"/>
    </row>
    <row r="4" spans="2:11" ht="25.5" customHeight="1">
      <c r="B4" s="235"/>
      <c r="C4" s="361" t="s">
        <v>759</v>
      </c>
      <c r="D4" s="361"/>
      <c r="E4" s="361"/>
      <c r="F4" s="361"/>
      <c r="G4" s="361"/>
      <c r="H4" s="361"/>
      <c r="I4" s="361"/>
      <c r="J4" s="361"/>
      <c r="K4" s="236"/>
    </row>
    <row r="5" spans="2:11" ht="5.25" customHeight="1">
      <c r="B5" s="235"/>
      <c r="C5" s="237"/>
      <c r="D5" s="237"/>
      <c r="E5" s="237"/>
      <c r="F5" s="237"/>
      <c r="G5" s="237"/>
      <c r="H5" s="237"/>
      <c r="I5" s="237"/>
      <c r="J5" s="237"/>
      <c r="K5" s="236"/>
    </row>
    <row r="6" spans="2:11" ht="15" customHeight="1">
      <c r="B6" s="235"/>
      <c r="C6" s="360" t="s">
        <v>760</v>
      </c>
      <c r="D6" s="360"/>
      <c r="E6" s="360"/>
      <c r="F6" s="360"/>
      <c r="G6" s="360"/>
      <c r="H6" s="360"/>
      <c r="I6" s="360"/>
      <c r="J6" s="360"/>
      <c r="K6" s="236"/>
    </row>
    <row r="7" spans="2:11" ht="15" customHeight="1">
      <c r="B7" s="239"/>
      <c r="C7" s="360" t="s">
        <v>761</v>
      </c>
      <c r="D7" s="360"/>
      <c r="E7" s="360"/>
      <c r="F7" s="360"/>
      <c r="G7" s="360"/>
      <c r="H7" s="360"/>
      <c r="I7" s="360"/>
      <c r="J7" s="360"/>
      <c r="K7" s="236"/>
    </row>
    <row r="8" spans="2:11" ht="12.75" customHeight="1">
      <c r="B8" s="239"/>
      <c r="C8" s="238"/>
      <c r="D8" s="238"/>
      <c r="E8" s="238"/>
      <c r="F8" s="238"/>
      <c r="G8" s="238"/>
      <c r="H8" s="238"/>
      <c r="I8" s="238"/>
      <c r="J8" s="238"/>
      <c r="K8" s="236"/>
    </row>
    <row r="9" spans="2:11" ht="15" customHeight="1">
      <c r="B9" s="239"/>
      <c r="C9" s="360" t="s">
        <v>762</v>
      </c>
      <c r="D9" s="360"/>
      <c r="E9" s="360"/>
      <c r="F9" s="360"/>
      <c r="G9" s="360"/>
      <c r="H9" s="360"/>
      <c r="I9" s="360"/>
      <c r="J9" s="360"/>
      <c r="K9" s="236"/>
    </row>
    <row r="10" spans="2:11" ht="15" customHeight="1">
      <c r="B10" s="239"/>
      <c r="C10" s="238"/>
      <c r="D10" s="360" t="s">
        <v>763</v>
      </c>
      <c r="E10" s="360"/>
      <c r="F10" s="360"/>
      <c r="G10" s="360"/>
      <c r="H10" s="360"/>
      <c r="I10" s="360"/>
      <c r="J10" s="360"/>
      <c r="K10" s="236"/>
    </row>
    <row r="11" spans="2:11" ht="15" customHeight="1">
      <c r="B11" s="239"/>
      <c r="C11" s="240"/>
      <c r="D11" s="360" t="s">
        <v>764</v>
      </c>
      <c r="E11" s="360"/>
      <c r="F11" s="360"/>
      <c r="G11" s="360"/>
      <c r="H11" s="360"/>
      <c r="I11" s="360"/>
      <c r="J11" s="360"/>
      <c r="K11" s="236"/>
    </row>
    <row r="12" spans="2:11" ht="12.75" customHeight="1">
      <c r="B12" s="239"/>
      <c r="C12" s="240"/>
      <c r="D12" s="240"/>
      <c r="E12" s="240"/>
      <c r="F12" s="240"/>
      <c r="G12" s="240"/>
      <c r="H12" s="240"/>
      <c r="I12" s="240"/>
      <c r="J12" s="240"/>
      <c r="K12" s="236"/>
    </row>
    <row r="13" spans="2:11" ht="15" customHeight="1">
      <c r="B13" s="239"/>
      <c r="C13" s="240"/>
      <c r="D13" s="360" t="s">
        <v>765</v>
      </c>
      <c r="E13" s="360"/>
      <c r="F13" s="360"/>
      <c r="G13" s="360"/>
      <c r="H13" s="360"/>
      <c r="I13" s="360"/>
      <c r="J13" s="360"/>
      <c r="K13" s="236"/>
    </row>
    <row r="14" spans="2:11" ht="15" customHeight="1">
      <c r="B14" s="239"/>
      <c r="C14" s="240"/>
      <c r="D14" s="360" t="s">
        <v>766</v>
      </c>
      <c r="E14" s="360"/>
      <c r="F14" s="360"/>
      <c r="G14" s="360"/>
      <c r="H14" s="360"/>
      <c r="I14" s="360"/>
      <c r="J14" s="360"/>
      <c r="K14" s="236"/>
    </row>
    <row r="15" spans="2:11" ht="15" customHeight="1">
      <c r="B15" s="239"/>
      <c r="C15" s="240"/>
      <c r="D15" s="360" t="s">
        <v>767</v>
      </c>
      <c r="E15" s="360"/>
      <c r="F15" s="360"/>
      <c r="G15" s="360"/>
      <c r="H15" s="360"/>
      <c r="I15" s="360"/>
      <c r="J15" s="360"/>
      <c r="K15" s="236"/>
    </row>
    <row r="16" spans="2:11" ht="15" customHeight="1">
      <c r="B16" s="239"/>
      <c r="C16" s="240"/>
      <c r="D16" s="240"/>
      <c r="E16" s="241" t="s">
        <v>79</v>
      </c>
      <c r="F16" s="360" t="s">
        <v>768</v>
      </c>
      <c r="G16" s="360"/>
      <c r="H16" s="360"/>
      <c r="I16" s="360"/>
      <c r="J16" s="360"/>
      <c r="K16" s="236"/>
    </row>
    <row r="17" spans="2:11" ht="15" customHeight="1">
      <c r="B17" s="239"/>
      <c r="C17" s="240"/>
      <c r="D17" s="240"/>
      <c r="E17" s="241" t="s">
        <v>769</v>
      </c>
      <c r="F17" s="360" t="s">
        <v>770</v>
      </c>
      <c r="G17" s="360"/>
      <c r="H17" s="360"/>
      <c r="I17" s="360"/>
      <c r="J17" s="360"/>
      <c r="K17" s="236"/>
    </row>
    <row r="18" spans="2:11" ht="15" customHeight="1">
      <c r="B18" s="239"/>
      <c r="C18" s="240"/>
      <c r="D18" s="240"/>
      <c r="E18" s="241" t="s">
        <v>771</v>
      </c>
      <c r="F18" s="360" t="s">
        <v>772</v>
      </c>
      <c r="G18" s="360"/>
      <c r="H18" s="360"/>
      <c r="I18" s="360"/>
      <c r="J18" s="360"/>
      <c r="K18" s="236"/>
    </row>
    <row r="19" spans="2:11" ht="15" customHeight="1">
      <c r="B19" s="239"/>
      <c r="C19" s="240"/>
      <c r="D19" s="240"/>
      <c r="E19" s="241" t="s">
        <v>88</v>
      </c>
      <c r="F19" s="360" t="s">
        <v>89</v>
      </c>
      <c r="G19" s="360"/>
      <c r="H19" s="360"/>
      <c r="I19" s="360"/>
      <c r="J19" s="360"/>
      <c r="K19" s="236"/>
    </row>
    <row r="20" spans="2:11" ht="15" customHeight="1">
      <c r="B20" s="239"/>
      <c r="C20" s="240"/>
      <c r="D20" s="240"/>
      <c r="E20" s="241" t="s">
        <v>773</v>
      </c>
      <c r="F20" s="360" t="s">
        <v>774</v>
      </c>
      <c r="G20" s="360"/>
      <c r="H20" s="360"/>
      <c r="I20" s="360"/>
      <c r="J20" s="360"/>
      <c r="K20" s="236"/>
    </row>
    <row r="21" spans="2:11" ht="15" customHeight="1">
      <c r="B21" s="239"/>
      <c r="C21" s="240"/>
      <c r="D21" s="240"/>
      <c r="E21" s="241" t="s">
        <v>775</v>
      </c>
      <c r="F21" s="360" t="s">
        <v>776</v>
      </c>
      <c r="G21" s="360"/>
      <c r="H21" s="360"/>
      <c r="I21" s="360"/>
      <c r="J21" s="360"/>
      <c r="K21" s="236"/>
    </row>
    <row r="22" spans="2:11" ht="12.75" customHeight="1">
      <c r="B22" s="239"/>
      <c r="C22" s="240"/>
      <c r="D22" s="240"/>
      <c r="E22" s="240"/>
      <c r="F22" s="240"/>
      <c r="G22" s="240"/>
      <c r="H22" s="240"/>
      <c r="I22" s="240"/>
      <c r="J22" s="240"/>
      <c r="K22" s="236"/>
    </row>
    <row r="23" spans="2:11" ht="15" customHeight="1">
      <c r="B23" s="239"/>
      <c r="C23" s="360" t="s">
        <v>777</v>
      </c>
      <c r="D23" s="360"/>
      <c r="E23" s="360"/>
      <c r="F23" s="360"/>
      <c r="G23" s="360"/>
      <c r="H23" s="360"/>
      <c r="I23" s="360"/>
      <c r="J23" s="360"/>
      <c r="K23" s="236"/>
    </row>
    <row r="24" spans="2:11" ht="15" customHeight="1">
      <c r="B24" s="239"/>
      <c r="C24" s="360" t="s">
        <v>778</v>
      </c>
      <c r="D24" s="360"/>
      <c r="E24" s="360"/>
      <c r="F24" s="360"/>
      <c r="G24" s="360"/>
      <c r="H24" s="360"/>
      <c r="I24" s="360"/>
      <c r="J24" s="360"/>
      <c r="K24" s="236"/>
    </row>
    <row r="25" spans="2:11" ht="15" customHeight="1">
      <c r="B25" s="239"/>
      <c r="C25" s="238"/>
      <c r="D25" s="360" t="s">
        <v>779</v>
      </c>
      <c r="E25" s="360"/>
      <c r="F25" s="360"/>
      <c r="G25" s="360"/>
      <c r="H25" s="360"/>
      <c r="I25" s="360"/>
      <c r="J25" s="360"/>
      <c r="K25" s="236"/>
    </row>
    <row r="26" spans="2:11" ht="15" customHeight="1">
      <c r="B26" s="239"/>
      <c r="C26" s="240"/>
      <c r="D26" s="360" t="s">
        <v>780</v>
      </c>
      <c r="E26" s="360"/>
      <c r="F26" s="360"/>
      <c r="G26" s="360"/>
      <c r="H26" s="360"/>
      <c r="I26" s="360"/>
      <c r="J26" s="360"/>
      <c r="K26" s="236"/>
    </row>
    <row r="27" spans="2:11" ht="12.75" customHeight="1">
      <c r="B27" s="239"/>
      <c r="C27" s="240"/>
      <c r="D27" s="240"/>
      <c r="E27" s="240"/>
      <c r="F27" s="240"/>
      <c r="G27" s="240"/>
      <c r="H27" s="240"/>
      <c r="I27" s="240"/>
      <c r="J27" s="240"/>
      <c r="K27" s="236"/>
    </row>
    <row r="28" spans="2:11" ht="15" customHeight="1">
      <c r="B28" s="239"/>
      <c r="C28" s="240"/>
      <c r="D28" s="360" t="s">
        <v>781</v>
      </c>
      <c r="E28" s="360"/>
      <c r="F28" s="360"/>
      <c r="G28" s="360"/>
      <c r="H28" s="360"/>
      <c r="I28" s="360"/>
      <c r="J28" s="360"/>
      <c r="K28" s="236"/>
    </row>
    <row r="29" spans="2:11" ht="15" customHeight="1">
      <c r="B29" s="239"/>
      <c r="C29" s="240"/>
      <c r="D29" s="360" t="s">
        <v>782</v>
      </c>
      <c r="E29" s="360"/>
      <c r="F29" s="360"/>
      <c r="G29" s="360"/>
      <c r="H29" s="360"/>
      <c r="I29" s="360"/>
      <c r="J29" s="360"/>
      <c r="K29" s="236"/>
    </row>
    <row r="30" spans="2:11" ht="12.75" customHeight="1">
      <c r="B30" s="239"/>
      <c r="C30" s="240"/>
      <c r="D30" s="240"/>
      <c r="E30" s="240"/>
      <c r="F30" s="240"/>
      <c r="G30" s="240"/>
      <c r="H30" s="240"/>
      <c r="I30" s="240"/>
      <c r="J30" s="240"/>
      <c r="K30" s="236"/>
    </row>
    <row r="31" spans="2:11" ht="15" customHeight="1">
      <c r="B31" s="239"/>
      <c r="C31" s="240"/>
      <c r="D31" s="360" t="s">
        <v>783</v>
      </c>
      <c r="E31" s="360"/>
      <c r="F31" s="360"/>
      <c r="G31" s="360"/>
      <c r="H31" s="360"/>
      <c r="I31" s="360"/>
      <c r="J31" s="360"/>
      <c r="K31" s="236"/>
    </row>
    <row r="32" spans="2:11" ht="15" customHeight="1">
      <c r="B32" s="239"/>
      <c r="C32" s="240"/>
      <c r="D32" s="360" t="s">
        <v>784</v>
      </c>
      <c r="E32" s="360"/>
      <c r="F32" s="360"/>
      <c r="G32" s="360"/>
      <c r="H32" s="360"/>
      <c r="I32" s="360"/>
      <c r="J32" s="360"/>
      <c r="K32" s="236"/>
    </row>
    <row r="33" spans="2:11" ht="15" customHeight="1">
      <c r="B33" s="239"/>
      <c r="C33" s="240"/>
      <c r="D33" s="360" t="s">
        <v>785</v>
      </c>
      <c r="E33" s="360"/>
      <c r="F33" s="360"/>
      <c r="G33" s="360"/>
      <c r="H33" s="360"/>
      <c r="I33" s="360"/>
      <c r="J33" s="360"/>
      <c r="K33" s="236"/>
    </row>
    <row r="34" spans="2:11" ht="15" customHeight="1">
      <c r="B34" s="239"/>
      <c r="C34" s="240"/>
      <c r="D34" s="238"/>
      <c r="E34" s="242" t="s">
        <v>115</v>
      </c>
      <c r="F34" s="238"/>
      <c r="G34" s="360" t="s">
        <v>786</v>
      </c>
      <c r="H34" s="360"/>
      <c r="I34" s="360"/>
      <c r="J34" s="360"/>
      <c r="K34" s="236"/>
    </row>
    <row r="35" spans="2:11" ht="30.75" customHeight="1">
      <c r="B35" s="239"/>
      <c r="C35" s="240"/>
      <c r="D35" s="238"/>
      <c r="E35" s="242" t="s">
        <v>787</v>
      </c>
      <c r="F35" s="238"/>
      <c r="G35" s="360" t="s">
        <v>788</v>
      </c>
      <c r="H35" s="360"/>
      <c r="I35" s="360"/>
      <c r="J35" s="360"/>
      <c r="K35" s="236"/>
    </row>
    <row r="36" spans="2:11" ht="15" customHeight="1">
      <c r="B36" s="239"/>
      <c r="C36" s="240"/>
      <c r="D36" s="238"/>
      <c r="E36" s="242" t="s">
        <v>53</v>
      </c>
      <c r="F36" s="238"/>
      <c r="G36" s="360" t="s">
        <v>789</v>
      </c>
      <c r="H36" s="360"/>
      <c r="I36" s="360"/>
      <c r="J36" s="360"/>
      <c r="K36" s="236"/>
    </row>
    <row r="37" spans="2:11" ht="15" customHeight="1">
      <c r="B37" s="239"/>
      <c r="C37" s="240"/>
      <c r="D37" s="238"/>
      <c r="E37" s="242" t="s">
        <v>116</v>
      </c>
      <c r="F37" s="238"/>
      <c r="G37" s="360" t="s">
        <v>790</v>
      </c>
      <c r="H37" s="360"/>
      <c r="I37" s="360"/>
      <c r="J37" s="360"/>
      <c r="K37" s="236"/>
    </row>
    <row r="38" spans="2:11" ht="15" customHeight="1">
      <c r="B38" s="239"/>
      <c r="C38" s="240"/>
      <c r="D38" s="238"/>
      <c r="E38" s="242" t="s">
        <v>117</v>
      </c>
      <c r="F38" s="238"/>
      <c r="G38" s="360" t="s">
        <v>791</v>
      </c>
      <c r="H38" s="360"/>
      <c r="I38" s="360"/>
      <c r="J38" s="360"/>
      <c r="K38" s="236"/>
    </row>
    <row r="39" spans="2:11" ht="15" customHeight="1">
      <c r="B39" s="239"/>
      <c r="C39" s="240"/>
      <c r="D39" s="238"/>
      <c r="E39" s="242" t="s">
        <v>118</v>
      </c>
      <c r="F39" s="238"/>
      <c r="G39" s="360" t="s">
        <v>792</v>
      </c>
      <c r="H39" s="360"/>
      <c r="I39" s="360"/>
      <c r="J39" s="360"/>
      <c r="K39" s="236"/>
    </row>
    <row r="40" spans="2:11" ht="15" customHeight="1">
      <c r="B40" s="239"/>
      <c r="C40" s="240"/>
      <c r="D40" s="238"/>
      <c r="E40" s="242" t="s">
        <v>793</v>
      </c>
      <c r="F40" s="238"/>
      <c r="G40" s="360" t="s">
        <v>794</v>
      </c>
      <c r="H40" s="360"/>
      <c r="I40" s="360"/>
      <c r="J40" s="360"/>
      <c r="K40" s="236"/>
    </row>
    <row r="41" spans="2:11" ht="15" customHeight="1">
      <c r="B41" s="239"/>
      <c r="C41" s="240"/>
      <c r="D41" s="238"/>
      <c r="E41" s="242"/>
      <c r="F41" s="238"/>
      <c r="G41" s="360" t="s">
        <v>795</v>
      </c>
      <c r="H41" s="360"/>
      <c r="I41" s="360"/>
      <c r="J41" s="360"/>
      <c r="K41" s="236"/>
    </row>
    <row r="42" spans="2:11" ht="15" customHeight="1">
      <c r="B42" s="239"/>
      <c r="C42" s="240"/>
      <c r="D42" s="238"/>
      <c r="E42" s="242" t="s">
        <v>796</v>
      </c>
      <c r="F42" s="238"/>
      <c r="G42" s="360" t="s">
        <v>797</v>
      </c>
      <c r="H42" s="360"/>
      <c r="I42" s="360"/>
      <c r="J42" s="360"/>
      <c r="K42" s="236"/>
    </row>
    <row r="43" spans="2:11" ht="15" customHeight="1">
      <c r="B43" s="239"/>
      <c r="C43" s="240"/>
      <c r="D43" s="238"/>
      <c r="E43" s="242" t="s">
        <v>120</v>
      </c>
      <c r="F43" s="238"/>
      <c r="G43" s="360" t="s">
        <v>798</v>
      </c>
      <c r="H43" s="360"/>
      <c r="I43" s="360"/>
      <c r="J43" s="360"/>
      <c r="K43" s="236"/>
    </row>
    <row r="44" spans="2:11" ht="12.75" customHeight="1">
      <c r="B44" s="239"/>
      <c r="C44" s="240"/>
      <c r="D44" s="238"/>
      <c r="E44" s="238"/>
      <c r="F44" s="238"/>
      <c r="G44" s="238"/>
      <c r="H44" s="238"/>
      <c r="I44" s="238"/>
      <c r="J44" s="238"/>
      <c r="K44" s="236"/>
    </row>
    <row r="45" spans="2:11" ht="15" customHeight="1">
      <c r="B45" s="239"/>
      <c r="C45" s="240"/>
      <c r="D45" s="360" t="s">
        <v>799</v>
      </c>
      <c r="E45" s="360"/>
      <c r="F45" s="360"/>
      <c r="G45" s="360"/>
      <c r="H45" s="360"/>
      <c r="I45" s="360"/>
      <c r="J45" s="360"/>
      <c r="K45" s="236"/>
    </row>
    <row r="46" spans="2:11" ht="15" customHeight="1">
      <c r="B46" s="239"/>
      <c r="C46" s="240"/>
      <c r="D46" s="240"/>
      <c r="E46" s="360" t="s">
        <v>800</v>
      </c>
      <c r="F46" s="360"/>
      <c r="G46" s="360"/>
      <c r="H46" s="360"/>
      <c r="I46" s="360"/>
      <c r="J46" s="360"/>
      <c r="K46" s="236"/>
    </row>
    <row r="47" spans="2:11" ht="15" customHeight="1">
      <c r="B47" s="239"/>
      <c r="C47" s="240"/>
      <c r="D47" s="240"/>
      <c r="E47" s="360" t="s">
        <v>801</v>
      </c>
      <c r="F47" s="360"/>
      <c r="G47" s="360"/>
      <c r="H47" s="360"/>
      <c r="I47" s="360"/>
      <c r="J47" s="360"/>
      <c r="K47" s="236"/>
    </row>
    <row r="48" spans="2:11" ht="15" customHeight="1">
      <c r="B48" s="239"/>
      <c r="C48" s="240"/>
      <c r="D48" s="240"/>
      <c r="E48" s="360" t="s">
        <v>802</v>
      </c>
      <c r="F48" s="360"/>
      <c r="G48" s="360"/>
      <c r="H48" s="360"/>
      <c r="I48" s="360"/>
      <c r="J48" s="360"/>
      <c r="K48" s="236"/>
    </row>
    <row r="49" spans="2:11" ht="15" customHeight="1">
      <c r="B49" s="239"/>
      <c r="C49" s="240"/>
      <c r="D49" s="360" t="s">
        <v>803</v>
      </c>
      <c r="E49" s="360"/>
      <c r="F49" s="360"/>
      <c r="G49" s="360"/>
      <c r="H49" s="360"/>
      <c r="I49" s="360"/>
      <c r="J49" s="360"/>
      <c r="K49" s="236"/>
    </row>
    <row r="50" spans="2:11" ht="25.5" customHeight="1">
      <c r="B50" s="235"/>
      <c r="C50" s="361" t="s">
        <v>804</v>
      </c>
      <c r="D50" s="361"/>
      <c r="E50" s="361"/>
      <c r="F50" s="361"/>
      <c r="G50" s="361"/>
      <c r="H50" s="361"/>
      <c r="I50" s="361"/>
      <c r="J50" s="361"/>
      <c r="K50" s="236"/>
    </row>
    <row r="51" spans="2:11" ht="5.25" customHeight="1">
      <c r="B51" s="235"/>
      <c r="C51" s="237"/>
      <c r="D51" s="237"/>
      <c r="E51" s="237"/>
      <c r="F51" s="237"/>
      <c r="G51" s="237"/>
      <c r="H51" s="237"/>
      <c r="I51" s="237"/>
      <c r="J51" s="237"/>
      <c r="K51" s="236"/>
    </row>
    <row r="52" spans="2:11" ht="15" customHeight="1">
      <c r="B52" s="235"/>
      <c r="C52" s="360" t="s">
        <v>805</v>
      </c>
      <c r="D52" s="360"/>
      <c r="E52" s="360"/>
      <c r="F52" s="360"/>
      <c r="G52" s="360"/>
      <c r="H52" s="360"/>
      <c r="I52" s="360"/>
      <c r="J52" s="360"/>
      <c r="K52" s="236"/>
    </row>
    <row r="53" spans="2:11" ht="15" customHeight="1">
      <c r="B53" s="235"/>
      <c r="C53" s="360" t="s">
        <v>806</v>
      </c>
      <c r="D53" s="360"/>
      <c r="E53" s="360"/>
      <c r="F53" s="360"/>
      <c r="G53" s="360"/>
      <c r="H53" s="360"/>
      <c r="I53" s="360"/>
      <c r="J53" s="360"/>
      <c r="K53" s="236"/>
    </row>
    <row r="54" spans="2:11" ht="12.75" customHeight="1">
      <c r="B54" s="235"/>
      <c r="C54" s="238"/>
      <c r="D54" s="238"/>
      <c r="E54" s="238"/>
      <c r="F54" s="238"/>
      <c r="G54" s="238"/>
      <c r="H54" s="238"/>
      <c r="I54" s="238"/>
      <c r="J54" s="238"/>
      <c r="K54" s="236"/>
    </row>
    <row r="55" spans="2:11" ht="15" customHeight="1">
      <c r="B55" s="235"/>
      <c r="C55" s="360" t="s">
        <v>807</v>
      </c>
      <c r="D55" s="360"/>
      <c r="E55" s="360"/>
      <c r="F55" s="360"/>
      <c r="G55" s="360"/>
      <c r="H55" s="360"/>
      <c r="I55" s="360"/>
      <c r="J55" s="360"/>
      <c r="K55" s="236"/>
    </row>
    <row r="56" spans="2:11" ht="15" customHeight="1">
      <c r="B56" s="235"/>
      <c r="C56" s="240"/>
      <c r="D56" s="360" t="s">
        <v>808</v>
      </c>
      <c r="E56" s="360"/>
      <c r="F56" s="360"/>
      <c r="G56" s="360"/>
      <c r="H56" s="360"/>
      <c r="I56" s="360"/>
      <c r="J56" s="360"/>
      <c r="K56" s="236"/>
    </row>
    <row r="57" spans="2:11" ht="15" customHeight="1">
      <c r="B57" s="235"/>
      <c r="C57" s="240"/>
      <c r="D57" s="360" t="s">
        <v>809</v>
      </c>
      <c r="E57" s="360"/>
      <c r="F57" s="360"/>
      <c r="G57" s="360"/>
      <c r="H57" s="360"/>
      <c r="I57" s="360"/>
      <c r="J57" s="360"/>
      <c r="K57" s="236"/>
    </row>
    <row r="58" spans="2:11" ht="15" customHeight="1">
      <c r="B58" s="235"/>
      <c r="C58" s="240"/>
      <c r="D58" s="360" t="s">
        <v>810</v>
      </c>
      <c r="E58" s="360"/>
      <c r="F58" s="360"/>
      <c r="G58" s="360"/>
      <c r="H58" s="360"/>
      <c r="I58" s="360"/>
      <c r="J58" s="360"/>
      <c r="K58" s="236"/>
    </row>
    <row r="59" spans="2:11" ht="15" customHeight="1">
      <c r="B59" s="235"/>
      <c r="C59" s="240"/>
      <c r="D59" s="360" t="s">
        <v>811</v>
      </c>
      <c r="E59" s="360"/>
      <c r="F59" s="360"/>
      <c r="G59" s="360"/>
      <c r="H59" s="360"/>
      <c r="I59" s="360"/>
      <c r="J59" s="360"/>
      <c r="K59" s="236"/>
    </row>
    <row r="60" spans="2:11" ht="15" customHeight="1">
      <c r="B60" s="235"/>
      <c r="C60" s="240"/>
      <c r="D60" s="359" t="s">
        <v>812</v>
      </c>
      <c r="E60" s="359"/>
      <c r="F60" s="359"/>
      <c r="G60" s="359"/>
      <c r="H60" s="359"/>
      <c r="I60" s="359"/>
      <c r="J60" s="359"/>
      <c r="K60" s="236"/>
    </row>
    <row r="61" spans="2:11" ht="15" customHeight="1">
      <c r="B61" s="235"/>
      <c r="C61" s="240"/>
      <c r="D61" s="360" t="s">
        <v>813</v>
      </c>
      <c r="E61" s="360"/>
      <c r="F61" s="360"/>
      <c r="G61" s="360"/>
      <c r="H61" s="360"/>
      <c r="I61" s="360"/>
      <c r="J61" s="360"/>
      <c r="K61" s="236"/>
    </row>
    <row r="62" spans="2:11" ht="12.75" customHeight="1">
      <c r="B62" s="235"/>
      <c r="C62" s="240"/>
      <c r="D62" s="240"/>
      <c r="E62" s="243"/>
      <c r="F62" s="240"/>
      <c r="G62" s="240"/>
      <c r="H62" s="240"/>
      <c r="I62" s="240"/>
      <c r="J62" s="240"/>
      <c r="K62" s="236"/>
    </row>
    <row r="63" spans="2:11" ht="15" customHeight="1">
      <c r="B63" s="235"/>
      <c r="C63" s="240"/>
      <c r="D63" s="360" t="s">
        <v>814</v>
      </c>
      <c r="E63" s="360"/>
      <c r="F63" s="360"/>
      <c r="G63" s="360"/>
      <c r="H63" s="360"/>
      <c r="I63" s="360"/>
      <c r="J63" s="360"/>
      <c r="K63" s="236"/>
    </row>
    <row r="64" spans="2:11" ht="15" customHeight="1">
      <c r="B64" s="235"/>
      <c r="C64" s="240"/>
      <c r="D64" s="359" t="s">
        <v>815</v>
      </c>
      <c r="E64" s="359"/>
      <c r="F64" s="359"/>
      <c r="G64" s="359"/>
      <c r="H64" s="359"/>
      <c r="I64" s="359"/>
      <c r="J64" s="359"/>
      <c r="K64" s="236"/>
    </row>
    <row r="65" spans="2:11" ht="15" customHeight="1">
      <c r="B65" s="235"/>
      <c r="C65" s="240"/>
      <c r="D65" s="360" t="s">
        <v>816</v>
      </c>
      <c r="E65" s="360"/>
      <c r="F65" s="360"/>
      <c r="G65" s="360"/>
      <c r="H65" s="360"/>
      <c r="I65" s="360"/>
      <c r="J65" s="360"/>
      <c r="K65" s="236"/>
    </row>
    <row r="66" spans="2:11" ht="15" customHeight="1">
      <c r="B66" s="235"/>
      <c r="C66" s="240"/>
      <c r="D66" s="360" t="s">
        <v>817</v>
      </c>
      <c r="E66" s="360"/>
      <c r="F66" s="360"/>
      <c r="G66" s="360"/>
      <c r="H66" s="360"/>
      <c r="I66" s="360"/>
      <c r="J66" s="360"/>
      <c r="K66" s="236"/>
    </row>
    <row r="67" spans="2:11" ht="15" customHeight="1">
      <c r="B67" s="235"/>
      <c r="C67" s="240"/>
      <c r="D67" s="360" t="s">
        <v>818</v>
      </c>
      <c r="E67" s="360"/>
      <c r="F67" s="360"/>
      <c r="G67" s="360"/>
      <c r="H67" s="360"/>
      <c r="I67" s="360"/>
      <c r="J67" s="360"/>
      <c r="K67" s="236"/>
    </row>
    <row r="68" spans="2:11" ht="15" customHeight="1">
      <c r="B68" s="235"/>
      <c r="C68" s="240"/>
      <c r="D68" s="360" t="s">
        <v>819</v>
      </c>
      <c r="E68" s="360"/>
      <c r="F68" s="360"/>
      <c r="G68" s="360"/>
      <c r="H68" s="360"/>
      <c r="I68" s="360"/>
      <c r="J68" s="360"/>
      <c r="K68" s="236"/>
    </row>
    <row r="69" spans="2:11" ht="12.75" customHeight="1">
      <c r="B69" s="244"/>
      <c r="C69" s="245"/>
      <c r="D69" s="245"/>
      <c r="E69" s="245"/>
      <c r="F69" s="245"/>
      <c r="G69" s="245"/>
      <c r="H69" s="245"/>
      <c r="I69" s="245"/>
      <c r="J69" s="245"/>
      <c r="K69" s="246"/>
    </row>
    <row r="70" spans="2:11" ht="18.75" customHeight="1">
      <c r="B70" s="247"/>
      <c r="C70" s="247"/>
      <c r="D70" s="247"/>
      <c r="E70" s="247"/>
      <c r="F70" s="247"/>
      <c r="G70" s="247"/>
      <c r="H70" s="247"/>
      <c r="I70" s="247"/>
      <c r="J70" s="247"/>
      <c r="K70" s="248"/>
    </row>
    <row r="71" spans="2:11" ht="18.75" customHeight="1">
      <c r="B71" s="248"/>
      <c r="C71" s="248"/>
      <c r="D71" s="248"/>
      <c r="E71" s="248"/>
      <c r="F71" s="248"/>
      <c r="G71" s="248"/>
      <c r="H71" s="248"/>
      <c r="I71" s="248"/>
      <c r="J71" s="248"/>
      <c r="K71" s="248"/>
    </row>
    <row r="72" spans="2:11" ht="7.5" customHeight="1">
      <c r="B72" s="249"/>
      <c r="C72" s="250"/>
      <c r="D72" s="250"/>
      <c r="E72" s="250"/>
      <c r="F72" s="250"/>
      <c r="G72" s="250"/>
      <c r="H72" s="250"/>
      <c r="I72" s="250"/>
      <c r="J72" s="250"/>
      <c r="K72" s="251"/>
    </row>
    <row r="73" spans="2:11" ht="45" customHeight="1">
      <c r="B73" s="252"/>
      <c r="C73" s="358" t="s">
        <v>95</v>
      </c>
      <c r="D73" s="358"/>
      <c r="E73" s="358"/>
      <c r="F73" s="358"/>
      <c r="G73" s="358"/>
      <c r="H73" s="358"/>
      <c r="I73" s="358"/>
      <c r="J73" s="358"/>
      <c r="K73" s="253"/>
    </row>
    <row r="74" spans="2:11" ht="17.25" customHeight="1">
      <c r="B74" s="252"/>
      <c r="C74" s="254" t="s">
        <v>820</v>
      </c>
      <c r="D74" s="254"/>
      <c r="E74" s="254"/>
      <c r="F74" s="254" t="s">
        <v>821</v>
      </c>
      <c r="G74" s="255"/>
      <c r="H74" s="254" t="s">
        <v>116</v>
      </c>
      <c r="I74" s="254" t="s">
        <v>57</v>
      </c>
      <c r="J74" s="254" t="s">
        <v>822</v>
      </c>
      <c r="K74" s="253"/>
    </row>
    <row r="75" spans="2:11" ht="17.25" customHeight="1">
      <c r="B75" s="252"/>
      <c r="C75" s="256" t="s">
        <v>823</v>
      </c>
      <c r="D75" s="256"/>
      <c r="E75" s="256"/>
      <c r="F75" s="257" t="s">
        <v>824</v>
      </c>
      <c r="G75" s="258"/>
      <c r="H75" s="256"/>
      <c r="I75" s="256"/>
      <c r="J75" s="256" t="s">
        <v>825</v>
      </c>
      <c r="K75" s="253"/>
    </row>
    <row r="76" spans="2:11" ht="5.25" customHeight="1">
      <c r="B76" s="252"/>
      <c r="C76" s="259"/>
      <c r="D76" s="259"/>
      <c r="E76" s="259"/>
      <c r="F76" s="259"/>
      <c r="G76" s="260"/>
      <c r="H76" s="259"/>
      <c r="I76" s="259"/>
      <c r="J76" s="259"/>
      <c r="K76" s="253"/>
    </row>
    <row r="77" spans="2:11" ht="15" customHeight="1">
      <c r="B77" s="252"/>
      <c r="C77" s="242" t="s">
        <v>53</v>
      </c>
      <c r="D77" s="259"/>
      <c r="E77" s="259"/>
      <c r="F77" s="261" t="s">
        <v>826</v>
      </c>
      <c r="G77" s="260"/>
      <c r="H77" s="242" t="s">
        <v>827</v>
      </c>
      <c r="I77" s="242" t="s">
        <v>828</v>
      </c>
      <c r="J77" s="242">
        <v>20</v>
      </c>
      <c r="K77" s="253"/>
    </row>
    <row r="78" spans="2:11" ht="15" customHeight="1">
      <c r="B78" s="252"/>
      <c r="C78" s="242" t="s">
        <v>829</v>
      </c>
      <c r="D78" s="242"/>
      <c r="E78" s="242"/>
      <c r="F78" s="261" t="s">
        <v>826</v>
      </c>
      <c r="G78" s="260"/>
      <c r="H78" s="242" t="s">
        <v>830</v>
      </c>
      <c r="I78" s="242" t="s">
        <v>828</v>
      </c>
      <c r="J78" s="242">
        <v>120</v>
      </c>
      <c r="K78" s="253"/>
    </row>
    <row r="79" spans="2:11" ht="15" customHeight="1">
      <c r="B79" s="262"/>
      <c r="C79" s="242" t="s">
        <v>831</v>
      </c>
      <c r="D79" s="242"/>
      <c r="E79" s="242"/>
      <c r="F79" s="261" t="s">
        <v>832</v>
      </c>
      <c r="G79" s="260"/>
      <c r="H79" s="242" t="s">
        <v>833</v>
      </c>
      <c r="I79" s="242" t="s">
        <v>828</v>
      </c>
      <c r="J79" s="242">
        <v>50</v>
      </c>
      <c r="K79" s="253"/>
    </row>
    <row r="80" spans="2:11" ht="15" customHeight="1">
      <c r="B80" s="262"/>
      <c r="C80" s="242" t="s">
        <v>834</v>
      </c>
      <c r="D80" s="242"/>
      <c r="E80" s="242"/>
      <c r="F80" s="261" t="s">
        <v>826</v>
      </c>
      <c r="G80" s="260"/>
      <c r="H80" s="242" t="s">
        <v>835</v>
      </c>
      <c r="I80" s="242" t="s">
        <v>836</v>
      </c>
      <c r="J80" s="242"/>
      <c r="K80" s="253"/>
    </row>
    <row r="81" spans="2:11" ht="15" customHeight="1">
      <c r="B81" s="262"/>
      <c r="C81" s="263" t="s">
        <v>837</v>
      </c>
      <c r="D81" s="263"/>
      <c r="E81" s="263"/>
      <c r="F81" s="264" t="s">
        <v>832</v>
      </c>
      <c r="G81" s="263"/>
      <c r="H81" s="263" t="s">
        <v>838</v>
      </c>
      <c r="I81" s="263" t="s">
        <v>828</v>
      </c>
      <c r="J81" s="263">
        <v>15</v>
      </c>
      <c r="K81" s="253"/>
    </row>
    <row r="82" spans="2:11" ht="15" customHeight="1">
      <c r="B82" s="262"/>
      <c r="C82" s="263" t="s">
        <v>839</v>
      </c>
      <c r="D82" s="263"/>
      <c r="E82" s="263"/>
      <c r="F82" s="264" t="s">
        <v>832</v>
      </c>
      <c r="G82" s="263"/>
      <c r="H82" s="263" t="s">
        <v>840</v>
      </c>
      <c r="I82" s="263" t="s">
        <v>828</v>
      </c>
      <c r="J82" s="263">
        <v>15</v>
      </c>
      <c r="K82" s="253"/>
    </row>
    <row r="83" spans="2:11" ht="15" customHeight="1">
      <c r="B83" s="262"/>
      <c r="C83" s="263" t="s">
        <v>841</v>
      </c>
      <c r="D83" s="263"/>
      <c r="E83" s="263"/>
      <c r="F83" s="264" t="s">
        <v>832</v>
      </c>
      <c r="G83" s="263"/>
      <c r="H83" s="263" t="s">
        <v>842</v>
      </c>
      <c r="I83" s="263" t="s">
        <v>828</v>
      </c>
      <c r="J83" s="263">
        <v>20</v>
      </c>
      <c r="K83" s="253"/>
    </row>
    <row r="84" spans="2:11" ht="15" customHeight="1">
      <c r="B84" s="262"/>
      <c r="C84" s="263" t="s">
        <v>843</v>
      </c>
      <c r="D84" s="263"/>
      <c r="E84" s="263"/>
      <c r="F84" s="264" t="s">
        <v>832</v>
      </c>
      <c r="G84" s="263"/>
      <c r="H84" s="263" t="s">
        <v>844</v>
      </c>
      <c r="I84" s="263" t="s">
        <v>828</v>
      </c>
      <c r="J84" s="263">
        <v>20</v>
      </c>
      <c r="K84" s="253"/>
    </row>
    <row r="85" spans="2:11" ht="15" customHeight="1">
      <c r="B85" s="262"/>
      <c r="C85" s="242" t="s">
        <v>845</v>
      </c>
      <c r="D85" s="242"/>
      <c r="E85" s="242"/>
      <c r="F85" s="261" t="s">
        <v>832</v>
      </c>
      <c r="G85" s="260"/>
      <c r="H85" s="242" t="s">
        <v>846</v>
      </c>
      <c r="I85" s="242" t="s">
        <v>828</v>
      </c>
      <c r="J85" s="242">
        <v>50</v>
      </c>
      <c r="K85" s="253"/>
    </row>
    <row r="86" spans="2:11" ht="15" customHeight="1">
      <c r="B86" s="262"/>
      <c r="C86" s="242" t="s">
        <v>847</v>
      </c>
      <c r="D86" s="242"/>
      <c r="E86" s="242"/>
      <c r="F86" s="261" t="s">
        <v>832</v>
      </c>
      <c r="G86" s="260"/>
      <c r="H86" s="242" t="s">
        <v>848</v>
      </c>
      <c r="I86" s="242" t="s">
        <v>828</v>
      </c>
      <c r="J86" s="242">
        <v>20</v>
      </c>
      <c r="K86" s="253"/>
    </row>
    <row r="87" spans="2:11" ht="15" customHeight="1">
      <c r="B87" s="262"/>
      <c r="C87" s="242" t="s">
        <v>849</v>
      </c>
      <c r="D87" s="242"/>
      <c r="E87" s="242"/>
      <c r="F87" s="261" t="s">
        <v>832</v>
      </c>
      <c r="G87" s="260"/>
      <c r="H87" s="242" t="s">
        <v>850</v>
      </c>
      <c r="I87" s="242" t="s">
        <v>828</v>
      </c>
      <c r="J87" s="242">
        <v>20</v>
      </c>
      <c r="K87" s="253"/>
    </row>
    <row r="88" spans="2:11" ht="15" customHeight="1">
      <c r="B88" s="262"/>
      <c r="C88" s="242" t="s">
        <v>851</v>
      </c>
      <c r="D88" s="242"/>
      <c r="E88" s="242"/>
      <c r="F88" s="261" t="s">
        <v>832</v>
      </c>
      <c r="G88" s="260"/>
      <c r="H88" s="242" t="s">
        <v>852</v>
      </c>
      <c r="I88" s="242" t="s">
        <v>828</v>
      </c>
      <c r="J88" s="242">
        <v>50</v>
      </c>
      <c r="K88" s="253"/>
    </row>
    <row r="89" spans="2:11" ht="15" customHeight="1">
      <c r="B89" s="262"/>
      <c r="C89" s="242" t="s">
        <v>853</v>
      </c>
      <c r="D89" s="242"/>
      <c r="E89" s="242"/>
      <c r="F89" s="261" t="s">
        <v>832</v>
      </c>
      <c r="G89" s="260"/>
      <c r="H89" s="242" t="s">
        <v>853</v>
      </c>
      <c r="I89" s="242" t="s">
        <v>828</v>
      </c>
      <c r="J89" s="242">
        <v>50</v>
      </c>
      <c r="K89" s="253"/>
    </row>
    <row r="90" spans="2:11" ht="15" customHeight="1">
      <c r="B90" s="262"/>
      <c r="C90" s="242" t="s">
        <v>121</v>
      </c>
      <c r="D90" s="242"/>
      <c r="E90" s="242"/>
      <c r="F90" s="261" t="s">
        <v>832</v>
      </c>
      <c r="G90" s="260"/>
      <c r="H90" s="242" t="s">
        <v>854</v>
      </c>
      <c r="I90" s="242" t="s">
        <v>828</v>
      </c>
      <c r="J90" s="242">
        <v>255</v>
      </c>
      <c r="K90" s="253"/>
    </row>
    <row r="91" spans="2:11" ht="15" customHeight="1">
      <c r="B91" s="262"/>
      <c r="C91" s="242" t="s">
        <v>855</v>
      </c>
      <c r="D91" s="242"/>
      <c r="E91" s="242"/>
      <c r="F91" s="261" t="s">
        <v>826</v>
      </c>
      <c r="G91" s="260"/>
      <c r="H91" s="242" t="s">
        <v>856</v>
      </c>
      <c r="I91" s="242" t="s">
        <v>857</v>
      </c>
      <c r="J91" s="242"/>
      <c r="K91" s="253"/>
    </row>
    <row r="92" spans="2:11" ht="15" customHeight="1">
      <c r="B92" s="262"/>
      <c r="C92" s="242" t="s">
        <v>858</v>
      </c>
      <c r="D92" s="242"/>
      <c r="E92" s="242"/>
      <c r="F92" s="261" t="s">
        <v>826</v>
      </c>
      <c r="G92" s="260"/>
      <c r="H92" s="242" t="s">
        <v>859</v>
      </c>
      <c r="I92" s="242" t="s">
        <v>860</v>
      </c>
      <c r="J92" s="242"/>
      <c r="K92" s="253"/>
    </row>
    <row r="93" spans="2:11" ht="15" customHeight="1">
      <c r="B93" s="262"/>
      <c r="C93" s="242" t="s">
        <v>861</v>
      </c>
      <c r="D93" s="242"/>
      <c r="E93" s="242"/>
      <c r="F93" s="261" t="s">
        <v>826</v>
      </c>
      <c r="G93" s="260"/>
      <c r="H93" s="242" t="s">
        <v>861</v>
      </c>
      <c r="I93" s="242" t="s">
        <v>860</v>
      </c>
      <c r="J93" s="242"/>
      <c r="K93" s="253"/>
    </row>
    <row r="94" spans="2:11" ht="15" customHeight="1">
      <c r="B94" s="262"/>
      <c r="C94" s="242" t="s">
        <v>38</v>
      </c>
      <c r="D94" s="242"/>
      <c r="E94" s="242"/>
      <c r="F94" s="261" t="s">
        <v>826</v>
      </c>
      <c r="G94" s="260"/>
      <c r="H94" s="242" t="s">
        <v>862</v>
      </c>
      <c r="I94" s="242" t="s">
        <v>860</v>
      </c>
      <c r="J94" s="242"/>
      <c r="K94" s="253"/>
    </row>
    <row r="95" spans="2:11" ht="15" customHeight="1">
      <c r="B95" s="262"/>
      <c r="C95" s="242" t="s">
        <v>48</v>
      </c>
      <c r="D95" s="242"/>
      <c r="E95" s="242"/>
      <c r="F95" s="261" t="s">
        <v>826</v>
      </c>
      <c r="G95" s="260"/>
      <c r="H95" s="242" t="s">
        <v>863</v>
      </c>
      <c r="I95" s="242" t="s">
        <v>860</v>
      </c>
      <c r="J95" s="242"/>
      <c r="K95" s="253"/>
    </row>
    <row r="96" spans="2:11" ht="15" customHeight="1">
      <c r="B96" s="265"/>
      <c r="C96" s="266"/>
      <c r="D96" s="266"/>
      <c r="E96" s="266"/>
      <c r="F96" s="266"/>
      <c r="G96" s="266"/>
      <c r="H96" s="266"/>
      <c r="I96" s="266"/>
      <c r="J96" s="266"/>
      <c r="K96" s="267"/>
    </row>
    <row r="97" spans="2:11" ht="18.75" customHeight="1">
      <c r="B97" s="268"/>
      <c r="C97" s="269"/>
      <c r="D97" s="269"/>
      <c r="E97" s="269"/>
      <c r="F97" s="269"/>
      <c r="G97" s="269"/>
      <c r="H97" s="269"/>
      <c r="I97" s="269"/>
      <c r="J97" s="269"/>
      <c r="K97" s="268"/>
    </row>
    <row r="98" spans="2:11" ht="18.75" customHeight="1">
      <c r="B98" s="248"/>
      <c r="C98" s="248"/>
      <c r="D98" s="248"/>
      <c r="E98" s="248"/>
      <c r="F98" s="248"/>
      <c r="G98" s="248"/>
      <c r="H98" s="248"/>
      <c r="I98" s="248"/>
      <c r="J98" s="248"/>
      <c r="K98" s="248"/>
    </row>
    <row r="99" spans="2:11" ht="7.5" customHeight="1">
      <c r="B99" s="249"/>
      <c r="C99" s="250"/>
      <c r="D99" s="250"/>
      <c r="E99" s="250"/>
      <c r="F99" s="250"/>
      <c r="G99" s="250"/>
      <c r="H99" s="250"/>
      <c r="I99" s="250"/>
      <c r="J99" s="250"/>
      <c r="K99" s="251"/>
    </row>
    <row r="100" spans="2:11" ht="45" customHeight="1">
      <c r="B100" s="252"/>
      <c r="C100" s="358" t="s">
        <v>864</v>
      </c>
      <c r="D100" s="358"/>
      <c r="E100" s="358"/>
      <c r="F100" s="358"/>
      <c r="G100" s="358"/>
      <c r="H100" s="358"/>
      <c r="I100" s="358"/>
      <c r="J100" s="358"/>
      <c r="K100" s="253"/>
    </row>
    <row r="101" spans="2:11" ht="17.25" customHeight="1">
      <c r="B101" s="252"/>
      <c r="C101" s="254" t="s">
        <v>820</v>
      </c>
      <c r="D101" s="254"/>
      <c r="E101" s="254"/>
      <c r="F101" s="254" t="s">
        <v>821</v>
      </c>
      <c r="G101" s="255"/>
      <c r="H101" s="254" t="s">
        <v>116</v>
      </c>
      <c r="I101" s="254" t="s">
        <v>57</v>
      </c>
      <c r="J101" s="254" t="s">
        <v>822</v>
      </c>
      <c r="K101" s="253"/>
    </row>
    <row r="102" spans="2:11" ht="17.25" customHeight="1">
      <c r="B102" s="252"/>
      <c r="C102" s="256" t="s">
        <v>823</v>
      </c>
      <c r="D102" s="256"/>
      <c r="E102" s="256"/>
      <c r="F102" s="257" t="s">
        <v>824</v>
      </c>
      <c r="G102" s="258"/>
      <c r="H102" s="256"/>
      <c r="I102" s="256"/>
      <c r="J102" s="256" t="s">
        <v>825</v>
      </c>
      <c r="K102" s="253"/>
    </row>
    <row r="103" spans="2:11" ht="5.25" customHeight="1">
      <c r="B103" s="252"/>
      <c r="C103" s="254"/>
      <c r="D103" s="254"/>
      <c r="E103" s="254"/>
      <c r="F103" s="254"/>
      <c r="G103" s="270"/>
      <c r="H103" s="254"/>
      <c r="I103" s="254"/>
      <c r="J103" s="254"/>
      <c r="K103" s="253"/>
    </row>
    <row r="104" spans="2:11" ht="15" customHeight="1">
      <c r="B104" s="252"/>
      <c r="C104" s="242" t="s">
        <v>53</v>
      </c>
      <c r="D104" s="259"/>
      <c r="E104" s="259"/>
      <c r="F104" s="261" t="s">
        <v>826</v>
      </c>
      <c r="G104" s="270"/>
      <c r="H104" s="242" t="s">
        <v>865</v>
      </c>
      <c r="I104" s="242" t="s">
        <v>828</v>
      </c>
      <c r="J104" s="242">
        <v>20</v>
      </c>
      <c r="K104" s="253"/>
    </row>
    <row r="105" spans="2:11" ht="15" customHeight="1">
      <c r="B105" s="252"/>
      <c r="C105" s="242" t="s">
        <v>829</v>
      </c>
      <c r="D105" s="242"/>
      <c r="E105" s="242"/>
      <c r="F105" s="261" t="s">
        <v>826</v>
      </c>
      <c r="G105" s="242"/>
      <c r="H105" s="242" t="s">
        <v>865</v>
      </c>
      <c r="I105" s="242" t="s">
        <v>828</v>
      </c>
      <c r="J105" s="242">
        <v>120</v>
      </c>
      <c r="K105" s="253"/>
    </row>
    <row r="106" spans="2:11" ht="15" customHeight="1">
      <c r="B106" s="262"/>
      <c r="C106" s="242" t="s">
        <v>831</v>
      </c>
      <c r="D106" s="242"/>
      <c r="E106" s="242"/>
      <c r="F106" s="261" t="s">
        <v>832</v>
      </c>
      <c r="G106" s="242"/>
      <c r="H106" s="242" t="s">
        <v>865</v>
      </c>
      <c r="I106" s="242" t="s">
        <v>828</v>
      </c>
      <c r="J106" s="242">
        <v>50</v>
      </c>
      <c r="K106" s="253"/>
    </row>
    <row r="107" spans="2:11" ht="15" customHeight="1">
      <c r="B107" s="262"/>
      <c r="C107" s="242" t="s">
        <v>834</v>
      </c>
      <c r="D107" s="242"/>
      <c r="E107" s="242"/>
      <c r="F107" s="261" t="s">
        <v>826</v>
      </c>
      <c r="G107" s="242"/>
      <c r="H107" s="242" t="s">
        <v>865</v>
      </c>
      <c r="I107" s="242" t="s">
        <v>836</v>
      </c>
      <c r="J107" s="242"/>
      <c r="K107" s="253"/>
    </row>
    <row r="108" spans="2:11" ht="15" customHeight="1">
      <c r="B108" s="262"/>
      <c r="C108" s="242" t="s">
        <v>845</v>
      </c>
      <c r="D108" s="242"/>
      <c r="E108" s="242"/>
      <c r="F108" s="261" t="s">
        <v>832</v>
      </c>
      <c r="G108" s="242"/>
      <c r="H108" s="242" t="s">
        <v>865</v>
      </c>
      <c r="I108" s="242" t="s">
        <v>828</v>
      </c>
      <c r="J108" s="242">
        <v>50</v>
      </c>
      <c r="K108" s="253"/>
    </row>
    <row r="109" spans="2:11" ht="15" customHeight="1">
      <c r="B109" s="262"/>
      <c r="C109" s="242" t="s">
        <v>853</v>
      </c>
      <c r="D109" s="242"/>
      <c r="E109" s="242"/>
      <c r="F109" s="261" t="s">
        <v>832</v>
      </c>
      <c r="G109" s="242"/>
      <c r="H109" s="242" t="s">
        <v>865</v>
      </c>
      <c r="I109" s="242" t="s">
        <v>828</v>
      </c>
      <c r="J109" s="242">
        <v>50</v>
      </c>
      <c r="K109" s="253"/>
    </row>
    <row r="110" spans="2:11" ht="15" customHeight="1">
      <c r="B110" s="262"/>
      <c r="C110" s="242" t="s">
        <v>851</v>
      </c>
      <c r="D110" s="242"/>
      <c r="E110" s="242"/>
      <c r="F110" s="261" t="s">
        <v>832</v>
      </c>
      <c r="G110" s="242"/>
      <c r="H110" s="242" t="s">
        <v>865</v>
      </c>
      <c r="I110" s="242" t="s">
        <v>828</v>
      </c>
      <c r="J110" s="242">
        <v>50</v>
      </c>
      <c r="K110" s="253"/>
    </row>
    <row r="111" spans="2:11" ht="15" customHeight="1">
      <c r="B111" s="262"/>
      <c r="C111" s="242" t="s">
        <v>53</v>
      </c>
      <c r="D111" s="242"/>
      <c r="E111" s="242"/>
      <c r="F111" s="261" t="s">
        <v>826</v>
      </c>
      <c r="G111" s="242"/>
      <c r="H111" s="242" t="s">
        <v>866</v>
      </c>
      <c r="I111" s="242" t="s">
        <v>828</v>
      </c>
      <c r="J111" s="242">
        <v>20</v>
      </c>
      <c r="K111" s="253"/>
    </row>
    <row r="112" spans="2:11" ht="15" customHeight="1">
      <c r="B112" s="262"/>
      <c r="C112" s="242" t="s">
        <v>867</v>
      </c>
      <c r="D112" s="242"/>
      <c r="E112" s="242"/>
      <c r="F112" s="261" t="s">
        <v>826</v>
      </c>
      <c r="G112" s="242"/>
      <c r="H112" s="242" t="s">
        <v>868</v>
      </c>
      <c r="I112" s="242" t="s">
        <v>828</v>
      </c>
      <c r="J112" s="242">
        <v>120</v>
      </c>
      <c r="K112" s="253"/>
    </row>
    <row r="113" spans="2:11" ht="15" customHeight="1">
      <c r="B113" s="262"/>
      <c r="C113" s="242" t="s">
        <v>38</v>
      </c>
      <c r="D113" s="242"/>
      <c r="E113" s="242"/>
      <c r="F113" s="261" t="s">
        <v>826</v>
      </c>
      <c r="G113" s="242"/>
      <c r="H113" s="242" t="s">
        <v>869</v>
      </c>
      <c r="I113" s="242" t="s">
        <v>860</v>
      </c>
      <c r="J113" s="242"/>
      <c r="K113" s="253"/>
    </row>
    <row r="114" spans="2:11" ht="15" customHeight="1">
      <c r="B114" s="262"/>
      <c r="C114" s="242" t="s">
        <v>48</v>
      </c>
      <c r="D114" s="242"/>
      <c r="E114" s="242"/>
      <c r="F114" s="261" t="s">
        <v>826</v>
      </c>
      <c r="G114" s="242"/>
      <c r="H114" s="242" t="s">
        <v>870</v>
      </c>
      <c r="I114" s="242" t="s">
        <v>860</v>
      </c>
      <c r="J114" s="242"/>
      <c r="K114" s="253"/>
    </row>
    <row r="115" spans="2:11" ht="15" customHeight="1">
      <c r="B115" s="262"/>
      <c r="C115" s="242" t="s">
        <v>57</v>
      </c>
      <c r="D115" s="242"/>
      <c r="E115" s="242"/>
      <c r="F115" s="261" t="s">
        <v>826</v>
      </c>
      <c r="G115" s="242"/>
      <c r="H115" s="242" t="s">
        <v>871</v>
      </c>
      <c r="I115" s="242" t="s">
        <v>872</v>
      </c>
      <c r="J115" s="242"/>
      <c r="K115" s="253"/>
    </row>
    <row r="116" spans="2:11" ht="15" customHeight="1">
      <c r="B116" s="265"/>
      <c r="C116" s="271"/>
      <c r="D116" s="271"/>
      <c r="E116" s="271"/>
      <c r="F116" s="271"/>
      <c r="G116" s="271"/>
      <c r="H116" s="271"/>
      <c r="I116" s="271"/>
      <c r="J116" s="271"/>
      <c r="K116" s="267"/>
    </row>
    <row r="117" spans="2:11" ht="18.75" customHeight="1">
      <c r="B117" s="272"/>
      <c r="C117" s="238"/>
      <c r="D117" s="238"/>
      <c r="E117" s="238"/>
      <c r="F117" s="273"/>
      <c r="G117" s="238"/>
      <c r="H117" s="238"/>
      <c r="I117" s="238"/>
      <c r="J117" s="238"/>
      <c r="K117" s="272"/>
    </row>
    <row r="118" spans="2:11" ht="18.75" customHeight="1">
      <c r="B118" s="248"/>
      <c r="C118" s="248"/>
      <c r="D118" s="248"/>
      <c r="E118" s="248"/>
      <c r="F118" s="248"/>
      <c r="G118" s="248"/>
      <c r="H118" s="248"/>
      <c r="I118" s="248"/>
      <c r="J118" s="248"/>
      <c r="K118" s="248"/>
    </row>
    <row r="119" spans="2:11" ht="7.5" customHeight="1">
      <c r="B119" s="274"/>
      <c r="C119" s="275"/>
      <c r="D119" s="275"/>
      <c r="E119" s="275"/>
      <c r="F119" s="275"/>
      <c r="G119" s="275"/>
      <c r="H119" s="275"/>
      <c r="I119" s="275"/>
      <c r="J119" s="275"/>
      <c r="K119" s="276"/>
    </row>
    <row r="120" spans="2:11" ht="45" customHeight="1">
      <c r="B120" s="277"/>
      <c r="C120" s="357" t="s">
        <v>873</v>
      </c>
      <c r="D120" s="357"/>
      <c r="E120" s="357"/>
      <c r="F120" s="357"/>
      <c r="G120" s="357"/>
      <c r="H120" s="357"/>
      <c r="I120" s="357"/>
      <c r="J120" s="357"/>
      <c r="K120" s="278"/>
    </row>
    <row r="121" spans="2:11" ht="17.25" customHeight="1">
      <c r="B121" s="279"/>
      <c r="C121" s="254" t="s">
        <v>820</v>
      </c>
      <c r="D121" s="254"/>
      <c r="E121" s="254"/>
      <c r="F121" s="254" t="s">
        <v>821</v>
      </c>
      <c r="G121" s="255"/>
      <c r="H121" s="254" t="s">
        <v>116</v>
      </c>
      <c r="I121" s="254" t="s">
        <v>57</v>
      </c>
      <c r="J121" s="254" t="s">
        <v>822</v>
      </c>
      <c r="K121" s="280"/>
    </row>
    <row r="122" spans="2:11" ht="17.25" customHeight="1">
      <c r="B122" s="279"/>
      <c r="C122" s="256" t="s">
        <v>823</v>
      </c>
      <c r="D122" s="256"/>
      <c r="E122" s="256"/>
      <c r="F122" s="257" t="s">
        <v>824</v>
      </c>
      <c r="G122" s="258"/>
      <c r="H122" s="256"/>
      <c r="I122" s="256"/>
      <c r="J122" s="256" t="s">
        <v>825</v>
      </c>
      <c r="K122" s="280"/>
    </row>
    <row r="123" spans="2:11" ht="5.25" customHeight="1">
      <c r="B123" s="281"/>
      <c r="C123" s="259"/>
      <c r="D123" s="259"/>
      <c r="E123" s="259"/>
      <c r="F123" s="259"/>
      <c r="G123" s="242"/>
      <c r="H123" s="259"/>
      <c r="I123" s="259"/>
      <c r="J123" s="259"/>
      <c r="K123" s="282"/>
    </row>
    <row r="124" spans="2:11" ht="15" customHeight="1">
      <c r="B124" s="281"/>
      <c r="C124" s="242" t="s">
        <v>829</v>
      </c>
      <c r="D124" s="259"/>
      <c r="E124" s="259"/>
      <c r="F124" s="261" t="s">
        <v>826</v>
      </c>
      <c r="G124" s="242"/>
      <c r="H124" s="242" t="s">
        <v>865</v>
      </c>
      <c r="I124" s="242" t="s">
        <v>828</v>
      </c>
      <c r="J124" s="242">
        <v>120</v>
      </c>
      <c r="K124" s="283"/>
    </row>
    <row r="125" spans="2:11" ht="15" customHeight="1">
      <c r="B125" s="281"/>
      <c r="C125" s="242" t="s">
        <v>874</v>
      </c>
      <c r="D125" s="242"/>
      <c r="E125" s="242"/>
      <c r="F125" s="261" t="s">
        <v>826</v>
      </c>
      <c r="G125" s="242"/>
      <c r="H125" s="242" t="s">
        <v>875</v>
      </c>
      <c r="I125" s="242" t="s">
        <v>828</v>
      </c>
      <c r="J125" s="242" t="s">
        <v>876</v>
      </c>
      <c r="K125" s="283"/>
    </row>
    <row r="126" spans="2:11" ht="15" customHeight="1">
      <c r="B126" s="281"/>
      <c r="C126" s="242" t="s">
        <v>775</v>
      </c>
      <c r="D126" s="242"/>
      <c r="E126" s="242"/>
      <c r="F126" s="261" t="s">
        <v>826</v>
      </c>
      <c r="G126" s="242"/>
      <c r="H126" s="242" t="s">
        <v>877</v>
      </c>
      <c r="I126" s="242" t="s">
        <v>828</v>
      </c>
      <c r="J126" s="242" t="s">
        <v>876</v>
      </c>
      <c r="K126" s="283"/>
    </row>
    <row r="127" spans="2:11" ht="15" customHeight="1">
      <c r="B127" s="281"/>
      <c r="C127" s="242" t="s">
        <v>837</v>
      </c>
      <c r="D127" s="242"/>
      <c r="E127" s="242"/>
      <c r="F127" s="261" t="s">
        <v>832</v>
      </c>
      <c r="G127" s="242"/>
      <c r="H127" s="242" t="s">
        <v>838</v>
      </c>
      <c r="I127" s="242" t="s">
        <v>828</v>
      </c>
      <c r="J127" s="242">
        <v>15</v>
      </c>
      <c r="K127" s="283"/>
    </row>
    <row r="128" spans="2:11" ht="15" customHeight="1">
      <c r="B128" s="281"/>
      <c r="C128" s="263" t="s">
        <v>839</v>
      </c>
      <c r="D128" s="263"/>
      <c r="E128" s="263"/>
      <c r="F128" s="264" t="s">
        <v>832</v>
      </c>
      <c r="G128" s="263"/>
      <c r="H128" s="263" t="s">
        <v>840</v>
      </c>
      <c r="I128" s="263" t="s">
        <v>828</v>
      </c>
      <c r="J128" s="263">
        <v>15</v>
      </c>
      <c r="K128" s="283"/>
    </row>
    <row r="129" spans="2:11" ht="15" customHeight="1">
      <c r="B129" s="281"/>
      <c r="C129" s="263" t="s">
        <v>841</v>
      </c>
      <c r="D129" s="263"/>
      <c r="E129" s="263"/>
      <c r="F129" s="264" t="s">
        <v>832</v>
      </c>
      <c r="G129" s="263"/>
      <c r="H129" s="263" t="s">
        <v>842</v>
      </c>
      <c r="I129" s="263" t="s">
        <v>828</v>
      </c>
      <c r="J129" s="263">
        <v>20</v>
      </c>
      <c r="K129" s="283"/>
    </row>
    <row r="130" spans="2:11" ht="15" customHeight="1">
      <c r="B130" s="281"/>
      <c r="C130" s="263" t="s">
        <v>843</v>
      </c>
      <c r="D130" s="263"/>
      <c r="E130" s="263"/>
      <c r="F130" s="264" t="s">
        <v>832</v>
      </c>
      <c r="G130" s="263"/>
      <c r="H130" s="263" t="s">
        <v>844</v>
      </c>
      <c r="I130" s="263" t="s">
        <v>828</v>
      </c>
      <c r="J130" s="263">
        <v>20</v>
      </c>
      <c r="K130" s="283"/>
    </row>
    <row r="131" spans="2:11" ht="15" customHeight="1">
      <c r="B131" s="281"/>
      <c r="C131" s="242" t="s">
        <v>831</v>
      </c>
      <c r="D131" s="242"/>
      <c r="E131" s="242"/>
      <c r="F131" s="261" t="s">
        <v>832</v>
      </c>
      <c r="G131" s="242"/>
      <c r="H131" s="242" t="s">
        <v>865</v>
      </c>
      <c r="I131" s="242" t="s">
        <v>828</v>
      </c>
      <c r="J131" s="242">
        <v>50</v>
      </c>
      <c r="K131" s="283"/>
    </row>
    <row r="132" spans="2:11" ht="15" customHeight="1">
      <c r="B132" s="281"/>
      <c r="C132" s="242" t="s">
        <v>845</v>
      </c>
      <c r="D132" s="242"/>
      <c r="E132" s="242"/>
      <c r="F132" s="261" t="s">
        <v>832</v>
      </c>
      <c r="G132" s="242"/>
      <c r="H132" s="242" t="s">
        <v>865</v>
      </c>
      <c r="I132" s="242" t="s">
        <v>828</v>
      </c>
      <c r="J132" s="242">
        <v>50</v>
      </c>
      <c r="K132" s="283"/>
    </row>
    <row r="133" spans="2:11" ht="15" customHeight="1">
      <c r="B133" s="281"/>
      <c r="C133" s="242" t="s">
        <v>851</v>
      </c>
      <c r="D133" s="242"/>
      <c r="E133" s="242"/>
      <c r="F133" s="261" t="s">
        <v>832</v>
      </c>
      <c r="G133" s="242"/>
      <c r="H133" s="242" t="s">
        <v>865</v>
      </c>
      <c r="I133" s="242" t="s">
        <v>828</v>
      </c>
      <c r="J133" s="242">
        <v>50</v>
      </c>
      <c r="K133" s="283"/>
    </row>
    <row r="134" spans="2:11" ht="15" customHeight="1">
      <c r="B134" s="281"/>
      <c r="C134" s="242" t="s">
        <v>853</v>
      </c>
      <c r="D134" s="242"/>
      <c r="E134" s="242"/>
      <c r="F134" s="261" t="s">
        <v>832</v>
      </c>
      <c r="G134" s="242"/>
      <c r="H134" s="242" t="s">
        <v>865</v>
      </c>
      <c r="I134" s="242" t="s">
        <v>828</v>
      </c>
      <c r="J134" s="242">
        <v>50</v>
      </c>
      <c r="K134" s="283"/>
    </row>
    <row r="135" spans="2:11" ht="15" customHeight="1">
      <c r="B135" s="281"/>
      <c r="C135" s="242" t="s">
        <v>121</v>
      </c>
      <c r="D135" s="242"/>
      <c r="E135" s="242"/>
      <c r="F135" s="261" t="s">
        <v>832</v>
      </c>
      <c r="G135" s="242"/>
      <c r="H135" s="242" t="s">
        <v>878</v>
      </c>
      <c r="I135" s="242" t="s">
        <v>828</v>
      </c>
      <c r="J135" s="242">
        <v>255</v>
      </c>
      <c r="K135" s="283"/>
    </row>
    <row r="136" spans="2:11" ht="15" customHeight="1">
      <c r="B136" s="281"/>
      <c r="C136" s="242" t="s">
        <v>855</v>
      </c>
      <c r="D136" s="242"/>
      <c r="E136" s="242"/>
      <c r="F136" s="261" t="s">
        <v>826</v>
      </c>
      <c r="G136" s="242"/>
      <c r="H136" s="242" t="s">
        <v>879</v>
      </c>
      <c r="I136" s="242" t="s">
        <v>857</v>
      </c>
      <c r="J136" s="242"/>
      <c r="K136" s="283"/>
    </row>
    <row r="137" spans="2:11" ht="15" customHeight="1">
      <c r="B137" s="281"/>
      <c r="C137" s="242" t="s">
        <v>858</v>
      </c>
      <c r="D137" s="242"/>
      <c r="E137" s="242"/>
      <c r="F137" s="261" t="s">
        <v>826</v>
      </c>
      <c r="G137" s="242"/>
      <c r="H137" s="242" t="s">
        <v>880</v>
      </c>
      <c r="I137" s="242" t="s">
        <v>860</v>
      </c>
      <c r="J137" s="242"/>
      <c r="K137" s="283"/>
    </row>
    <row r="138" spans="2:11" ht="15" customHeight="1">
      <c r="B138" s="281"/>
      <c r="C138" s="242" t="s">
        <v>861</v>
      </c>
      <c r="D138" s="242"/>
      <c r="E138" s="242"/>
      <c r="F138" s="261" t="s">
        <v>826</v>
      </c>
      <c r="G138" s="242"/>
      <c r="H138" s="242" t="s">
        <v>861</v>
      </c>
      <c r="I138" s="242" t="s">
        <v>860</v>
      </c>
      <c r="J138" s="242"/>
      <c r="K138" s="283"/>
    </row>
    <row r="139" spans="2:11" ht="15" customHeight="1">
      <c r="B139" s="281"/>
      <c r="C139" s="242" t="s">
        <v>38</v>
      </c>
      <c r="D139" s="242"/>
      <c r="E139" s="242"/>
      <c r="F139" s="261" t="s">
        <v>826</v>
      </c>
      <c r="G139" s="242"/>
      <c r="H139" s="242" t="s">
        <v>881</v>
      </c>
      <c r="I139" s="242" t="s">
        <v>860</v>
      </c>
      <c r="J139" s="242"/>
      <c r="K139" s="283"/>
    </row>
    <row r="140" spans="2:11" ht="15" customHeight="1">
      <c r="B140" s="281"/>
      <c r="C140" s="242" t="s">
        <v>882</v>
      </c>
      <c r="D140" s="242"/>
      <c r="E140" s="242"/>
      <c r="F140" s="261" t="s">
        <v>826</v>
      </c>
      <c r="G140" s="242"/>
      <c r="H140" s="242" t="s">
        <v>883</v>
      </c>
      <c r="I140" s="242" t="s">
        <v>860</v>
      </c>
      <c r="J140" s="242"/>
      <c r="K140" s="283"/>
    </row>
    <row r="141" spans="2:11" ht="15" customHeight="1">
      <c r="B141" s="284"/>
      <c r="C141" s="285"/>
      <c r="D141" s="285"/>
      <c r="E141" s="285"/>
      <c r="F141" s="285"/>
      <c r="G141" s="285"/>
      <c r="H141" s="285"/>
      <c r="I141" s="285"/>
      <c r="J141" s="285"/>
      <c r="K141" s="286"/>
    </row>
    <row r="142" spans="2:11" ht="18.75" customHeight="1">
      <c r="B142" s="238"/>
      <c r="C142" s="238"/>
      <c r="D142" s="238"/>
      <c r="E142" s="238"/>
      <c r="F142" s="273"/>
      <c r="G142" s="238"/>
      <c r="H142" s="238"/>
      <c r="I142" s="238"/>
      <c r="J142" s="238"/>
      <c r="K142" s="238"/>
    </row>
    <row r="143" spans="2:11" ht="18.75" customHeight="1"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</row>
    <row r="144" spans="2:11" ht="7.5" customHeight="1">
      <c r="B144" s="249"/>
      <c r="C144" s="250"/>
      <c r="D144" s="250"/>
      <c r="E144" s="250"/>
      <c r="F144" s="250"/>
      <c r="G144" s="250"/>
      <c r="H144" s="250"/>
      <c r="I144" s="250"/>
      <c r="J144" s="250"/>
      <c r="K144" s="251"/>
    </row>
    <row r="145" spans="2:11" ht="45" customHeight="1">
      <c r="B145" s="252"/>
      <c r="C145" s="358" t="s">
        <v>884</v>
      </c>
      <c r="D145" s="358"/>
      <c r="E145" s="358"/>
      <c r="F145" s="358"/>
      <c r="G145" s="358"/>
      <c r="H145" s="358"/>
      <c r="I145" s="358"/>
      <c r="J145" s="358"/>
      <c r="K145" s="253"/>
    </row>
    <row r="146" spans="2:11" ht="17.25" customHeight="1">
      <c r="B146" s="252"/>
      <c r="C146" s="254" t="s">
        <v>820</v>
      </c>
      <c r="D146" s="254"/>
      <c r="E146" s="254"/>
      <c r="F146" s="254" t="s">
        <v>821</v>
      </c>
      <c r="G146" s="255"/>
      <c r="H146" s="254" t="s">
        <v>116</v>
      </c>
      <c r="I146" s="254" t="s">
        <v>57</v>
      </c>
      <c r="J146" s="254" t="s">
        <v>822</v>
      </c>
      <c r="K146" s="253"/>
    </row>
    <row r="147" spans="2:11" ht="17.25" customHeight="1">
      <c r="B147" s="252"/>
      <c r="C147" s="256" t="s">
        <v>823</v>
      </c>
      <c r="D147" s="256"/>
      <c r="E147" s="256"/>
      <c r="F147" s="257" t="s">
        <v>824</v>
      </c>
      <c r="G147" s="258"/>
      <c r="H147" s="256"/>
      <c r="I147" s="256"/>
      <c r="J147" s="256" t="s">
        <v>825</v>
      </c>
      <c r="K147" s="253"/>
    </row>
    <row r="148" spans="2:11" ht="5.25" customHeight="1">
      <c r="B148" s="262"/>
      <c r="C148" s="259"/>
      <c r="D148" s="259"/>
      <c r="E148" s="259"/>
      <c r="F148" s="259"/>
      <c r="G148" s="260"/>
      <c r="H148" s="259"/>
      <c r="I148" s="259"/>
      <c r="J148" s="259"/>
      <c r="K148" s="283"/>
    </row>
    <row r="149" spans="2:11" ht="15" customHeight="1">
      <c r="B149" s="262"/>
      <c r="C149" s="287" t="s">
        <v>829</v>
      </c>
      <c r="D149" s="242"/>
      <c r="E149" s="242"/>
      <c r="F149" s="288" t="s">
        <v>826</v>
      </c>
      <c r="G149" s="242"/>
      <c r="H149" s="287" t="s">
        <v>865</v>
      </c>
      <c r="I149" s="287" t="s">
        <v>828</v>
      </c>
      <c r="J149" s="287">
        <v>120</v>
      </c>
      <c r="K149" s="283"/>
    </row>
    <row r="150" spans="2:11" ht="15" customHeight="1">
      <c r="B150" s="262"/>
      <c r="C150" s="287" t="s">
        <v>874</v>
      </c>
      <c r="D150" s="242"/>
      <c r="E150" s="242"/>
      <c r="F150" s="288" t="s">
        <v>826</v>
      </c>
      <c r="G150" s="242"/>
      <c r="H150" s="287" t="s">
        <v>885</v>
      </c>
      <c r="I150" s="287" t="s">
        <v>828</v>
      </c>
      <c r="J150" s="287" t="s">
        <v>876</v>
      </c>
      <c r="K150" s="283"/>
    </row>
    <row r="151" spans="2:11" ht="15" customHeight="1">
      <c r="B151" s="262"/>
      <c r="C151" s="287" t="s">
        <v>775</v>
      </c>
      <c r="D151" s="242"/>
      <c r="E151" s="242"/>
      <c r="F151" s="288" t="s">
        <v>826</v>
      </c>
      <c r="G151" s="242"/>
      <c r="H151" s="287" t="s">
        <v>886</v>
      </c>
      <c r="I151" s="287" t="s">
        <v>828</v>
      </c>
      <c r="J151" s="287" t="s">
        <v>876</v>
      </c>
      <c r="K151" s="283"/>
    </row>
    <row r="152" spans="2:11" ht="15" customHeight="1">
      <c r="B152" s="262"/>
      <c r="C152" s="287" t="s">
        <v>831</v>
      </c>
      <c r="D152" s="242"/>
      <c r="E152" s="242"/>
      <c r="F152" s="288" t="s">
        <v>832</v>
      </c>
      <c r="G152" s="242"/>
      <c r="H152" s="287" t="s">
        <v>865</v>
      </c>
      <c r="I152" s="287" t="s">
        <v>828</v>
      </c>
      <c r="J152" s="287">
        <v>50</v>
      </c>
      <c r="K152" s="283"/>
    </row>
    <row r="153" spans="2:11" ht="15" customHeight="1">
      <c r="B153" s="262"/>
      <c r="C153" s="287" t="s">
        <v>834</v>
      </c>
      <c r="D153" s="242"/>
      <c r="E153" s="242"/>
      <c r="F153" s="288" t="s">
        <v>826</v>
      </c>
      <c r="G153" s="242"/>
      <c r="H153" s="287" t="s">
        <v>865</v>
      </c>
      <c r="I153" s="287" t="s">
        <v>836</v>
      </c>
      <c r="J153" s="287"/>
      <c r="K153" s="283"/>
    </row>
    <row r="154" spans="2:11" ht="15" customHeight="1">
      <c r="B154" s="262"/>
      <c r="C154" s="287" t="s">
        <v>845</v>
      </c>
      <c r="D154" s="242"/>
      <c r="E154" s="242"/>
      <c r="F154" s="288" t="s">
        <v>832</v>
      </c>
      <c r="G154" s="242"/>
      <c r="H154" s="287" t="s">
        <v>865</v>
      </c>
      <c r="I154" s="287" t="s">
        <v>828</v>
      </c>
      <c r="J154" s="287">
        <v>50</v>
      </c>
      <c r="K154" s="283"/>
    </row>
    <row r="155" spans="2:11" ht="15" customHeight="1">
      <c r="B155" s="262"/>
      <c r="C155" s="287" t="s">
        <v>853</v>
      </c>
      <c r="D155" s="242"/>
      <c r="E155" s="242"/>
      <c r="F155" s="288" t="s">
        <v>832</v>
      </c>
      <c r="G155" s="242"/>
      <c r="H155" s="287" t="s">
        <v>865</v>
      </c>
      <c r="I155" s="287" t="s">
        <v>828</v>
      </c>
      <c r="J155" s="287">
        <v>50</v>
      </c>
      <c r="K155" s="283"/>
    </row>
    <row r="156" spans="2:11" ht="15" customHeight="1">
      <c r="B156" s="262"/>
      <c r="C156" s="287" t="s">
        <v>851</v>
      </c>
      <c r="D156" s="242"/>
      <c r="E156" s="242"/>
      <c r="F156" s="288" t="s">
        <v>832</v>
      </c>
      <c r="G156" s="242"/>
      <c r="H156" s="287" t="s">
        <v>865</v>
      </c>
      <c r="I156" s="287" t="s">
        <v>828</v>
      </c>
      <c r="J156" s="287">
        <v>50</v>
      </c>
      <c r="K156" s="283"/>
    </row>
    <row r="157" spans="2:11" ht="15" customHeight="1">
      <c r="B157" s="262"/>
      <c r="C157" s="287" t="s">
        <v>100</v>
      </c>
      <c r="D157" s="242"/>
      <c r="E157" s="242"/>
      <c r="F157" s="288" t="s">
        <v>826</v>
      </c>
      <c r="G157" s="242"/>
      <c r="H157" s="287" t="s">
        <v>887</v>
      </c>
      <c r="I157" s="287" t="s">
        <v>828</v>
      </c>
      <c r="J157" s="287" t="s">
        <v>888</v>
      </c>
      <c r="K157" s="283"/>
    </row>
    <row r="158" spans="2:11" ht="15" customHeight="1">
      <c r="B158" s="262"/>
      <c r="C158" s="287" t="s">
        <v>889</v>
      </c>
      <c r="D158" s="242"/>
      <c r="E158" s="242"/>
      <c r="F158" s="288" t="s">
        <v>826</v>
      </c>
      <c r="G158" s="242"/>
      <c r="H158" s="287" t="s">
        <v>890</v>
      </c>
      <c r="I158" s="287" t="s">
        <v>860</v>
      </c>
      <c r="J158" s="287"/>
      <c r="K158" s="283"/>
    </row>
    <row r="159" spans="2:11" ht="15" customHeight="1">
      <c r="B159" s="289"/>
      <c r="C159" s="271"/>
      <c r="D159" s="271"/>
      <c r="E159" s="271"/>
      <c r="F159" s="271"/>
      <c r="G159" s="271"/>
      <c r="H159" s="271"/>
      <c r="I159" s="271"/>
      <c r="J159" s="271"/>
      <c r="K159" s="290"/>
    </row>
    <row r="160" spans="2:11" ht="18.75" customHeight="1">
      <c r="B160" s="238"/>
      <c r="C160" s="242"/>
      <c r="D160" s="242"/>
      <c r="E160" s="242"/>
      <c r="F160" s="261"/>
      <c r="G160" s="242"/>
      <c r="H160" s="242"/>
      <c r="I160" s="242"/>
      <c r="J160" s="242"/>
      <c r="K160" s="238"/>
    </row>
    <row r="161" spans="2:11" ht="18.75" customHeight="1">
      <c r="B161" s="248"/>
      <c r="C161" s="248"/>
      <c r="D161" s="248"/>
      <c r="E161" s="248"/>
      <c r="F161" s="248"/>
      <c r="G161" s="248"/>
      <c r="H161" s="248"/>
      <c r="I161" s="248"/>
      <c r="J161" s="248"/>
      <c r="K161" s="248"/>
    </row>
    <row r="162" spans="2:11" ht="7.5" customHeight="1">
      <c r="B162" s="230"/>
      <c r="C162" s="231"/>
      <c r="D162" s="231"/>
      <c r="E162" s="231"/>
      <c r="F162" s="231"/>
      <c r="G162" s="231"/>
      <c r="H162" s="231"/>
      <c r="I162" s="231"/>
      <c r="J162" s="231"/>
      <c r="K162" s="232"/>
    </row>
    <row r="163" spans="2:11" ht="45" customHeight="1">
      <c r="B163" s="233"/>
      <c r="C163" s="357" t="s">
        <v>891</v>
      </c>
      <c r="D163" s="357"/>
      <c r="E163" s="357"/>
      <c r="F163" s="357"/>
      <c r="G163" s="357"/>
      <c r="H163" s="357"/>
      <c r="I163" s="357"/>
      <c r="J163" s="357"/>
      <c r="K163" s="234"/>
    </row>
    <row r="164" spans="2:11" ht="17.25" customHeight="1">
      <c r="B164" s="233"/>
      <c r="C164" s="254" t="s">
        <v>820</v>
      </c>
      <c r="D164" s="254"/>
      <c r="E164" s="254"/>
      <c r="F164" s="254" t="s">
        <v>821</v>
      </c>
      <c r="G164" s="291"/>
      <c r="H164" s="292" t="s">
        <v>116</v>
      </c>
      <c r="I164" s="292" t="s">
        <v>57</v>
      </c>
      <c r="J164" s="254" t="s">
        <v>822</v>
      </c>
      <c r="K164" s="234"/>
    </row>
    <row r="165" spans="2:11" ht="17.25" customHeight="1">
      <c r="B165" s="235"/>
      <c r="C165" s="256" t="s">
        <v>823</v>
      </c>
      <c r="D165" s="256"/>
      <c r="E165" s="256"/>
      <c r="F165" s="257" t="s">
        <v>824</v>
      </c>
      <c r="G165" s="293"/>
      <c r="H165" s="294"/>
      <c r="I165" s="294"/>
      <c r="J165" s="256" t="s">
        <v>825</v>
      </c>
      <c r="K165" s="236"/>
    </row>
    <row r="166" spans="2:11" ht="5.25" customHeight="1">
      <c r="B166" s="262"/>
      <c r="C166" s="259"/>
      <c r="D166" s="259"/>
      <c r="E166" s="259"/>
      <c r="F166" s="259"/>
      <c r="G166" s="260"/>
      <c r="H166" s="259"/>
      <c r="I166" s="259"/>
      <c r="J166" s="259"/>
      <c r="K166" s="283"/>
    </row>
    <row r="167" spans="2:11" ht="15" customHeight="1">
      <c r="B167" s="262"/>
      <c r="C167" s="242" t="s">
        <v>829</v>
      </c>
      <c r="D167" s="242"/>
      <c r="E167" s="242"/>
      <c r="F167" s="261" t="s">
        <v>826</v>
      </c>
      <c r="G167" s="242"/>
      <c r="H167" s="242" t="s">
        <v>865</v>
      </c>
      <c r="I167" s="242" t="s">
        <v>828</v>
      </c>
      <c r="J167" s="242">
        <v>120</v>
      </c>
      <c r="K167" s="283"/>
    </row>
    <row r="168" spans="2:11" ht="15" customHeight="1">
      <c r="B168" s="262"/>
      <c r="C168" s="242" t="s">
        <v>874</v>
      </c>
      <c r="D168" s="242"/>
      <c r="E168" s="242"/>
      <c r="F168" s="261" t="s">
        <v>826</v>
      </c>
      <c r="G168" s="242"/>
      <c r="H168" s="242" t="s">
        <v>875</v>
      </c>
      <c r="I168" s="242" t="s">
        <v>828</v>
      </c>
      <c r="J168" s="242" t="s">
        <v>876</v>
      </c>
      <c r="K168" s="283"/>
    </row>
    <row r="169" spans="2:11" ht="15" customHeight="1">
      <c r="B169" s="262"/>
      <c r="C169" s="242" t="s">
        <v>775</v>
      </c>
      <c r="D169" s="242"/>
      <c r="E169" s="242"/>
      <c r="F169" s="261" t="s">
        <v>826</v>
      </c>
      <c r="G169" s="242"/>
      <c r="H169" s="242" t="s">
        <v>892</v>
      </c>
      <c r="I169" s="242" t="s">
        <v>828</v>
      </c>
      <c r="J169" s="242" t="s">
        <v>876</v>
      </c>
      <c r="K169" s="283"/>
    </row>
    <row r="170" spans="2:11" ht="15" customHeight="1">
      <c r="B170" s="262"/>
      <c r="C170" s="242" t="s">
        <v>831</v>
      </c>
      <c r="D170" s="242"/>
      <c r="E170" s="242"/>
      <c r="F170" s="261" t="s">
        <v>832</v>
      </c>
      <c r="G170" s="242"/>
      <c r="H170" s="242" t="s">
        <v>892</v>
      </c>
      <c r="I170" s="242" t="s">
        <v>828</v>
      </c>
      <c r="J170" s="242">
        <v>50</v>
      </c>
      <c r="K170" s="283"/>
    </row>
    <row r="171" spans="2:11" ht="15" customHeight="1">
      <c r="B171" s="262"/>
      <c r="C171" s="242" t="s">
        <v>834</v>
      </c>
      <c r="D171" s="242"/>
      <c r="E171" s="242"/>
      <c r="F171" s="261" t="s">
        <v>826</v>
      </c>
      <c r="G171" s="242"/>
      <c r="H171" s="242" t="s">
        <v>892</v>
      </c>
      <c r="I171" s="242" t="s">
        <v>836</v>
      </c>
      <c r="J171" s="242"/>
      <c r="K171" s="283"/>
    </row>
    <row r="172" spans="2:11" ht="15" customHeight="1">
      <c r="B172" s="262"/>
      <c r="C172" s="242" t="s">
        <v>845</v>
      </c>
      <c r="D172" s="242"/>
      <c r="E172" s="242"/>
      <c r="F172" s="261" t="s">
        <v>832</v>
      </c>
      <c r="G172" s="242"/>
      <c r="H172" s="242" t="s">
        <v>892</v>
      </c>
      <c r="I172" s="242" t="s">
        <v>828</v>
      </c>
      <c r="J172" s="242">
        <v>50</v>
      </c>
      <c r="K172" s="283"/>
    </row>
    <row r="173" spans="2:11" ht="15" customHeight="1">
      <c r="B173" s="262"/>
      <c r="C173" s="242" t="s">
        <v>853</v>
      </c>
      <c r="D173" s="242"/>
      <c r="E173" s="242"/>
      <c r="F173" s="261" t="s">
        <v>832</v>
      </c>
      <c r="G173" s="242"/>
      <c r="H173" s="242" t="s">
        <v>892</v>
      </c>
      <c r="I173" s="242" t="s">
        <v>828</v>
      </c>
      <c r="J173" s="242">
        <v>50</v>
      </c>
      <c r="K173" s="283"/>
    </row>
    <row r="174" spans="2:11" ht="15" customHeight="1">
      <c r="B174" s="262"/>
      <c r="C174" s="242" t="s">
        <v>851</v>
      </c>
      <c r="D174" s="242"/>
      <c r="E174" s="242"/>
      <c r="F174" s="261" t="s">
        <v>832</v>
      </c>
      <c r="G174" s="242"/>
      <c r="H174" s="242" t="s">
        <v>892</v>
      </c>
      <c r="I174" s="242" t="s">
        <v>828</v>
      </c>
      <c r="J174" s="242">
        <v>50</v>
      </c>
      <c r="K174" s="283"/>
    </row>
    <row r="175" spans="2:11" ht="15" customHeight="1">
      <c r="B175" s="262"/>
      <c r="C175" s="242" t="s">
        <v>115</v>
      </c>
      <c r="D175" s="242"/>
      <c r="E175" s="242"/>
      <c r="F175" s="261" t="s">
        <v>826</v>
      </c>
      <c r="G175" s="242"/>
      <c r="H175" s="242" t="s">
        <v>893</v>
      </c>
      <c r="I175" s="242" t="s">
        <v>894</v>
      </c>
      <c r="J175" s="242"/>
      <c r="K175" s="283"/>
    </row>
    <row r="176" spans="2:11" ht="15" customHeight="1">
      <c r="B176" s="262"/>
      <c r="C176" s="242" t="s">
        <v>57</v>
      </c>
      <c r="D176" s="242"/>
      <c r="E176" s="242"/>
      <c r="F176" s="261" t="s">
        <v>826</v>
      </c>
      <c r="G176" s="242"/>
      <c r="H176" s="242" t="s">
        <v>895</v>
      </c>
      <c r="I176" s="242" t="s">
        <v>896</v>
      </c>
      <c r="J176" s="242">
        <v>1</v>
      </c>
      <c r="K176" s="283"/>
    </row>
    <row r="177" spans="2:11" ht="15" customHeight="1">
      <c r="B177" s="262"/>
      <c r="C177" s="242" t="s">
        <v>53</v>
      </c>
      <c r="D177" s="242"/>
      <c r="E177" s="242"/>
      <c r="F177" s="261" t="s">
        <v>826</v>
      </c>
      <c r="G177" s="242"/>
      <c r="H177" s="242" t="s">
        <v>897</v>
      </c>
      <c r="I177" s="242" t="s">
        <v>828</v>
      </c>
      <c r="J177" s="242">
        <v>20</v>
      </c>
      <c r="K177" s="283"/>
    </row>
    <row r="178" spans="2:11" ht="15" customHeight="1">
      <c r="B178" s="262"/>
      <c r="C178" s="242" t="s">
        <v>116</v>
      </c>
      <c r="D178" s="242"/>
      <c r="E178" s="242"/>
      <c r="F178" s="261" t="s">
        <v>826</v>
      </c>
      <c r="G178" s="242"/>
      <c r="H178" s="242" t="s">
        <v>898</v>
      </c>
      <c r="I178" s="242" t="s">
        <v>828</v>
      </c>
      <c r="J178" s="242">
        <v>255</v>
      </c>
      <c r="K178" s="283"/>
    </row>
    <row r="179" spans="2:11" ht="15" customHeight="1">
      <c r="B179" s="262"/>
      <c r="C179" s="242" t="s">
        <v>117</v>
      </c>
      <c r="D179" s="242"/>
      <c r="E179" s="242"/>
      <c r="F179" s="261" t="s">
        <v>826</v>
      </c>
      <c r="G179" s="242"/>
      <c r="H179" s="242" t="s">
        <v>791</v>
      </c>
      <c r="I179" s="242" t="s">
        <v>828</v>
      </c>
      <c r="J179" s="242">
        <v>10</v>
      </c>
      <c r="K179" s="283"/>
    </row>
    <row r="180" spans="2:11" ht="15" customHeight="1">
      <c r="B180" s="262"/>
      <c r="C180" s="242" t="s">
        <v>118</v>
      </c>
      <c r="D180" s="242"/>
      <c r="E180" s="242"/>
      <c r="F180" s="261" t="s">
        <v>826</v>
      </c>
      <c r="G180" s="242"/>
      <c r="H180" s="242" t="s">
        <v>899</v>
      </c>
      <c r="I180" s="242" t="s">
        <v>860</v>
      </c>
      <c r="J180" s="242"/>
      <c r="K180" s="283"/>
    </row>
    <row r="181" spans="2:11" ht="15" customHeight="1">
      <c r="B181" s="262"/>
      <c r="C181" s="242" t="s">
        <v>900</v>
      </c>
      <c r="D181" s="242"/>
      <c r="E181" s="242"/>
      <c r="F181" s="261" t="s">
        <v>826</v>
      </c>
      <c r="G181" s="242"/>
      <c r="H181" s="242" t="s">
        <v>901</v>
      </c>
      <c r="I181" s="242" t="s">
        <v>860</v>
      </c>
      <c r="J181" s="242"/>
      <c r="K181" s="283"/>
    </row>
    <row r="182" spans="2:11" ht="15" customHeight="1">
      <c r="B182" s="262"/>
      <c r="C182" s="242" t="s">
        <v>889</v>
      </c>
      <c r="D182" s="242"/>
      <c r="E182" s="242"/>
      <c r="F182" s="261" t="s">
        <v>826</v>
      </c>
      <c r="G182" s="242"/>
      <c r="H182" s="242" t="s">
        <v>902</v>
      </c>
      <c r="I182" s="242" t="s">
        <v>860</v>
      </c>
      <c r="J182" s="242"/>
      <c r="K182" s="283"/>
    </row>
    <row r="183" spans="2:11" ht="15" customHeight="1">
      <c r="B183" s="262"/>
      <c r="C183" s="242" t="s">
        <v>120</v>
      </c>
      <c r="D183" s="242"/>
      <c r="E183" s="242"/>
      <c r="F183" s="261" t="s">
        <v>832</v>
      </c>
      <c r="G183" s="242"/>
      <c r="H183" s="242" t="s">
        <v>903</v>
      </c>
      <c r="I183" s="242" t="s">
        <v>828</v>
      </c>
      <c r="J183" s="242">
        <v>50</v>
      </c>
      <c r="K183" s="283"/>
    </row>
    <row r="184" spans="2:11" ht="15" customHeight="1">
      <c r="B184" s="262"/>
      <c r="C184" s="242" t="s">
        <v>904</v>
      </c>
      <c r="D184" s="242"/>
      <c r="E184" s="242"/>
      <c r="F184" s="261" t="s">
        <v>832</v>
      </c>
      <c r="G184" s="242"/>
      <c r="H184" s="242" t="s">
        <v>905</v>
      </c>
      <c r="I184" s="242" t="s">
        <v>906</v>
      </c>
      <c r="J184" s="242"/>
      <c r="K184" s="283"/>
    </row>
    <row r="185" spans="2:11" ht="15" customHeight="1">
      <c r="B185" s="262"/>
      <c r="C185" s="242" t="s">
        <v>907</v>
      </c>
      <c r="D185" s="242"/>
      <c r="E185" s="242"/>
      <c r="F185" s="261" t="s">
        <v>832</v>
      </c>
      <c r="G185" s="242"/>
      <c r="H185" s="242" t="s">
        <v>908</v>
      </c>
      <c r="I185" s="242" t="s">
        <v>906</v>
      </c>
      <c r="J185" s="242"/>
      <c r="K185" s="283"/>
    </row>
    <row r="186" spans="2:11" ht="15" customHeight="1">
      <c r="B186" s="262"/>
      <c r="C186" s="242" t="s">
        <v>909</v>
      </c>
      <c r="D186" s="242"/>
      <c r="E186" s="242"/>
      <c r="F186" s="261" t="s">
        <v>832</v>
      </c>
      <c r="G186" s="242"/>
      <c r="H186" s="242" t="s">
        <v>910</v>
      </c>
      <c r="I186" s="242" t="s">
        <v>906</v>
      </c>
      <c r="J186" s="242"/>
      <c r="K186" s="283"/>
    </row>
    <row r="187" spans="2:11" ht="15" customHeight="1">
      <c r="B187" s="262"/>
      <c r="C187" s="295" t="s">
        <v>911</v>
      </c>
      <c r="D187" s="242"/>
      <c r="E187" s="242"/>
      <c r="F187" s="261" t="s">
        <v>832</v>
      </c>
      <c r="G187" s="242"/>
      <c r="H187" s="242" t="s">
        <v>912</v>
      </c>
      <c r="I187" s="242" t="s">
        <v>913</v>
      </c>
      <c r="J187" s="296" t="s">
        <v>914</v>
      </c>
      <c r="K187" s="283"/>
    </row>
    <row r="188" spans="2:11" ht="15" customHeight="1">
      <c r="B188" s="262"/>
      <c r="C188" s="247" t="s">
        <v>42</v>
      </c>
      <c r="D188" s="242"/>
      <c r="E188" s="242"/>
      <c r="F188" s="261" t="s">
        <v>826</v>
      </c>
      <c r="G188" s="242"/>
      <c r="H188" s="238" t="s">
        <v>915</v>
      </c>
      <c r="I188" s="242" t="s">
        <v>916</v>
      </c>
      <c r="J188" s="242"/>
      <c r="K188" s="283"/>
    </row>
    <row r="189" spans="2:11" ht="15" customHeight="1">
      <c r="B189" s="262"/>
      <c r="C189" s="247" t="s">
        <v>917</v>
      </c>
      <c r="D189" s="242"/>
      <c r="E189" s="242"/>
      <c r="F189" s="261" t="s">
        <v>826</v>
      </c>
      <c r="G189" s="242"/>
      <c r="H189" s="242" t="s">
        <v>918</v>
      </c>
      <c r="I189" s="242" t="s">
        <v>860</v>
      </c>
      <c r="J189" s="242"/>
      <c r="K189" s="283"/>
    </row>
    <row r="190" spans="2:11" ht="15" customHeight="1">
      <c r="B190" s="262"/>
      <c r="C190" s="247" t="s">
        <v>919</v>
      </c>
      <c r="D190" s="242"/>
      <c r="E190" s="242"/>
      <c r="F190" s="261" t="s">
        <v>826</v>
      </c>
      <c r="G190" s="242"/>
      <c r="H190" s="242" t="s">
        <v>920</v>
      </c>
      <c r="I190" s="242" t="s">
        <v>860</v>
      </c>
      <c r="J190" s="242"/>
      <c r="K190" s="283"/>
    </row>
    <row r="191" spans="2:11" ht="15" customHeight="1">
      <c r="B191" s="262"/>
      <c r="C191" s="247" t="s">
        <v>921</v>
      </c>
      <c r="D191" s="242"/>
      <c r="E191" s="242"/>
      <c r="F191" s="261" t="s">
        <v>832</v>
      </c>
      <c r="G191" s="242"/>
      <c r="H191" s="242" t="s">
        <v>922</v>
      </c>
      <c r="I191" s="242" t="s">
        <v>860</v>
      </c>
      <c r="J191" s="242"/>
      <c r="K191" s="283"/>
    </row>
    <row r="192" spans="2:11" ht="15" customHeight="1">
      <c r="B192" s="289"/>
      <c r="C192" s="297"/>
      <c r="D192" s="271"/>
      <c r="E192" s="271"/>
      <c r="F192" s="271"/>
      <c r="G192" s="271"/>
      <c r="H192" s="271"/>
      <c r="I192" s="271"/>
      <c r="J192" s="271"/>
      <c r="K192" s="290"/>
    </row>
    <row r="193" spans="2:11" ht="18.75" customHeight="1">
      <c r="B193" s="238"/>
      <c r="C193" s="242"/>
      <c r="D193" s="242"/>
      <c r="E193" s="242"/>
      <c r="F193" s="261"/>
      <c r="G193" s="242"/>
      <c r="H193" s="242"/>
      <c r="I193" s="242"/>
      <c r="J193" s="242"/>
      <c r="K193" s="238"/>
    </row>
    <row r="194" spans="2:11" ht="18.75" customHeight="1">
      <c r="B194" s="238"/>
      <c r="C194" s="242"/>
      <c r="D194" s="242"/>
      <c r="E194" s="242"/>
      <c r="F194" s="261"/>
      <c r="G194" s="242"/>
      <c r="H194" s="242"/>
      <c r="I194" s="242"/>
      <c r="J194" s="242"/>
      <c r="K194" s="238"/>
    </row>
    <row r="195" spans="2:11" ht="18.75" customHeight="1">
      <c r="B195" s="248"/>
      <c r="C195" s="248"/>
      <c r="D195" s="248"/>
      <c r="E195" s="248"/>
      <c r="F195" s="248"/>
      <c r="G195" s="248"/>
      <c r="H195" s="248"/>
      <c r="I195" s="248"/>
      <c r="J195" s="248"/>
      <c r="K195" s="248"/>
    </row>
    <row r="196" spans="2:11">
      <c r="B196" s="230"/>
      <c r="C196" s="231"/>
      <c r="D196" s="231"/>
      <c r="E196" s="231"/>
      <c r="F196" s="231"/>
      <c r="G196" s="231"/>
      <c r="H196" s="231"/>
      <c r="I196" s="231"/>
      <c r="J196" s="231"/>
      <c r="K196" s="232"/>
    </row>
    <row r="197" spans="2:11" ht="22.2">
      <c r="B197" s="233"/>
      <c r="C197" s="357" t="s">
        <v>923</v>
      </c>
      <c r="D197" s="357"/>
      <c r="E197" s="357"/>
      <c r="F197" s="357"/>
      <c r="G197" s="357"/>
      <c r="H197" s="357"/>
      <c r="I197" s="357"/>
      <c r="J197" s="357"/>
      <c r="K197" s="234"/>
    </row>
    <row r="198" spans="2:11" ht="25.5" customHeight="1">
      <c r="B198" s="233"/>
      <c r="C198" s="298" t="s">
        <v>924</v>
      </c>
      <c r="D198" s="298"/>
      <c r="E198" s="298"/>
      <c r="F198" s="298" t="s">
        <v>925</v>
      </c>
      <c r="G198" s="299"/>
      <c r="H198" s="356" t="s">
        <v>926</v>
      </c>
      <c r="I198" s="356"/>
      <c r="J198" s="356"/>
      <c r="K198" s="234"/>
    </row>
    <row r="199" spans="2:11" ht="5.25" customHeight="1">
      <c r="B199" s="262"/>
      <c r="C199" s="259"/>
      <c r="D199" s="259"/>
      <c r="E199" s="259"/>
      <c r="F199" s="259"/>
      <c r="G199" s="242"/>
      <c r="H199" s="259"/>
      <c r="I199" s="259"/>
      <c r="J199" s="259"/>
      <c r="K199" s="283"/>
    </row>
    <row r="200" spans="2:11" ht="15" customHeight="1">
      <c r="B200" s="262"/>
      <c r="C200" s="242" t="s">
        <v>916</v>
      </c>
      <c r="D200" s="242"/>
      <c r="E200" s="242"/>
      <c r="F200" s="261" t="s">
        <v>43</v>
      </c>
      <c r="G200" s="242"/>
      <c r="H200" s="354" t="s">
        <v>927</v>
      </c>
      <c r="I200" s="354"/>
      <c r="J200" s="354"/>
      <c r="K200" s="283"/>
    </row>
    <row r="201" spans="2:11" ht="15" customHeight="1">
      <c r="B201" s="262"/>
      <c r="C201" s="268"/>
      <c r="D201" s="242"/>
      <c r="E201" s="242"/>
      <c r="F201" s="261" t="s">
        <v>44</v>
      </c>
      <c r="G201" s="242"/>
      <c r="H201" s="354" t="s">
        <v>928</v>
      </c>
      <c r="I201" s="354"/>
      <c r="J201" s="354"/>
      <c r="K201" s="283"/>
    </row>
    <row r="202" spans="2:11" ht="15" customHeight="1">
      <c r="B202" s="262"/>
      <c r="C202" s="268"/>
      <c r="D202" s="242"/>
      <c r="E202" s="242"/>
      <c r="F202" s="261" t="s">
        <v>47</v>
      </c>
      <c r="G202" s="242"/>
      <c r="H202" s="354" t="s">
        <v>929</v>
      </c>
      <c r="I202" s="354"/>
      <c r="J202" s="354"/>
      <c r="K202" s="283"/>
    </row>
    <row r="203" spans="2:11" ht="15" customHeight="1">
      <c r="B203" s="262"/>
      <c r="C203" s="242"/>
      <c r="D203" s="242"/>
      <c r="E203" s="242"/>
      <c r="F203" s="261" t="s">
        <v>45</v>
      </c>
      <c r="G203" s="242"/>
      <c r="H203" s="354" t="s">
        <v>930</v>
      </c>
      <c r="I203" s="354"/>
      <c r="J203" s="354"/>
      <c r="K203" s="283"/>
    </row>
    <row r="204" spans="2:11" ht="15" customHeight="1">
      <c r="B204" s="262"/>
      <c r="C204" s="242"/>
      <c r="D204" s="242"/>
      <c r="E204" s="242"/>
      <c r="F204" s="261" t="s">
        <v>46</v>
      </c>
      <c r="G204" s="242"/>
      <c r="H204" s="354" t="s">
        <v>931</v>
      </c>
      <c r="I204" s="354"/>
      <c r="J204" s="354"/>
      <c r="K204" s="283"/>
    </row>
    <row r="205" spans="2:11" ht="15" customHeight="1">
      <c r="B205" s="262"/>
      <c r="C205" s="242"/>
      <c r="D205" s="242"/>
      <c r="E205" s="242"/>
      <c r="F205" s="261"/>
      <c r="G205" s="242"/>
      <c r="H205" s="242"/>
      <c r="I205" s="242"/>
      <c r="J205" s="242"/>
      <c r="K205" s="283"/>
    </row>
    <row r="206" spans="2:11" ht="15" customHeight="1">
      <c r="B206" s="262"/>
      <c r="C206" s="242" t="s">
        <v>872</v>
      </c>
      <c r="D206" s="242"/>
      <c r="E206" s="242"/>
      <c r="F206" s="261" t="s">
        <v>79</v>
      </c>
      <c r="G206" s="242"/>
      <c r="H206" s="354" t="s">
        <v>932</v>
      </c>
      <c r="I206" s="354"/>
      <c r="J206" s="354"/>
      <c r="K206" s="283"/>
    </row>
    <row r="207" spans="2:11" ht="15" customHeight="1">
      <c r="B207" s="262"/>
      <c r="C207" s="268"/>
      <c r="D207" s="242"/>
      <c r="E207" s="242"/>
      <c r="F207" s="261" t="s">
        <v>771</v>
      </c>
      <c r="G207" s="242"/>
      <c r="H207" s="354" t="s">
        <v>772</v>
      </c>
      <c r="I207" s="354"/>
      <c r="J207" s="354"/>
      <c r="K207" s="283"/>
    </row>
    <row r="208" spans="2:11" ht="15" customHeight="1">
      <c r="B208" s="262"/>
      <c r="C208" s="242"/>
      <c r="D208" s="242"/>
      <c r="E208" s="242"/>
      <c r="F208" s="261" t="s">
        <v>769</v>
      </c>
      <c r="G208" s="242"/>
      <c r="H208" s="354" t="s">
        <v>933</v>
      </c>
      <c r="I208" s="354"/>
      <c r="J208" s="354"/>
      <c r="K208" s="283"/>
    </row>
    <row r="209" spans="2:11" ht="15" customHeight="1">
      <c r="B209" s="300"/>
      <c r="C209" s="268"/>
      <c r="D209" s="268"/>
      <c r="E209" s="268"/>
      <c r="F209" s="261" t="s">
        <v>88</v>
      </c>
      <c r="G209" s="247"/>
      <c r="H209" s="355" t="s">
        <v>89</v>
      </c>
      <c r="I209" s="355"/>
      <c r="J209" s="355"/>
      <c r="K209" s="301"/>
    </row>
    <row r="210" spans="2:11" ht="15" customHeight="1">
      <c r="B210" s="300"/>
      <c r="C210" s="268"/>
      <c r="D210" s="268"/>
      <c r="E210" s="268"/>
      <c r="F210" s="261" t="s">
        <v>773</v>
      </c>
      <c r="G210" s="247"/>
      <c r="H210" s="355" t="s">
        <v>737</v>
      </c>
      <c r="I210" s="355"/>
      <c r="J210" s="355"/>
      <c r="K210" s="301"/>
    </row>
    <row r="211" spans="2:11" ht="15" customHeight="1">
      <c r="B211" s="300"/>
      <c r="C211" s="268"/>
      <c r="D211" s="268"/>
      <c r="E211" s="268"/>
      <c r="F211" s="302"/>
      <c r="G211" s="247"/>
      <c r="H211" s="303"/>
      <c r="I211" s="303"/>
      <c r="J211" s="303"/>
      <c r="K211" s="301"/>
    </row>
    <row r="212" spans="2:11" ht="15" customHeight="1">
      <c r="B212" s="300"/>
      <c r="C212" s="242" t="s">
        <v>896</v>
      </c>
      <c r="D212" s="268"/>
      <c r="E212" s="268"/>
      <c r="F212" s="261">
        <v>1</v>
      </c>
      <c r="G212" s="247"/>
      <c r="H212" s="355" t="s">
        <v>934</v>
      </c>
      <c r="I212" s="355"/>
      <c r="J212" s="355"/>
      <c r="K212" s="301"/>
    </row>
    <row r="213" spans="2:11" ht="15" customHeight="1">
      <c r="B213" s="300"/>
      <c r="C213" s="268"/>
      <c r="D213" s="268"/>
      <c r="E213" s="268"/>
      <c r="F213" s="261">
        <v>2</v>
      </c>
      <c r="G213" s="247"/>
      <c r="H213" s="355" t="s">
        <v>935</v>
      </c>
      <c r="I213" s="355"/>
      <c r="J213" s="355"/>
      <c r="K213" s="301"/>
    </row>
    <row r="214" spans="2:11" ht="15" customHeight="1">
      <c r="B214" s="300"/>
      <c r="C214" s="268"/>
      <c r="D214" s="268"/>
      <c r="E214" s="268"/>
      <c r="F214" s="261">
        <v>3</v>
      </c>
      <c r="G214" s="247"/>
      <c r="H214" s="355" t="s">
        <v>936</v>
      </c>
      <c r="I214" s="355"/>
      <c r="J214" s="355"/>
      <c r="K214" s="301"/>
    </row>
    <row r="215" spans="2:11" ht="15" customHeight="1">
      <c r="B215" s="300"/>
      <c r="C215" s="268"/>
      <c r="D215" s="268"/>
      <c r="E215" s="268"/>
      <c r="F215" s="261">
        <v>4</v>
      </c>
      <c r="G215" s="247"/>
      <c r="H215" s="355" t="s">
        <v>937</v>
      </c>
      <c r="I215" s="355"/>
      <c r="J215" s="355"/>
      <c r="K215" s="301"/>
    </row>
    <row r="216" spans="2:11" ht="12.75" customHeight="1">
      <c r="B216" s="304"/>
      <c r="C216" s="305"/>
      <c r="D216" s="305"/>
      <c r="E216" s="305"/>
      <c r="F216" s="305"/>
      <c r="G216" s="305"/>
      <c r="H216" s="305"/>
      <c r="I216" s="305"/>
      <c r="J216" s="305"/>
      <c r="K216" s="306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SO-101 - Polní cesta PC 7</vt:lpstr>
      <vt:lpstr>SO-901 - Výsadba</vt:lpstr>
      <vt:lpstr>VON - Vedlejší a ostatní ...</vt:lpstr>
      <vt:lpstr>Pokyny pro vyplnění</vt:lpstr>
      <vt:lpstr>'Rekapitulace stavby'!Názvy_tisku</vt:lpstr>
      <vt:lpstr>'SO-101 - Polní cesta PC 7'!Názvy_tisku</vt:lpstr>
      <vt:lpstr>'SO-901 - Výsadba'!Názvy_tisku</vt:lpstr>
      <vt:lpstr>'VON - Vedlejší a ostatní ...'!Názvy_tisku</vt:lpstr>
      <vt:lpstr>'Pokyny pro vyplnění'!Oblast_tisku</vt:lpstr>
      <vt:lpstr>'Rekapitulace stavby'!Oblast_tisku</vt:lpstr>
      <vt:lpstr>'SO-101 - Polní cesta PC 7'!Oblast_tisku</vt:lpstr>
      <vt:lpstr>'SO-901 - Výsadba'!Oblast_tisku</vt:lpstr>
      <vt:lpstr>'VON - Vedlejší a ostatní 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Požárová</dc:creator>
  <cp:lastModifiedBy>petra</cp:lastModifiedBy>
  <dcterms:created xsi:type="dcterms:W3CDTF">2018-05-04T12:33:48Z</dcterms:created>
  <dcterms:modified xsi:type="dcterms:W3CDTF">2018-05-04T12:35:43Z</dcterms:modified>
</cp:coreProperties>
</file>