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9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worksheets/_rels/sheet10.xml.rels" ContentType="application/vnd.openxmlformats-package.relationships+xml"/>
  <Override PartName="/xl/worksheets/_rels/sheet11.xml.rels" ContentType="application/vnd.openxmlformats-package.relationships+xml"/>
  <Override PartName="/xl/worksheets/_rels/sheet12.xml.rels" ContentType="application/vnd.openxmlformats-package.relationships+xml"/>
  <Override PartName="/xl/worksheets/sheet1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9.png" ContentType="image/png"/>
  <Override PartName="/xl/media/image1.png" ContentType="image/png"/>
  <Override PartName="/xl/media/image2.png" ContentType="image/png"/>
  <Override PartName="/xl/media/image3.png" ContentType="image/png"/>
  <Override PartName="/xl/media/image4.png" ContentType="image/png"/>
  <Override PartName="/xl/media/image5.png" ContentType="image/png"/>
  <Override PartName="/xl/media/image6.png" ContentType="image/png"/>
  <Override PartName="/xl/media/image7.png" ContentType="image/png"/>
  <Override PartName="/xl/media/image8.png" ContentType="image/png"/>
  <Override PartName="/xl/media/image10.png" ContentType="image/png"/>
  <Override PartName="/xl/media/image11.png" ContentType="image/png"/>
  <Override PartName="/xl/media/image12.png" ContentType="image/png"/>
  <Override PartName="/xl/sharedStrings.xml" ContentType="application/vnd.openxmlformats-officedocument.spreadsheetml.sharedStrings+xml"/>
  <Override PartName="/xl/drawings/drawing9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_rels/drawing9.xml.rels" ContentType="application/vnd.openxmlformats-package.relationships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_rels/drawing7.xml.rels" ContentType="application/vnd.openxmlformats-package.relationships+xml"/>
  <Override PartName="/xl/drawings/_rels/drawing8.xml.rels" ContentType="application/vnd.openxmlformats-package.relationships+xml"/>
  <Override PartName="/xl/drawings/_rels/drawing10.xml.rels" ContentType="application/vnd.openxmlformats-package.relationships+xml"/>
  <Override PartName="/xl/drawings/_rels/drawing11.xml.rels" ContentType="application/vnd.openxmlformats-package.relationships+xml"/>
  <Override PartName="/xl/drawings/_rels/drawing1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kapitulace stavby" sheetId="1" state="visible" r:id="rId2"/>
    <sheet name="1 - I.PP" sheetId="2" state="visible" r:id="rId3"/>
    <sheet name="2 - I.NP" sheetId="3" state="visible" r:id="rId4"/>
    <sheet name="3 - II.NP" sheetId="4" state="visible" r:id="rId5"/>
    <sheet name="01b - Stavební práce vnější" sheetId="5" state="visible" r:id="rId6"/>
    <sheet name="01c - Výměna střešní krytiny" sheetId="6" state="visible" r:id="rId7"/>
    <sheet name="02 - Elektroinstalace" sheetId="7" state="visible" r:id="rId8"/>
    <sheet name="03 - ZTI" sheetId="8" state="visible" r:id="rId9"/>
    <sheet name="04 - UT" sheetId="9" state="visible" r:id="rId10"/>
    <sheet name="05 - Vodovodní přípojka" sheetId="10" state="visible" r:id="rId11"/>
    <sheet name="06 - Kanalizační přípojka" sheetId="11" state="visible" r:id="rId12"/>
    <sheet name="07 - Zpevněné plochy" sheetId="12" state="visible" r:id="rId13"/>
  </sheets>
  <definedNames>
    <definedName function="false" hidden="false" localSheetId="4" name="_xlnm.Print_Area" vbProcedure="false">'01b - Stavební práce vnější'!$C$121:$K$512</definedName>
    <definedName function="false" hidden="false" localSheetId="4" name="_xlnm.Print_Titles" vbProcedure="false">'01b - Stavební práce vnější'!$133:$133</definedName>
    <definedName function="false" hidden="true" localSheetId="4" name="_xlnm._FilterDatabase" vbProcedure="false">'01b - Stavební práce vnější'!$C$133:$K$512</definedName>
    <definedName function="false" hidden="false" localSheetId="5" name="_xlnm.Print_Area" vbProcedure="false">'01c - Výměna střešní krytiny'!$C$110:$K$247</definedName>
    <definedName function="false" hidden="false" localSheetId="5" name="_xlnm.Print_Titles" vbProcedure="false">'01c - Výměna střešní krytiny'!$122:$122</definedName>
    <definedName function="false" hidden="true" localSheetId="5" name="_xlnm._FilterDatabase" vbProcedure="false">'01c - Výměna střešní krytiny'!$C$122:$K$247</definedName>
    <definedName function="false" hidden="false" localSheetId="6" name="_xlnm.Print_Area" vbProcedure="false">'02 - Elektroinstalace'!$C$114:$K$1154</definedName>
    <definedName function="false" hidden="false" localSheetId="6" name="_xlnm.Print_Titles" vbProcedure="false">'02 - Elektroinstalace'!$126:$126</definedName>
    <definedName function="false" hidden="true" localSheetId="6" name="_xlnm._FilterDatabase" vbProcedure="false">'02 - Elektroinstalace'!$C$126:$K$1154</definedName>
    <definedName function="false" hidden="false" localSheetId="7" name="_xlnm.Print_Area" vbProcedure="false">'03 - ZTI'!$C$108:$K$195</definedName>
    <definedName function="false" hidden="false" localSheetId="7" name="_xlnm.Print_Titles" vbProcedure="false">'03 - ZTI'!$120:$120</definedName>
    <definedName function="false" hidden="true" localSheetId="7" name="_xlnm._FilterDatabase" vbProcedure="false">'03 - ZTI'!$C$120:$K$195</definedName>
    <definedName function="false" hidden="false" localSheetId="8" name="_xlnm.Print_Area" vbProcedure="false">'04 - UT'!$C$111:$K$211</definedName>
    <definedName function="false" hidden="false" localSheetId="8" name="_xlnm.Print_Titles" vbProcedure="false">'04 - UT'!$123:$123</definedName>
    <definedName function="false" hidden="true" localSheetId="8" name="_xlnm._FilterDatabase" vbProcedure="false">'04 - UT'!$C$123:$K$211</definedName>
    <definedName function="false" hidden="false" localSheetId="9" name="_xlnm.Print_Area" vbProcedure="false">'05 - Vodovodní přípojka'!$C$113:$K$193</definedName>
    <definedName function="false" hidden="false" localSheetId="9" name="_xlnm.Print_Titles" vbProcedure="false">'05 - Vodovodní přípojka'!$125:$125</definedName>
    <definedName function="false" hidden="true" localSheetId="9" name="_xlnm._FilterDatabase" vbProcedure="false">'05 - Vodovodní přípojka'!$C$125:$K$193</definedName>
    <definedName function="false" hidden="false" localSheetId="10" name="_xlnm.Print_Area" vbProcedure="false">'06 - Kanalizační přípojka'!$C$109:$K$180</definedName>
    <definedName function="false" hidden="false" localSheetId="10" name="_xlnm.Print_Titles" vbProcedure="false">'06 - Kanalizační přípojka'!$121:$121</definedName>
    <definedName function="false" hidden="true" localSheetId="10" name="_xlnm._FilterDatabase" vbProcedure="false">'06 - Kanalizační přípojka'!$C$121:$K$180</definedName>
    <definedName function="false" hidden="false" localSheetId="11" name="_xlnm.Print_Area" vbProcedure="false">'07 - Zpevněné plochy'!$C$110:$K$174</definedName>
    <definedName function="false" hidden="false" localSheetId="11" name="_xlnm.Print_Titles" vbProcedure="false">'07 - Zpevněné plochy'!$122:$122</definedName>
    <definedName function="false" hidden="true" localSheetId="11" name="_xlnm._FilterDatabase" vbProcedure="false">'07 - Zpevněné plochy'!$C$122:$K$174</definedName>
    <definedName function="false" hidden="false" localSheetId="1" name="_xlnm.Print_Area" vbProcedure="false">'1 - I.PP'!$C$118:$K$260</definedName>
    <definedName function="false" hidden="false" localSheetId="1" name="_xlnm.Print_Titles" vbProcedure="false">'1 - I.PP'!$132:$132</definedName>
    <definedName function="false" hidden="true" localSheetId="1" name="_xlnm._FilterDatabase" vbProcedure="false">'1 - I.PP'!$C$132:$K$260</definedName>
    <definedName function="false" hidden="false" localSheetId="2" name="_xlnm.Print_Area" vbProcedure="false">'2 - I.NP'!$C$127:$K$1253</definedName>
    <definedName function="false" hidden="false" localSheetId="2" name="_xlnm.Print_Titles" vbProcedure="false">'2 - I.NP'!$141:$141</definedName>
    <definedName function="false" hidden="true" localSheetId="2" name="_xlnm._FilterDatabase" vbProcedure="false">'2 - I.NP'!$C$141:$K$1253</definedName>
    <definedName function="false" hidden="false" localSheetId="3" name="_xlnm.Print_Area" vbProcedure="false">'3 - II.NP'!$C$123:$K$1134</definedName>
    <definedName function="false" hidden="false" localSheetId="3" name="_xlnm.Print_Titles" vbProcedure="false">'3 - II.NP'!$137:$137</definedName>
    <definedName function="false" hidden="true" localSheetId="3" name="_xlnm._FilterDatabase" vbProcedure="false">'3 - II.NP'!$C$137:$K$1134</definedName>
    <definedName function="false" hidden="false" localSheetId="0" name="_xlnm.Print_Area" vbProcedure="false">'Rekapitulace stavby'!$D$4:$AO$76;'Rekapitulace stavby'!$C$82:$AQ$107</definedName>
    <definedName function="false" hidden="false" localSheetId="0" name="_xlnm.Print_Titles" vbProcedure="false">'Rekapitulace stavby'!$92:$92</definedName>
    <definedName function="false" hidden="false" localSheetId="0" name="_xlnm.Print_Titles" vbProcedure="false">'Rekapitulace stavby'!$92:$92</definedName>
    <definedName function="false" hidden="false" localSheetId="1" name="_xlnm.Print_Titles" vbProcedure="false">'1 - I.PP'!$132:$132</definedName>
    <definedName function="false" hidden="false" localSheetId="2" name="_xlnm.Print_Titles" vbProcedure="false">'2 - I.NP'!$141:$141</definedName>
    <definedName function="false" hidden="false" localSheetId="3" name="_xlnm.Print_Titles" vbProcedure="false">'3 - II.NP'!$137:$137</definedName>
    <definedName function="false" hidden="false" localSheetId="4" name="_xlnm.Print_Titles" vbProcedure="false">'01b - Stavební práce vnější'!$133:$133</definedName>
    <definedName function="false" hidden="false" localSheetId="5" name="_xlnm.Print_Titles" vbProcedure="false">'01c - Výměna střešní krytiny'!$122:$122</definedName>
    <definedName function="false" hidden="false" localSheetId="6" name="_xlnm.Print_Titles" vbProcedure="false">'02 - Elektroinstalace'!$126:$126</definedName>
    <definedName function="false" hidden="false" localSheetId="7" name="_xlnm.Print_Titles" vbProcedure="false">'03 - ZTI'!$120:$120</definedName>
    <definedName function="false" hidden="false" localSheetId="8" name="_xlnm.Print_Titles" vbProcedure="false">'04 - UT'!$123:$123</definedName>
    <definedName function="false" hidden="false" localSheetId="9" name="_xlnm.Print_Titles" vbProcedure="false">'05 - Vodovodní přípojka'!$125:$125</definedName>
    <definedName function="false" hidden="false" localSheetId="10" name="_xlnm.Print_Titles" vbProcedure="false">'06 - Kanalizační přípojka'!$121:$121</definedName>
    <definedName function="false" hidden="false" localSheetId="11" name="_xlnm.Print_Titles" vbProcedure="false">'07 - Zpevněné plochy'!$122:$122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<sst xmlns="http://schemas.openxmlformats.org/spreadsheetml/2006/main" count="38832" uniqueCount="3212">
  <si>
    <t xml:space="preserve">Export Komplet</t>
  </si>
  <si>
    <t xml:space="preserve">2.0</t>
  </si>
  <si>
    <t xml:space="preserve">ZAMOK</t>
  </si>
  <si>
    <t xml:space="preserve">False</t>
  </si>
  <si>
    <t xml:space="preserve">{00b03c5e-d821-43f3-9a73-9b679b50c072}</t>
  </si>
  <si>
    <t xml:space="preserve">0,01</t>
  </si>
  <si>
    <t xml:space="preserve">21</t>
  </si>
  <si>
    <t xml:space="preserve">15</t>
  </si>
  <si>
    <t xml:space="preserve">REKAPITULACE STAVBY</t>
  </si>
  <si>
    <t xml:space="preserve">v ---  níže se nacházejí doplnkové a pomocné údaje k sestavám  --- v</t>
  </si>
  <si>
    <t xml:space="preserve">Návod na vyplnění</t>
  </si>
  <si>
    <t xml:space="preserve">0,001</t>
  </si>
  <si>
    <t xml:space="preserve">Kód:</t>
  </si>
  <si>
    <t xml:space="preserve">0041-10b</t>
  </si>
  <si>
    <t xml:space="preserve">Měnit lze pouze buňky se žlutým podbarvením!_x005F_x000d_
_x005F_x000d_
1) na prvním listu Rekapitulace stavby vyplňte v sestavě_x005F_x000d_
_x005F_x000d_
    a) Souhrnný list_x005F_x000d_
       - údaje o Uchazeči_x005F_x000d_
         (přenesou se do ostatních sestav i v jiných listech)_x005F_x000d_
_x005F_x000d_
    b) Rekapitulace objektů_x005F_x000d_
       - potřebné Ostatní náklady_x005F_x000d_
_x005F_x000d_
2) na vybraných listech vyplňte v sestavě_x005F_x000d_
_x005F_x000d_
    a) Krycí list_x005F_x000d_
       - údaje o Uchazeči, pokud se liší od údajů o Uchazeči na Souhrnném listu_x005F_x000d_
         (údaje se přenesou do ostatních sestav v daném listu)_x005F_x000d_
_x005F_x000d_
    b) Rekapitulace rozpočtu_x005F_x000d_
       - potřebné Ostatní náklady_x005F_x000d_
_x005F_x000d_
    c) Celkové náklady za stavbu_x005F_x000d_
       - ceny u položek_x005F_x000d_
       - množství, pokud má žluté podbarvení_x005F_x000d_
       - a v případě potřeby poznámku (ta je ve skrytém sloupci)</t>
  </si>
  <si>
    <t xml:space="preserve">Stavba:</t>
  </si>
  <si>
    <t xml:space="preserve">TECHNICKÉ SLUŽBY KŘINICE - 4 bytové jednotky, na st. p. č. 118 k.ú. Křinice</t>
  </si>
  <si>
    <t xml:space="preserve">KSO:</t>
  </si>
  <si>
    <t xml:space="preserve">CC-CZ:</t>
  </si>
  <si>
    <t xml:space="preserve">Místo:</t>
  </si>
  <si>
    <t xml:space="preserve">st. p. č. 118 k.ú. Křinice</t>
  </si>
  <si>
    <t xml:space="preserve">Datum:</t>
  </si>
  <si>
    <t xml:space="preserve">13. 5. 2020</t>
  </si>
  <si>
    <t xml:space="preserve">Zadavatel:</t>
  </si>
  <si>
    <t xml:space="preserve">IČ:</t>
  </si>
  <si>
    <t xml:space="preserve">006 53 608</t>
  </si>
  <si>
    <t xml:space="preserve">Obec Křinice</t>
  </si>
  <si>
    <t xml:space="preserve">DIČ:</t>
  </si>
  <si>
    <t xml:space="preserve">CZ00653608</t>
  </si>
  <si>
    <t xml:space="preserve">Uchazeč:</t>
  </si>
  <si>
    <t xml:space="preserve">Vyplň údaj</t>
  </si>
  <si>
    <t xml:space="preserve">Projektant:</t>
  </si>
  <si>
    <t xml:space="preserve">764 89 337</t>
  </si>
  <si>
    <t xml:space="preserve">Tomáš Valenta</t>
  </si>
  <si>
    <t xml:space="preserve">CZ8002143259</t>
  </si>
  <si>
    <t xml:space="preserve">True</t>
  </si>
  <si>
    <t xml:space="preserve">Zpracovatel:</t>
  </si>
  <si>
    <t xml:space="preserve">Poznámka:</t>
  </si>
  <si>
    <t xml:space="preserve">Pro zpracování projektu zpracovatel musel v některých případech uvést název konkrétního výrobku, aby specifikoval, co možná nejjednodušším způsobem popis technických parametrů a způsobu řešení._x005F_x000d_
K tomuto účelu užívá popis standard a obchodní název nebo formulaci např. a obchodní název. I v jiných případech, kde je uveden konkrétní název, je třeba chápat tuto skutečnost jako popis standardu a technického řešení. Lze je nahradit kvalitativně shodným řešením v souladu se zákonem 137/2006 Sb.</t>
  </si>
  <si>
    <t xml:space="preserve">Cena bez DPH</t>
  </si>
  <si>
    <t xml:space="preserve">Sazba daně</t>
  </si>
  <si>
    <t xml:space="preserve">Základ daně</t>
  </si>
  <si>
    <t xml:space="preserve">Výše daně</t>
  </si>
  <si>
    <t xml:space="preserve">DPH</t>
  </si>
  <si>
    <t xml:space="preserve">základní</t>
  </si>
  <si>
    <t xml:space="preserve">snížená</t>
  </si>
  <si>
    <t xml:space="preserve">zákl. přenesená</t>
  </si>
  <si>
    <t xml:space="preserve">sníž. přenesená</t>
  </si>
  <si>
    <t xml:space="preserve">nulová</t>
  </si>
  <si>
    <t xml:space="preserve">Cena s DPH</t>
  </si>
  <si>
    <t xml:space="preserve">v</t>
  </si>
  <si>
    <t xml:space="preserve">CZK</t>
  </si>
  <si>
    <t xml:space="preserve">Projektant</t>
  </si>
  <si>
    <t xml:space="preserve">Zpracovatel</t>
  </si>
  <si>
    <t xml:space="preserve">Datum a podpis:</t>
  </si>
  <si>
    <t xml:space="preserve">Razítko</t>
  </si>
  <si>
    <t xml:space="preserve">Objednavatel</t>
  </si>
  <si>
    <t xml:space="preserve">Uchazeč</t>
  </si>
  <si>
    <t xml:space="preserve">REKAPITULACE OBJEKTŮ STAVBY A SOUPISŮ PRACÍ</t>
  </si>
  <si>
    <t xml:space="preserve">Informatívní údaje z listů zakázek</t>
  </si>
  <si>
    <t xml:space="preserve">Kód</t>
  </si>
  <si>
    <t xml:space="preserve">Popis</t>
  </si>
  <si>
    <t xml:space="preserve">Cena bez DPH [CZK]</t>
  </si>
  <si>
    <t xml:space="preserve">Cena s DPH [CZK]</t>
  </si>
  <si>
    <t xml:space="preserve">Typ</t>
  </si>
  <si>
    <t xml:space="preserve">z toho Ostat._x005F_x000d_
náklady [CZK]</t>
  </si>
  <si>
    <t xml:space="preserve">DPH [CZK]</t>
  </si>
  <si>
    <t xml:space="preserve">Normohodiny [h]</t>
  </si>
  <si>
    <t xml:space="preserve">DPH základní [CZK]</t>
  </si>
  <si>
    <t xml:space="preserve">DPH snížená [CZK]</t>
  </si>
  <si>
    <t xml:space="preserve">DPH základní přenesená_x005F_x000d_
[CZK]</t>
  </si>
  <si>
    <t xml:space="preserve">DPH snížená přenesená_x005F_x000d_
[CZK]</t>
  </si>
  <si>
    <t xml:space="preserve">Základna_x005F_x000d_
DPH základní</t>
  </si>
  <si>
    <t xml:space="preserve">Základna_x005F_x000d_
DPH snížená</t>
  </si>
  <si>
    <t xml:space="preserve">Základna_x005F_x000d_
DPH zákl. přenesená</t>
  </si>
  <si>
    <t xml:space="preserve">Základna_x005F_x000d_
DPH sníž. přenesená</t>
  </si>
  <si>
    <t xml:space="preserve">Základna_x005F_x000d_
DPH nulová</t>
  </si>
  <si>
    <t xml:space="preserve">Náklady z rozpočtů</t>
  </si>
  <si>
    <t xml:space="preserve">D</t>
  </si>
  <si>
    <t xml:space="preserve">0</t>
  </si>
  <si>
    <t xml:space="preserve">###NOIMPORT###</t>
  </si>
  <si>
    <t xml:space="preserve">IMPORT</t>
  </si>
  <si>
    <t xml:space="preserve">{00000000-0000-0000-0000-000000000000}</t>
  </si>
  <si>
    <t xml:space="preserve">01a</t>
  </si>
  <si>
    <t xml:space="preserve">Stavební práce - vnitřní</t>
  </si>
  <si>
    <t xml:space="preserve">STA</t>
  </si>
  <si>
    <t xml:space="preserve">1</t>
  </si>
  <si>
    <t xml:space="preserve">{f1b02e3f-95ed-4c8c-83b1-43457b927b76}</t>
  </si>
  <si>
    <t xml:space="preserve">2</t>
  </si>
  <si>
    <t xml:space="preserve">/</t>
  </si>
  <si>
    <t xml:space="preserve">I.PP</t>
  </si>
  <si>
    <t xml:space="preserve">Soupis</t>
  </si>
  <si>
    <t xml:space="preserve">{51a0550e-4a64-4050-b12c-af27e027934f}</t>
  </si>
  <si>
    <t xml:space="preserve">I.NP</t>
  </si>
  <si>
    <t xml:space="preserve">{5431b00c-9289-47c7-ad04-f5f68ef2f9fd}</t>
  </si>
  <si>
    <t xml:space="preserve">3</t>
  </si>
  <si>
    <t xml:space="preserve">II.NP</t>
  </si>
  <si>
    <t xml:space="preserve">{99376f4d-aa1b-4661-98e8-6d791a8316fd}</t>
  </si>
  <si>
    <t xml:space="preserve">01b</t>
  </si>
  <si>
    <t xml:space="preserve">Stavební práce vnější</t>
  </si>
  <si>
    <t xml:space="preserve">{a4a80d55-9cfb-4d13-97f6-e74b72ab7745}</t>
  </si>
  <si>
    <t xml:space="preserve">01c</t>
  </si>
  <si>
    <t xml:space="preserve">Výměna střešní krytiny</t>
  </si>
  <si>
    <t xml:space="preserve">{73858d60-7c28-4f95-9d57-4af2f6dbc06f}</t>
  </si>
  <si>
    <t xml:space="preserve">02</t>
  </si>
  <si>
    <t xml:space="preserve">Elektroinstalace</t>
  </si>
  <si>
    <t xml:space="preserve">{d7c5ba8c-1b0d-4281-b601-801ea322e8e9}</t>
  </si>
  <si>
    <t xml:space="preserve">03</t>
  </si>
  <si>
    <t xml:space="preserve">ZTI</t>
  </si>
  <si>
    <t xml:space="preserve">{3c428fb6-70f6-4a30-832f-d432d13b504d}</t>
  </si>
  <si>
    <t xml:space="preserve">04</t>
  </si>
  <si>
    <t xml:space="preserve">UT</t>
  </si>
  <si>
    <t xml:space="preserve">{a01f6da8-ccb2-437e-a8cf-e905e15734c2}</t>
  </si>
  <si>
    <t xml:space="preserve">05</t>
  </si>
  <si>
    <t xml:space="preserve">Vodovodní přípojka</t>
  </si>
  <si>
    <t xml:space="preserve">{481cedb4-d36a-46fe-9251-fb7502f5ad63}</t>
  </si>
  <si>
    <t xml:space="preserve">06</t>
  </si>
  <si>
    <t xml:space="preserve">Kanalizační přípojka</t>
  </si>
  <si>
    <t xml:space="preserve">{9ee9b4f2-4e70-4730-9045-0d1f4be0f955}</t>
  </si>
  <si>
    <t xml:space="preserve">07</t>
  </si>
  <si>
    <t xml:space="preserve">Zpevněné plochy</t>
  </si>
  <si>
    <t xml:space="preserve">{769e3541-60e0-43f5-9621-26028089aafb}</t>
  </si>
  <si>
    <t xml:space="preserve">KRYCÍ LIST SOUPISU PRACÍ</t>
  </si>
  <si>
    <t xml:space="preserve">Objekt:</t>
  </si>
  <si>
    <t xml:space="preserve">01a - Stavební práce - vnitřní</t>
  </si>
  <si>
    <t xml:space="preserve">Soupis:</t>
  </si>
  <si>
    <t xml:space="preserve">1 - I.PP</t>
  </si>
  <si>
    <t xml:space="preserve">REKAPITULACE ČLENĚNÍ SOUPISU PRACÍ</t>
  </si>
  <si>
    <t xml:space="preserve">Kód dílu - Popis</t>
  </si>
  <si>
    <t xml:space="preserve">Cena celkem [CZK]</t>
  </si>
  <si>
    <t xml:space="preserve">Náklady ze soupisu prací</t>
  </si>
  <si>
    <t xml:space="preserve">-1</t>
  </si>
  <si>
    <t xml:space="preserve"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</si>
  <si>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</si>
  <si>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</si>
  <si>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</si>
  <si>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6 - Úpravy povrchů, podlahy a osazování výplní</t>
  </si>
  <si>
    <t xml:space="preserve">    9 - Ostatní konstrukce a práce-bourání</t>
  </si>
  <si>
    <t xml:space="preserve">    997 - Přesun sutě</t>
  </si>
  <si>
    <t xml:space="preserve">    998 - Přesun hmot</t>
  </si>
  <si>
    <t xml:space="preserve">PSV - Práce a dodávky PSV</t>
  </si>
  <si>
    <t xml:space="preserve">    766 - Konstrukce truhlářské</t>
  </si>
  <si>
    <t xml:space="preserve">    783 - Dokončovací práce - nátěry</t>
  </si>
  <si>
    <t xml:space="preserve">VRN - Vedlejší rozpočtové náklady</t>
  </si>
  <si>
    <t xml:space="preserve">    VRN3 - Zařízení staveniště</t>
  </si>
  <si>
    <t xml:space="preserve">SOUPIS PRACÍ</t>
  </si>
  <si>
    <t xml:space="preserve">PČ</t>
  </si>
  <si>
    <t xml:space="preserve">MJ</t>
  </si>
  <si>
    <t xml:space="preserve">Množství</t>
  </si>
  <si>
    <t xml:space="preserve">J.cena [CZK]</t>
  </si>
  <si>
    <t xml:space="preserve">Cenová soustava</t>
  </si>
  <si>
    <t xml:space="preserve">J. Nh [h]</t>
  </si>
  <si>
    <t xml:space="preserve">Nh celkem [h]</t>
  </si>
  <si>
    <t xml:space="preserve">J. hmotnost [t]</t>
  </si>
  <si>
    <t xml:space="preserve">Hmotnost celkem [t]</t>
  </si>
  <si>
    <t xml:space="preserve">J. suť [t]</t>
  </si>
  <si>
    <t xml:space="preserve">Suť Celkem [t]</t>
  </si>
  <si>
    <t xml:space="preserve">Náklady soupisu celkem</t>
  </si>
  <si>
    <t xml:space="preserve">HSV</t>
  </si>
  <si>
    <t xml:space="preserve">Práce a dodávky HSV</t>
  </si>
  <si>
    <t xml:space="preserve">ROZPOCET</t>
  </si>
  <si>
    <t xml:space="preserve">Zemní práce</t>
  </si>
  <si>
    <t xml:space="preserve">K</t>
  </si>
  <si>
    <t xml:space="preserve">131213101</t>
  </si>
  <si>
    <t xml:space="preserve">Hloubení jam v soudržných horninách třídy těžitelnosti I, skupiny 3 ručně</t>
  </si>
  <si>
    <t xml:space="preserve">m3</t>
  </si>
  <si>
    <t xml:space="preserve">4</t>
  </si>
  <si>
    <t xml:space="preserve">-315149780</t>
  </si>
  <si>
    <t xml:space="preserve">VV</t>
  </si>
  <si>
    <t xml:space="preserve">4,44*(1,40+0,10+1,44+0,10+1,40)*(0,10+0,10-0,06)</t>
  </si>
  <si>
    <t xml:space="preserve">1,00*0,56*(0,10+0,10-0,06)</t>
  </si>
  <si>
    <t xml:space="preserve">1,06*1,07*(0,10+0,10-0,06)</t>
  </si>
  <si>
    <t xml:space="preserve">Součet</t>
  </si>
  <si>
    <t xml:space="preserve">161111502</t>
  </si>
  <si>
    <t xml:space="preserve">Svislé přemístění výkopku z horniny třídy těžitelnosti I, skupiny 1 až 3 hl výkopu přes 3 do 6 m nošením</t>
  </si>
  <si>
    <t xml:space="preserve">6692342</t>
  </si>
  <si>
    <t xml:space="preserve">162211311</t>
  </si>
  <si>
    <t xml:space="preserve">Vodorovné přemístění výkopku z horniny třídy těžitelnosti I, skupiny 1 až 3 stavebním kolečkem do 10 m</t>
  </si>
  <si>
    <t xml:space="preserve">179372791</t>
  </si>
  <si>
    <t xml:space="preserve">162751117</t>
  </si>
  <si>
    <t xml:space="preserve">Vodorovné přemístění do 10000 m výkopku/sypaniny z horniny třídy těžitelnosti I, skupiny 1 až 3</t>
  </si>
  <si>
    <t xml:space="preserve">2025918227</t>
  </si>
  <si>
    <t xml:space="preserve">5</t>
  </si>
  <si>
    <t xml:space="preserve">171251201</t>
  </si>
  <si>
    <t xml:space="preserve">Uložení sypaniny na skládky nebo meziskládky</t>
  </si>
  <si>
    <t xml:space="preserve">-1419963683</t>
  </si>
  <si>
    <t xml:space="preserve">6</t>
  </si>
  <si>
    <t xml:space="preserve">171201231</t>
  </si>
  <si>
    <t xml:space="preserve">Poplatek za uložení zeminy a kamení na recyklační skládce (skládkovné) kód odpadu 17 05 04</t>
  </si>
  <si>
    <t xml:space="preserve">t</t>
  </si>
  <si>
    <t xml:space="preserve">1316765496</t>
  </si>
  <si>
    <t xml:space="preserve">2,997*1,8 'Přepočtené koeficientem množství</t>
  </si>
  <si>
    <t xml:space="preserve">Zakládání</t>
  </si>
  <si>
    <t xml:space="preserve">7</t>
  </si>
  <si>
    <t xml:space="preserve">271532212</t>
  </si>
  <si>
    <t xml:space="preserve">Podsyp pod základové konstrukce se zhutněním z hrubého kameniva frakce 16 až 32 mm</t>
  </si>
  <si>
    <t xml:space="preserve">479293128</t>
  </si>
  <si>
    <t xml:space="preserve">4,44*(1,40+0,10+1,44+0,10+1,40)*0,10</t>
  </si>
  <si>
    <t xml:space="preserve">1,00*0,56*0,10</t>
  </si>
  <si>
    <t xml:space="preserve">1,06*1,07*0,10</t>
  </si>
  <si>
    <t xml:space="preserve">8</t>
  </si>
  <si>
    <t xml:space="preserve">273313711</t>
  </si>
  <si>
    <t xml:space="preserve">Základové desky z betonu tř. C 20/25</t>
  </si>
  <si>
    <t xml:space="preserve">-869135255</t>
  </si>
  <si>
    <t xml:space="preserve">9</t>
  </si>
  <si>
    <t xml:space="preserve">273362021</t>
  </si>
  <si>
    <t xml:space="preserve">Výztuž základových desek svařovanými sítěmi Kari</t>
  </si>
  <si>
    <t xml:space="preserve">-868759087</t>
  </si>
  <si>
    <t xml:space="preserve">21,408*32,39/1000/6*1,15</t>
  </si>
  <si>
    <t xml:space="preserve">Svislé a kompletní konstrukce</t>
  </si>
  <si>
    <t xml:space="preserve">10</t>
  </si>
  <si>
    <t xml:space="preserve">342271511</t>
  </si>
  <si>
    <t xml:space="preserve">Příčky tl 100 mm z vibrolisovaných betonových skořepinových tvárnic na MC</t>
  </si>
  <si>
    <t xml:space="preserve">m2</t>
  </si>
  <si>
    <t xml:space="preserve">-627234282</t>
  </si>
  <si>
    <t xml:space="preserve">2,00*3,26*2</t>
  </si>
  <si>
    <t xml:space="preserve">1,17*4,44+3,14*(2,00-1,17)*(4,44/2)/2</t>
  </si>
  <si>
    <t xml:space="preserve">-0,80*1,97*3</t>
  </si>
  <si>
    <t xml:space="preserve">11</t>
  </si>
  <si>
    <t xml:space="preserve">342291111</t>
  </si>
  <si>
    <t xml:space="preserve">Ukotvení příček montážní polyuretanovou pěnou tl příčky do 100 mm</t>
  </si>
  <si>
    <t xml:space="preserve">m</t>
  </si>
  <si>
    <t xml:space="preserve">-1833014409</t>
  </si>
  <si>
    <t xml:space="preserve">3,26*2</t>
  </si>
  <si>
    <t xml:space="preserve">4,95</t>
  </si>
  <si>
    <t xml:space="preserve">12</t>
  </si>
  <si>
    <t xml:space="preserve">342291131</t>
  </si>
  <si>
    <t xml:space="preserve">Ukotvení příček k betonovým konstrukcím plochými kotvami</t>
  </si>
  <si>
    <t xml:space="preserve">1777187516</t>
  </si>
  <si>
    <t xml:space="preserve">2,00*2</t>
  </si>
  <si>
    <t xml:space="preserve">1,17*2</t>
  </si>
  <si>
    <t xml:space="preserve">Úpravy povrchů, podlahy a osazování výplní</t>
  </si>
  <si>
    <t xml:space="preserve">13</t>
  </si>
  <si>
    <t xml:space="preserve">611131100</t>
  </si>
  <si>
    <t xml:space="preserve">Vápenný postřik vnitřních stropů nanášený ručně</t>
  </si>
  <si>
    <t xml:space="preserve">-652749370</t>
  </si>
  <si>
    <t xml:space="preserve">4,95*(3,26+0,10+1,655)</t>
  </si>
  <si>
    <t xml:space="preserve">1,10*0,56</t>
  </si>
  <si>
    <t xml:space="preserve">1,06*1,07</t>
  </si>
  <si>
    <t xml:space="preserve">4,40*1,16</t>
  </si>
  <si>
    <t xml:space="preserve">14</t>
  </si>
  <si>
    <t xml:space="preserve">612131100</t>
  </si>
  <si>
    <t xml:space="preserve">Vápenný postřik vnitřních stěn nanášený ručně</t>
  </si>
  <si>
    <t xml:space="preserve">400584895</t>
  </si>
  <si>
    <t xml:space="preserve">1,17*(3,26+0,10+1,655)*2</t>
  </si>
  <si>
    <t xml:space="preserve">(1,17*4,44+3,14*(2,00-1,17)*(4,44/2)/2)*2</t>
  </si>
  <si>
    <t xml:space="preserve">-1,10*1,85-3,14*0,55*0,13/2</t>
  </si>
  <si>
    <t xml:space="preserve">0,56*1,85*2</t>
  </si>
  <si>
    <t xml:space="preserve">2,20*(1,07+1,06+1,07)</t>
  </si>
  <si>
    <t xml:space="preserve">(2,20+2,95)/2*3,51*2</t>
  </si>
  <si>
    <t xml:space="preserve">2,95*1,06</t>
  </si>
  <si>
    <t xml:space="preserve">629991001</t>
  </si>
  <si>
    <t xml:space="preserve">Zakrytí podélných ploch fólií volně položenou</t>
  </si>
  <si>
    <t xml:space="preserve">-1666213533</t>
  </si>
  <si>
    <t xml:space="preserve">14*(0,19+0,25)</t>
  </si>
  <si>
    <t xml:space="preserve">schodiště</t>
  </si>
  <si>
    <t xml:space="preserve">16</t>
  </si>
  <si>
    <t xml:space="preserve">642942111</t>
  </si>
  <si>
    <t xml:space="preserve">Osazování zárubní nebo rámů dveřních kovových do 2,5 m2 na MC</t>
  </si>
  <si>
    <t xml:space="preserve">kus</t>
  </si>
  <si>
    <t xml:space="preserve">-139329058</t>
  </si>
  <si>
    <t xml:space="preserve">17</t>
  </si>
  <si>
    <t xml:space="preserve">M</t>
  </si>
  <si>
    <t xml:space="preserve">55331350</t>
  </si>
  <si>
    <t xml:space="preserve">zárubeň ocelová pro běžné zdění a pórobeton 100 levá/pravá 800</t>
  </si>
  <si>
    <t xml:space="preserve">-488970439</t>
  </si>
  <si>
    <t xml:space="preserve">Ostatní konstrukce a práce-bourání</t>
  </si>
  <si>
    <t xml:space="preserve">18</t>
  </si>
  <si>
    <t xml:space="preserve">949101111</t>
  </si>
  <si>
    <t xml:space="preserve">Lešení pomocné pro objekty pozemních staveb s lešeňovou podlahou v do 1,9 m zatížení do 150 kg/m2</t>
  </si>
  <si>
    <t xml:space="preserve">775565649</t>
  </si>
  <si>
    <t xml:space="preserve">4,56</t>
  </si>
  <si>
    <t xml:space="preserve">m0.01</t>
  </si>
  <si>
    <t xml:space="preserve">4,69</t>
  </si>
  <si>
    <t xml:space="preserve">m0.02</t>
  </si>
  <si>
    <t xml:space="preserve">m0.03</t>
  </si>
  <si>
    <t xml:space="preserve">5,41</t>
  </si>
  <si>
    <t xml:space="preserve">m0.04</t>
  </si>
  <si>
    <t xml:space="preserve">19</t>
  </si>
  <si>
    <t xml:space="preserve">952901411</t>
  </si>
  <si>
    <t xml:space="preserve">Vyčištění ostatních objektů (kanálů, zásobníků, kůlen) při jakékoliv výšce podlaží</t>
  </si>
  <si>
    <t xml:space="preserve">-1179544590</t>
  </si>
  <si>
    <t xml:space="preserve">20</t>
  </si>
  <si>
    <t xml:space="preserve">965081113</t>
  </si>
  <si>
    <t xml:space="preserve">Bourání dlažby z dlaždic plochy přes 1 m2</t>
  </si>
  <si>
    <t xml:space="preserve">-753714141</t>
  </si>
  <si>
    <t xml:space="preserve">4,44*(1,40+0,10+1,44+0,10+1,40)</t>
  </si>
  <si>
    <t xml:space="preserve">1,00*0,56</t>
  </si>
  <si>
    <t xml:space="preserve">978011191</t>
  </si>
  <si>
    <t xml:space="preserve">Otlučení (osekání) vnitřní vápenné nebo vápenocementové omítky stropů v rozsahu do 100 %</t>
  </si>
  <si>
    <t xml:space="preserve">1080948112</t>
  </si>
  <si>
    <t xml:space="preserve">22</t>
  </si>
  <si>
    <t xml:space="preserve">978013191</t>
  </si>
  <si>
    <t xml:space="preserve">Otlučení (osekání) vnitřní vápenné nebo vápenocementové omítky stěn v rozsahu do 100 %</t>
  </si>
  <si>
    <t xml:space="preserve">-1655521600</t>
  </si>
  <si>
    <t xml:space="preserve">997</t>
  </si>
  <si>
    <t xml:space="preserve">Přesun sutě</t>
  </si>
  <si>
    <t xml:space="preserve">23</t>
  </si>
  <si>
    <t xml:space="preserve">997013111</t>
  </si>
  <si>
    <t xml:space="preserve">Vnitrostaveništní doprava suti a vybouraných hmot pro budovy v do 6 m s použitím mechanizace</t>
  </si>
  <si>
    <t xml:space="preserve">1897849949</t>
  </si>
  <si>
    <t xml:space="preserve">24</t>
  </si>
  <si>
    <t xml:space="preserve">997013501</t>
  </si>
  <si>
    <t xml:space="preserve">Odvoz suti a vybouraných hmot na skládku nebo meziskládku do 1 km se složením</t>
  </si>
  <si>
    <t xml:space="preserve">-1392101037</t>
  </si>
  <si>
    <t xml:space="preserve">25</t>
  </si>
  <si>
    <t xml:space="preserve">997013509</t>
  </si>
  <si>
    <t xml:space="preserve">Příplatek k odvozu suti a vybouraných hmot na skládku ZKD 1 km přes 1 km</t>
  </si>
  <si>
    <t xml:space="preserve">410641862</t>
  </si>
  <si>
    <t xml:space="preserve">5,028*28 'Přepočtené koeficientem množství</t>
  </si>
  <si>
    <t xml:space="preserve">26</t>
  </si>
  <si>
    <t xml:space="preserve">997013871</t>
  </si>
  <si>
    <t xml:space="preserve">Poplatek za uložení stavebního odpadu na recyklační skládce (skládkovné) směsného stavebního a demoličního kód odpadu  17 09 04</t>
  </si>
  <si>
    <t xml:space="preserve">-917778534</t>
  </si>
  <si>
    <t xml:space="preserve">998</t>
  </si>
  <si>
    <t xml:space="preserve">Přesun hmot</t>
  </si>
  <si>
    <t xml:space="preserve">27</t>
  </si>
  <si>
    <t xml:space="preserve">998011002</t>
  </si>
  <si>
    <t xml:space="preserve">Přesun hmot pro budovy zděné v do 12 m</t>
  </si>
  <si>
    <t xml:space="preserve">288441942</t>
  </si>
  <si>
    <t xml:space="preserve">PSV</t>
  </si>
  <si>
    <t xml:space="preserve">Práce a dodávky PSV</t>
  </si>
  <si>
    <t xml:space="preserve">766</t>
  </si>
  <si>
    <t xml:space="preserve">Konstrukce truhlářské</t>
  </si>
  <si>
    <t xml:space="preserve">28</t>
  </si>
  <si>
    <t xml:space="preserve">766660001</t>
  </si>
  <si>
    <t xml:space="preserve">Montáž dveřních křídel otvíravých jednokřídlových š do 0,8 m do ocelové zárubně</t>
  </si>
  <si>
    <t xml:space="preserve">1045985849</t>
  </si>
  <si>
    <t xml:space="preserve">29</t>
  </si>
  <si>
    <t xml:space="preserve">766D02</t>
  </si>
  <si>
    <t xml:space="preserve">Dveře interiérové, 800x1970, plné, jednokřídlé, dle výběru objednatele uvažovaná cena 4890Kč/kus - ozn. dle PD 3</t>
  </si>
  <si>
    <t xml:space="preserve">32</t>
  </si>
  <si>
    <t xml:space="preserve">1489232015</t>
  </si>
  <si>
    <t xml:space="preserve">30</t>
  </si>
  <si>
    <t xml:space="preserve">766PD3</t>
  </si>
  <si>
    <t xml:space="preserve">Příplatek za provedení dveří - voděodolnost</t>
  </si>
  <si>
    <t xml:space="preserve">1406400218</t>
  </si>
  <si>
    <t xml:space="preserve">31</t>
  </si>
  <si>
    <t xml:space="preserve">766PD4</t>
  </si>
  <si>
    <t xml:space="preserve">Kování dle výběru objednatele - uvažovaná cena 500Kč/kus - provedení dle účelu místností (klika-klika)</t>
  </si>
  <si>
    <t xml:space="preserve">-1748071068</t>
  </si>
  <si>
    <t xml:space="preserve">766681121</t>
  </si>
  <si>
    <t xml:space="preserve">Montáž zárubní rámových pro dveře dvoukřídlové do rozměru 1250 mm</t>
  </si>
  <si>
    <t xml:space="preserve">-1276785316</t>
  </si>
  <si>
    <t xml:space="preserve">33</t>
  </si>
  <si>
    <t xml:space="preserve">766660163</t>
  </si>
  <si>
    <t xml:space="preserve">Montáž dveřních křídel otvíravých dvoukřídlových požárních do dřevěné rámové zárubně</t>
  </si>
  <si>
    <t xml:space="preserve">-934415929</t>
  </si>
  <si>
    <t xml:space="preserve">34</t>
  </si>
  <si>
    <t xml:space="preserve">611100</t>
  </si>
  <si>
    <t xml:space="preserve">dveře dvoukřídlé vč. rámu dřevěné do pískovce protipožární EI (EW) 30 D3 plné 940x18800mm - atyp - ozn. dle PD 100</t>
  </si>
  <si>
    <t xml:space="preserve">-1063732281</t>
  </si>
  <si>
    <t xml:space="preserve">35</t>
  </si>
  <si>
    <t xml:space="preserve">766660720</t>
  </si>
  <si>
    <t xml:space="preserve">Osazení větrací mřížky s vyříznutím otvoru</t>
  </si>
  <si>
    <t xml:space="preserve">206089313</t>
  </si>
  <si>
    <t xml:space="preserve">36</t>
  </si>
  <si>
    <t xml:space="preserve">4502056660</t>
  </si>
  <si>
    <t xml:space="preserve">Mřížka větrací dveřní VM 500×90 mm, bílá (2 ks/bal)</t>
  </si>
  <si>
    <t xml:space="preserve">-2103697558</t>
  </si>
  <si>
    <t xml:space="preserve">37</t>
  </si>
  <si>
    <t xml:space="preserve">998766201</t>
  </si>
  <si>
    <t xml:space="preserve">Přesun hmot procentní pro konstrukce truhlářské v objektech v do 6 m</t>
  </si>
  <si>
    <t xml:space="preserve">%</t>
  </si>
  <si>
    <t xml:space="preserve">-318171184</t>
  </si>
  <si>
    <t xml:space="preserve">783</t>
  </si>
  <si>
    <t xml:space="preserve">Dokončovací práce - nátěry</t>
  </si>
  <si>
    <t xml:space="preserve">38</t>
  </si>
  <si>
    <t xml:space="preserve">783301401</t>
  </si>
  <si>
    <t xml:space="preserve">Ometení zámečnických konstrukcí</t>
  </si>
  <si>
    <t xml:space="preserve">-2116196855</t>
  </si>
  <si>
    <t xml:space="preserve">0,80*1,97*3</t>
  </si>
  <si>
    <t xml:space="preserve">39</t>
  </si>
  <si>
    <t xml:space="preserve">783314203</t>
  </si>
  <si>
    <t xml:space="preserve">Základní antikorozní jednonásobný syntetický samozákladující nátěr zámečnických konstrukcí</t>
  </si>
  <si>
    <t xml:space="preserve">222699575</t>
  </si>
  <si>
    <t xml:space="preserve">40</t>
  </si>
  <si>
    <t xml:space="preserve">783315101</t>
  </si>
  <si>
    <t xml:space="preserve">Mezinátěr jednonásobný syntetický standardní zámečnických konstrukcí</t>
  </si>
  <si>
    <t xml:space="preserve">2089529184</t>
  </si>
  <si>
    <t xml:space="preserve">41</t>
  </si>
  <si>
    <t xml:space="preserve">783317101</t>
  </si>
  <si>
    <t xml:space="preserve">Krycí jednonásobný syntetický standardní nátěr zámečnických konstrukcí</t>
  </si>
  <si>
    <t xml:space="preserve">-691003106</t>
  </si>
  <si>
    <t xml:space="preserve">VRN</t>
  </si>
  <si>
    <t xml:space="preserve">Vedlejší rozpočtové náklady</t>
  </si>
  <si>
    <t xml:space="preserve">VRN3</t>
  </si>
  <si>
    <t xml:space="preserve">Zařízení staveniště</t>
  </si>
  <si>
    <t xml:space="preserve">42</t>
  </si>
  <si>
    <t xml:space="preserve">030001000</t>
  </si>
  <si>
    <t xml:space="preserve">1024</t>
  </si>
  <si>
    <t xml:space="preserve">2112372738</t>
  </si>
  <si>
    <t xml:space="preserve">2 - I.NP</t>
  </si>
  <si>
    <t xml:space="preserve">    4 - Vodorovné konstrukce</t>
  </si>
  <si>
    <t xml:space="preserve">    6 - Úpravy povrchu, podlahy, osazení</t>
  </si>
  <si>
    <t xml:space="preserve">PSV - Konstrukce a práce PSV</t>
  </si>
  <si>
    <t xml:space="preserve">    711 - Izolace proti vodě, vlhkosti a plynům</t>
  </si>
  <si>
    <t xml:space="preserve">    713 - Izolace tepelné</t>
  </si>
  <si>
    <t xml:space="preserve">    742 - Elektroinstalace - slaboproud</t>
  </si>
  <si>
    <t xml:space="preserve">    763 - Konstrukce suché výstavby</t>
  </si>
  <si>
    <t xml:space="preserve">    771 - Podlahy z dlaždic</t>
  </si>
  <si>
    <t xml:space="preserve">    776 - Podlahy povlakové</t>
  </si>
  <si>
    <t xml:space="preserve">    781 - Dokončovací práce - obklady</t>
  </si>
  <si>
    <t xml:space="preserve">    784 - Dokončovací práce - malby</t>
  </si>
  <si>
    <t xml:space="preserve">131113101</t>
  </si>
  <si>
    <t xml:space="preserve">Hloubení jam v soudržných horninách třídy těžitelnosti I, skupiny 1 a 2 ručně</t>
  </si>
  <si>
    <t xml:space="preserve">1483771812</t>
  </si>
  <si>
    <t xml:space="preserve">-(0,12+0,10+0,06-0,20)*2,86*3,47</t>
  </si>
  <si>
    <t xml:space="preserve">-(0,12+0,10+0,06-0,20)*2,672*2,05</t>
  </si>
  <si>
    <t xml:space="preserve">m1.09-1.10-1.11 - hasiči</t>
  </si>
  <si>
    <t xml:space="preserve">(0,12+0,10+0,06-0,23-0,05)*4,625*6,73</t>
  </si>
  <si>
    <t xml:space="preserve">(0,12+0,10+0,06-0,20)*3,47*6,73</t>
  </si>
  <si>
    <t xml:space="preserve">m1.05-1.06-1.07-1.08-1.09-1.10-1.11</t>
  </si>
  <si>
    <t xml:space="preserve">(0,12+0,10+0,06-0,20)*14,53</t>
  </si>
  <si>
    <t xml:space="preserve">m1.04 - bez podsklepení</t>
  </si>
  <si>
    <t xml:space="preserve">(0,12+0,10+0,06-0,20)*3,02*5,015</t>
  </si>
  <si>
    <t xml:space="preserve">(0,12+0,10+0,06-0,20)*(0,475*1,06+1,00*1,41+0,42*1,03)</t>
  </si>
  <si>
    <t xml:space="preserve">M1.00-1.01-1.02</t>
  </si>
  <si>
    <t xml:space="preserve">(0,12+0,10+0,06-0,20)*4,75*5,015</t>
  </si>
  <si>
    <t xml:space="preserve">M1.03</t>
  </si>
  <si>
    <t xml:space="preserve">-1415251700</t>
  </si>
  <si>
    <t xml:space="preserve">162211319</t>
  </si>
  <si>
    <t xml:space="preserve">Příplatek k vodorovnému přemístění výkopku z horniny třídy těžitelnosti I, skupiny 1 až 3 stavebním kolečkem ZKD 10 m</t>
  </si>
  <si>
    <t xml:space="preserve">-21522942</t>
  </si>
  <si>
    <t xml:space="preserve">1466504088</t>
  </si>
  <si>
    <t xml:space="preserve">-273337218</t>
  </si>
  <si>
    <t xml:space="preserve">404911341</t>
  </si>
  <si>
    <t xml:space="preserve">5,104*1,8 'Přepočtené koeficientem množství</t>
  </si>
  <si>
    <t xml:space="preserve">265353603</t>
  </si>
  <si>
    <t xml:space="preserve">-0,12*2,86*3,47</t>
  </si>
  <si>
    <t xml:space="preserve">-0,12*2,672*2,05</t>
  </si>
  <si>
    <t xml:space="preserve">0,12*4,625*6,73</t>
  </si>
  <si>
    <t xml:space="preserve">0,12*3,47*6,73</t>
  </si>
  <si>
    <t xml:space="preserve">0,12*18,42</t>
  </si>
  <si>
    <t xml:space="preserve">0,12*3,02*5,015</t>
  </si>
  <si>
    <t xml:space="preserve">0,12*(0,475*1,06+1,00*1,41+0,42*1,03)</t>
  </si>
  <si>
    <t xml:space="preserve">0,12*4,75*5,015</t>
  </si>
  <si>
    <t xml:space="preserve">-2136053417</t>
  </si>
  <si>
    <t xml:space="preserve">-2,86*3,47*32,39/1000/6*1,15</t>
  </si>
  <si>
    <t xml:space="preserve">-2,672*2,05*32,39/1000/6*1,15</t>
  </si>
  <si>
    <t xml:space="preserve">4,625*6,73*32,39/1000/6*1,15</t>
  </si>
  <si>
    <t xml:space="preserve">3,47*6,73*32,39/1000/6*1,15</t>
  </si>
  <si>
    <t xml:space="preserve">18,42*32,39/1000/6*1,15</t>
  </si>
  <si>
    <t xml:space="preserve">3,02*5,015*32,39/1000/6*1,15</t>
  </si>
  <si>
    <t xml:space="preserve">(0,475*1,06+1,00*1,41+0,42*1,03)*32,39/1000/6*1,15</t>
  </si>
  <si>
    <t xml:space="preserve">4,75*5,015*32,39/1000/6*1,15</t>
  </si>
  <si>
    <t xml:space="preserve">310238211</t>
  </si>
  <si>
    <t xml:space="preserve">Zazdívka otvorů pl do 1 m2 ve zdivu nadzákladovém cihlami pálenými na MVC</t>
  </si>
  <si>
    <t xml:space="preserve">2037854795</t>
  </si>
  <si>
    <t xml:space="preserve">0,80*0,60*0,56</t>
  </si>
  <si>
    <t xml:space="preserve">m1.03-1.04</t>
  </si>
  <si>
    <t xml:space="preserve">310239211</t>
  </si>
  <si>
    <t xml:space="preserve">Zazdívka otvorů pl do 4 m2 ve zdivu nadzákladovém cihlami pálenými na MVC</t>
  </si>
  <si>
    <t xml:space="preserve">-421048307</t>
  </si>
  <si>
    <t xml:space="preserve">0,99*2,10*0,56</t>
  </si>
  <si>
    <t xml:space="preserve">2,00*0,90*0,48</t>
  </si>
  <si>
    <t xml:space="preserve">0,65*0,90*0,18</t>
  </si>
  <si>
    <t xml:space="preserve">m1.05 - okno</t>
  </si>
  <si>
    <t xml:space="preserve">317121151</t>
  </si>
  <si>
    <t xml:space="preserve">Montáž ŽB překladů prefabrikovaných do rýh světlosti otvoru do 1050 mm</t>
  </si>
  <si>
    <t xml:space="preserve">576304800</t>
  </si>
  <si>
    <t xml:space="preserve">59321071</t>
  </si>
  <si>
    <t xml:space="preserve">překlad železobetonový RZP 1490x140x140mm</t>
  </si>
  <si>
    <t xml:space="preserve">1788679021</t>
  </si>
  <si>
    <t xml:space="preserve">317142420</t>
  </si>
  <si>
    <t xml:space="preserve">Překlad nenosný pórobetonový š 100 mm v do 250 mm na tenkovrstvou maltu dl do 1000 mm</t>
  </si>
  <si>
    <t xml:space="preserve">1263390080</t>
  </si>
  <si>
    <t xml:space="preserve">317142422</t>
  </si>
  <si>
    <t xml:space="preserve">Překlad nenosný pórobetonový š 100 mm v do 250 mm na tenkovrstvou maltu dl do 1250 mm</t>
  </si>
  <si>
    <t xml:space="preserve">1563385875</t>
  </si>
  <si>
    <t xml:space="preserve">319201321</t>
  </si>
  <si>
    <t xml:space="preserve">Vyrovnání nerovného povrchu zdiva tl do 30 mm maltou</t>
  </si>
  <si>
    <t xml:space="preserve">677157488</t>
  </si>
  <si>
    <t xml:space="preserve">0,18*2,65</t>
  </si>
  <si>
    <t xml:space="preserve">0,35*1,50*5</t>
  </si>
  <si>
    <t xml:space="preserve">0,35*0,60*4</t>
  </si>
  <si>
    <t xml:space="preserve">340238212</t>
  </si>
  <si>
    <t xml:space="preserve">Zazdívka otvorů v příčkách nebo stěnách plochy do 1 m2 cihlami plnými tl přes 100 mm</t>
  </si>
  <si>
    <t xml:space="preserve">1011454926</t>
  </si>
  <si>
    <t xml:space="preserve">2,10*0,42</t>
  </si>
  <si>
    <t xml:space="preserve">m1.05-1.06</t>
  </si>
  <si>
    <t xml:space="preserve">342272225</t>
  </si>
  <si>
    <t xml:space="preserve">Příčka z pórobetonových hladkých tvárnic na tenkovrstvou maltu tl 100 mm</t>
  </si>
  <si>
    <t xml:space="preserve">17758731</t>
  </si>
  <si>
    <t xml:space="preserve">2,94*3,02</t>
  </si>
  <si>
    <t xml:space="preserve">-0,80*1,97</t>
  </si>
  <si>
    <t xml:space="preserve">2,94*1,925</t>
  </si>
  <si>
    <t xml:space="preserve">-0,70*1,97</t>
  </si>
  <si>
    <t xml:space="preserve">m1.00-1.01-1.02</t>
  </si>
  <si>
    <t xml:space="preserve">2,94*1,97</t>
  </si>
  <si>
    <t xml:space="preserve">m1.06-1.08</t>
  </si>
  <si>
    <t xml:space="preserve">342272245</t>
  </si>
  <si>
    <t xml:space="preserve">Příčka z pórobetonových hladkých tvárnic na tenkovrstvou maltu tl 150 mm</t>
  </si>
  <si>
    <t xml:space="preserve">-582885714</t>
  </si>
  <si>
    <t xml:space="preserve">2,94*(1,75+0,15+2,10)</t>
  </si>
  <si>
    <t xml:space="preserve">m1.06-1.07-1.08</t>
  </si>
  <si>
    <t xml:space="preserve">349231811</t>
  </si>
  <si>
    <t xml:space="preserve">Přizdívka ostění s ozubem z cihel tl do 150 mm</t>
  </si>
  <si>
    <t xml:space="preserve">1749021840</t>
  </si>
  <si>
    <t xml:space="preserve">0,95*2,10-0,80*1,97</t>
  </si>
  <si>
    <t xml:space="preserve">m1.01-1.03</t>
  </si>
  <si>
    <t xml:space="preserve">1,00*2,10-0,80*1,97</t>
  </si>
  <si>
    <t xml:space="preserve">1,05*2,10-0,80*1,97</t>
  </si>
  <si>
    <t xml:space="preserve">m1.00-1.04</t>
  </si>
  <si>
    <t xml:space="preserve">m1.04-1.06</t>
  </si>
  <si>
    <t xml:space="preserve">m1.04-1.07</t>
  </si>
  <si>
    <t xml:space="preserve">Vodorovné konstrukce</t>
  </si>
  <si>
    <t xml:space="preserve">411388531</t>
  </si>
  <si>
    <t xml:space="preserve">Zabetonování otvorů pl do 1 m2 ve stropech</t>
  </si>
  <si>
    <t xml:space="preserve">2080729492</t>
  </si>
  <si>
    <t xml:space="preserve">1,20*1,20*0,44</t>
  </si>
  <si>
    <t xml:space="preserve">Součet - komínové těleso</t>
  </si>
  <si>
    <t xml:space="preserve">Úpravy povrchu, podlahy, osazení</t>
  </si>
  <si>
    <t xml:space="preserve">611131121</t>
  </si>
  <si>
    <t xml:space="preserve">Penetrační disperzní nátěr vnitřních stropů nanášený ručně</t>
  </si>
  <si>
    <t xml:space="preserve">-220696647</t>
  </si>
  <si>
    <t xml:space="preserve">4,39</t>
  </si>
  <si>
    <t xml:space="preserve">m1.00</t>
  </si>
  <si>
    <t xml:space="preserve">9,25</t>
  </si>
  <si>
    <t xml:space="preserve">m1.01</t>
  </si>
  <si>
    <t xml:space="preserve">3,58</t>
  </si>
  <si>
    <t xml:space="preserve">m1.02</t>
  </si>
  <si>
    <t xml:space="preserve">23,82</t>
  </si>
  <si>
    <t xml:space="preserve">m1.03</t>
  </si>
  <si>
    <t xml:space="preserve">18,42</t>
  </si>
  <si>
    <t xml:space="preserve">m1.04</t>
  </si>
  <si>
    <t xml:space="preserve">26,12</t>
  </si>
  <si>
    <t xml:space="preserve">m1.05</t>
  </si>
  <si>
    <t xml:space="preserve">5,45</t>
  </si>
  <si>
    <t xml:space="preserve">m1.06</t>
  </si>
  <si>
    <t xml:space="preserve">3,68</t>
  </si>
  <si>
    <t xml:space="preserve">m1.07</t>
  </si>
  <si>
    <t xml:space="preserve">4,14</t>
  </si>
  <si>
    <t xml:space="preserve">m1.08</t>
  </si>
  <si>
    <t xml:space="preserve">611325411</t>
  </si>
  <si>
    <t xml:space="preserve">Oprava vnitřní vápenocementové hladké omítky stropů v rozsahu plochy do 10%</t>
  </si>
  <si>
    <t xml:space="preserve">-123954783</t>
  </si>
  <si>
    <t xml:space="preserve">611311131</t>
  </si>
  <si>
    <t xml:space="preserve">Potažení vnitřních rovných stropů vápenným štukem tloušťky do 3 mm</t>
  </si>
  <si>
    <t xml:space="preserve">-2079992771</t>
  </si>
  <si>
    <t xml:space="preserve">612131121</t>
  </si>
  <si>
    <t xml:space="preserve">Penetrační disperzní nátěr vnitřních stěn nanášený ručně</t>
  </si>
  <si>
    <t xml:space="preserve">-709318825</t>
  </si>
  <si>
    <t xml:space="preserve">2,76*(3,405*2+1,41*2)</t>
  </si>
  <si>
    <t xml:space="preserve">-0,80*1,97*2+0,42*(2,10+1,05+2,10)</t>
  </si>
  <si>
    <t xml:space="preserve">2,76*(2,99*2+3,02*2)</t>
  </si>
  <si>
    <t xml:space="preserve">-0,80*1,97*2+0,24*(2,10+0,95+2,10)</t>
  </si>
  <si>
    <t xml:space="preserve">-1,50*1,50*2+0,35*(1,50+1,50+1,50)*2</t>
  </si>
  <si>
    <t xml:space="preserve">2,76*(1,925*2+1,86*2)</t>
  </si>
  <si>
    <t xml:space="preserve">2,76*(4,75*2+5,015*2)</t>
  </si>
  <si>
    <t xml:space="preserve">-1,50*1,50*3+0,35*(1,50+1,50+1,50)*3</t>
  </si>
  <si>
    <t xml:space="preserve">2,76*(3,04*2+8,11*2)</t>
  </si>
  <si>
    <t xml:space="preserve">-1,00*2,10+0,35*(2,10+1,00+2,10)</t>
  </si>
  <si>
    <t xml:space="preserve">-0,94*1,88</t>
  </si>
  <si>
    <t xml:space="preserve">-0,60*1,50+0,35*(1,50+0,60+1,50)</t>
  </si>
  <si>
    <t xml:space="preserve">-1,20*2,30+0,45*(2,30+1,20+2,30)</t>
  </si>
  <si>
    <t xml:space="preserve">-0,80*1,97*2</t>
  </si>
  <si>
    <t xml:space="preserve">2,76*(4,625*2+(3,67+3,06)*2-2,05-2,67)</t>
  </si>
  <si>
    <t xml:space="preserve">-2,00*1,50+0,18*(1,50+2,00+1,50)</t>
  </si>
  <si>
    <t xml:space="preserve">-0,80*1,97+0,08*(2,10+1,00+2,10)</t>
  </si>
  <si>
    <t xml:space="preserve">2,76*(1,22+3,87*2)</t>
  </si>
  <si>
    <t xml:space="preserve">-0,80*1,97+0,59*(2,10+1,05+2,10)</t>
  </si>
  <si>
    <t xml:space="preserve">2,76*(2,10*2+1,75*2)</t>
  </si>
  <si>
    <t xml:space="preserve">-0,60*0,60+0,35*(0,60+0,60+0,60)</t>
  </si>
  <si>
    <t xml:space="preserve">2,76*(1,97*2+2,10)</t>
  </si>
  <si>
    <t xml:space="preserve">-0,60*0,60*2+0,35*(0,60+0,60+0,60)*2</t>
  </si>
  <si>
    <t xml:space="preserve">612142001</t>
  </si>
  <si>
    <t xml:space="preserve">Potažení vnitřních stěn sklovláknitým pletivem vtlačeným do tenkovrstvé hmoty</t>
  </si>
  <si>
    <t xml:space="preserve">438943973</t>
  </si>
  <si>
    <t xml:space="preserve">2,76*(1,925+1,06)</t>
  </si>
  <si>
    <t xml:space="preserve">2,76*(3,02)</t>
  </si>
  <si>
    <t xml:space="preserve">(2,76-2,00)*(1,925+1,86)</t>
  </si>
  <si>
    <t xml:space="preserve">2,76*(3,87)</t>
  </si>
  <si>
    <t xml:space="preserve">2,76*(2,10+1,75)</t>
  </si>
  <si>
    <t xml:space="preserve">2,76*(1,97+2,10)</t>
  </si>
  <si>
    <t xml:space="preserve">Součet - pouze nové porobetonové příčky</t>
  </si>
  <si>
    <t xml:space="preserve">612311131</t>
  </si>
  <si>
    <t xml:space="preserve">Potažení vnitřních stěn vápenným štukem tloušťky do 3 mm</t>
  </si>
  <si>
    <t xml:space="preserve">811055406</t>
  </si>
  <si>
    <t xml:space="preserve">(2,76-2,00)*(1,925*2+1,86*2)</t>
  </si>
  <si>
    <t xml:space="preserve">(2,76-2,00)*(1,97*2+2,10)</t>
  </si>
  <si>
    <t xml:space="preserve">-0,60*0,30*2+0,35*(0,30+0,60+0,30)*2</t>
  </si>
  <si>
    <t xml:space="preserve">612321121</t>
  </si>
  <si>
    <t xml:space="preserve">Vápenocementová omítka hladká jednovrstvá vnitřních stěn nanášená ručně</t>
  </si>
  <si>
    <t xml:space="preserve">-1844778393</t>
  </si>
  <si>
    <t xml:space="preserve">2,00*(1,925+1,86)</t>
  </si>
  <si>
    <t xml:space="preserve">2,200*(1,97)</t>
  </si>
  <si>
    <t xml:space="preserve">612321191</t>
  </si>
  <si>
    <t xml:space="preserve">Příplatek k vápenocementové omítce vnitřních stěn za každých dalších 5 mm tloušťky ručně</t>
  </si>
  <si>
    <t xml:space="preserve">682783251</t>
  </si>
  <si>
    <t xml:space="preserve">11,065*2 'Přepočtené koeficientem množství</t>
  </si>
  <si>
    <t xml:space="preserve">612325412</t>
  </si>
  <si>
    <t xml:space="preserve">Oprava vnitřní vápenocementové hladké omítky stěn v rozsahu plochy do 30%</t>
  </si>
  <si>
    <t xml:space="preserve">-2001326380</t>
  </si>
  <si>
    <t xml:space="preserve">619991011</t>
  </si>
  <si>
    <t xml:space="preserve">Obalení konstrukcí a prvků fólií přilepenou lepící páskou</t>
  </si>
  <si>
    <t xml:space="preserve">-362459008</t>
  </si>
  <si>
    <t xml:space="preserve">1,50*1,50*2</t>
  </si>
  <si>
    <t xml:space="preserve">1,50*1,50*3</t>
  </si>
  <si>
    <t xml:space="preserve">1,00*2,10</t>
  </si>
  <si>
    <t xml:space="preserve">1,20*2,30</t>
  </si>
  <si>
    <t xml:space="preserve">0,60*1,50</t>
  </si>
  <si>
    <t xml:space="preserve">2,00*1,50</t>
  </si>
  <si>
    <t xml:space="preserve">0,60*0,60</t>
  </si>
  <si>
    <t xml:space="preserve">0,60*0,60*2</t>
  </si>
  <si>
    <t xml:space="preserve">622143004</t>
  </si>
  <si>
    <t xml:space="preserve">Montáž omítkových samolepících začišťovacích profilů pro spojení s okenním rámem</t>
  </si>
  <si>
    <t xml:space="preserve">574234057</t>
  </si>
  <si>
    <t xml:space="preserve">1,50*3*2</t>
  </si>
  <si>
    <t xml:space="preserve">1,50*3*3</t>
  </si>
  <si>
    <t xml:space="preserve">2,10+1,00+2,10</t>
  </si>
  <si>
    <t xml:space="preserve">2,30+1,20+2,30</t>
  </si>
  <si>
    <t xml:space="preserve">1,50+0,60+1,50</t>
  </si>
  <si>
    <t xml:space="preserve">1,50+2,00+1,50</t>
  </si>
  <si>
    <t xml:space="preserve">0,60*3</t>
  </si>
  <si>
    <t xml:space="preserve">0,60*3*2</t>
  </si>
  <si>
    <t xml:space="preserve">59051476</t>
  </si>
  <si>
    <t xml:space="preserve">profil začišťovací PVC 9mm s výztužnou tkaninou pro ostění ETICS</t>
  </si>
  <si>
    <t xml:space="preserve">1901076925</t>
  </si>
  <si>
    <t xml:space="preserve">47,5*1,05 'Přepočtené koeficientem množství</t>
  </si>
  <si>
    <t xml:space="preserve">631311115</t>
  </si>
  <si>
    <t xml:space="preserve">Mazanina tl do 80 mm z betonu prostého bez zvýšených nároků na prostředí tř. C 20/25</t>
  </si>
  <si>
    <t xml:space="preserve">-151096920</t>
  </si>
  <si>
    <t xml:space="preserve">4,39*0,06</t>
  </si>
  <si>
    <t xml:space="preserve">9,25*0,06</t>
  </si>
  <si>
    <t xml:space="preserve">3,58*0,06</t>
  </si>
  <si>
    <t xml:space="preserve">23,82*0,06</t>
  </si>
  <si>
    <t xml:space="preserve">18,42*0,06</t>
  </si>
  <si>
    <t xml:space="preserve">26,12*0,06</t>
  </si>
  <si>
    <t xml:space="preserve">5,45*0,06</t>
  </si>
  <si>
    <t xml:space="preserve">3,68*0,06</t>
  </si>
  <si>
    <t xml:space="preserve">4,14*0,06</t>
  </si>
  <si>
    <t xml:space="preserve">631319011</t>
  </si>
  <si>
    <t xml:space="preserve">Příplatek k mazanině tl do 80 mm za přehlazení povrchu</t>
  </si>
  <si>
    <t xml:space="preserve">1212650614</t>
  </si>
  <si>
    <t xml:space="preserve">631319171</t>
  </si>
  <si>
    <t xml:space="preserve">Příplatek k mazanině tl do 80 mm za stržení povrchu spodní vrstvy před vložením výztuže</t>
  </si>
  <si>
    <t xml:space="preserve">1177411644</t>
  </si>
  <si>
    <t xml:space="preserve">631319195</t>
  </si>
  <si>
    <t xml:space="preserve">Příplatek k mazanině tl do 80 mm za plochu do 5 m2</t>
  </si>
  <si>
    <t xml:space="preserve">-152180417</t>
  </si>
  <si>
    <t xml:space="preserve">631362021</t>
  </si>
  <si>
    <t xml:space="preserve">Výztuž mazanin svařovanými sítěmi Kari</t>
  </si>
  <si>
    <t xml:space="preserve">-1068109271</t>
  </si>
  <si>
    <t xml:space="preserve">4,39*18,48/1000/6*1,15</t>
  </si>
  <si>
    <t xml:space="preserve">9,25*18,48/1000/6*1,15</t>
  </si>
  <si>
    <t xml:space="preserve">3,58*18,48/1000/6*1,15</t>
  </si>
  <si>
    <t xml:space="preserve">23,82*18,48/1000/6*1,15</t>
  </si>
  <si>
    <t xml:space="preserve">18,42*18,48/1000/6*1,15</t>
  </si>
  <si>
    <t xml:space="preserve">26,12*18,48/1000/6*1,15</t>
  </si>
  <si>
    <t xml:space="preserve">5,45*18,48/1000/6*1,15</t>
  </si>
  <si>
    <t xml:space="preserve">3,68*18,48/1000/6*1,15</t>
  </si>
  <si>
    <t xml:space="preserve">4,14*18,48/1000/6*1,15</t>
  </si>
  <si>
    <t xml:space="preserve">632481213</t>
  </si>
  <si>
    <t xml:space="preserve">Separační vrstva z PE fólie</t>
  </si>
  <si>
    <t xml:space="preserve">-488485546</t>
  </si>
  <si>
    <t xml:space="preserve">634112112</t>
  </si>
  <si>
    <t xml:space="preserve">Obvodová dilatace podlahovým páskem z pěnového PE mezi stěnou a mazaninou nebo potěrem v 100 mm</t>
  </si>
  <si>
    <t xml:space="preserve">-784031503</t>
  </si>
  <si>
    <t xml:space="preserve">(3,405*2+1,41*2)</t>
  </si>
  <si>
    <t xml:space="preserve">(2,99*2+3,02*2)</t>
  </si>
  <si>
    <t xml:space="preserve">(1,925*2+1,86*2)</t>
  </si>
  <si>
    <t xml:space="preserve">(4,75*2+5,015*2)</t>
  </si>
  <si>
    <t xml:space="preserve">(3,04*2+8,11*2)</t>
  </si>
  <si>
    <t xml:space="preserve">(4,625*2+(3,67+3,06)*2)</t>
  </si>
  <si>
    <t xml:space="preserve">(1,22*2+3,87*2)</t>
  </si>
  <si>
    <t xml:space="preserve">(2,10*2+1,75*2)</t>
  </si>
  <si>
    <t xml:space="preserve">(1,97*2+2,10*2)</t>
  </si>
  <si>
    <t xml:space="preserve">-333004596</t>
  </si>
  <si>
    <t xml:space="preserve">m1.00-1,02</t>
  </si>
  <si>
    <t xml:space="preserve">m1.00-1.01</t>
  </si>
  <si>
    <t xml:space="preserve">55331348</t>
  </si>
  <si>
    <t xml:space="preserve">zárubeň ocelová pro běžné zdění a pórobeton 100 levá/pravá 700</t>
  </si>
  <si>
    <t xml:space="preserve">1315970379</t>
  </si>
  <si>
    <t xml:space="preserve">-71298902</t>
  </si>
  <si>
    <t xml:space="preserve">43</t>
  </si>
  <si>
    <t xml:space="preserve">642944121</t>
  </si>
  <si>
    <t xml:space="preserve">Osazování ocelových zárubní dodatečné pl do 2,5 m2</t>
  </si>
  <si>
    <t xml:space="preserve">-1795020985</t>
  </si>
  <si>
    <t xml:space="preserve">44</t>
  </si>
  <si>
    <t xml:space="preserve">-1544112251</t>
  </si>
  <si>
    <t xml:space="preserve">45</t>
  </si>
  <si>
    <t xml:space="preserve">642945111</t>
  </si>
  <si>
    <t xml:space="preserve">Osazování protipožárních nebo protiplynových zárubní dveří jednokřídlových do 2,5 m2</t>
  </si>
  <si>
    <t xml:space="preserve">-302923799</t>
  </si>
  <si>
    <t xml:space="preserve">46</t>
  </si>
  <si>
    <t xml:space="preserve">55331414</t>
  </si>
  <si>
    <t xml:space="preserve">zárubeň ocelová pro běžné zdění a pórobeton s drážkou 150 levá/pravá 800</t>
  </si>
  <si>
    <t xml:space="preserve">-1879572178</t>
  </si>
  <si>
    <t xml:space="preserve">47</t>
  </si>
  <si>
    <t xml:space="preserve">-2128358769</t>
  </si>
  <si>
    <t xml:space="preserve">48</t>
  </si>
  <si>
    <t xml:space="preserve">952901111</t>
  </si>
  <si>
    <t xml:space="preserve">Vyčištění budov bytové a občanské výstavby při výšce podlaží do 4 m</t>
  </si>
  <si>
    <t xml:space="preserve">631166959</t>
  </si>
  <si>
    <t xml:space="preserve">49</t>
  </si>
  <si>
    <t xml:space="preserve">953943211</t>
  </si>
  <si>
    <t xml:space="preserve">Osazování hasicího přístroje</t>
  </si>
  <si>
    <t xml:space="preserve">2110884268</t>
  </si>
  <si>
    <t xml:space="preserve">50</t>
  </si>
  <si>
    <t xml:space="preserve">44932421A</t>
  </si>
  <si>
    <t xml:space="preserve">přístroj hasicí ruční - 21A - vč. revize</t>
  </si>
  <si>
    <t xml:space="preserve">1302274266</t>
  </si>
  <si>
    <t xml:space="preserve">51</t>
  </si>
  <si>
    <t xml:space="preserve">44932434A</t>
  </si>
  <si>
    <t xml:space="preserve">přístroj hasicí ruční - 34A - vč. revize</t>
  </si>
  <si>
    <t xml:space="preserve">811039542</t>
  </si>
  <si>
    <t xml:space="preserve">52</t>
  </si>
  <si>
    <t xml:space="preserve">962031132</t>
  </si>
  <si>
    <t xml:space="preserve">Bourání příček z cihel pálených na MVC tl do 100 mm</t>
  </si>
  <si>
    <t xml:space="preserve">92095539</t>
  </si>
  <si>
    <t xml:space="preserve">2,76*(1,96+1,575)</t>
  </si>
  <si>
    <t xml:space="preserve">2,76*(2,315+0,39+2,435)</t>
  </si>
  <si>
    <t xml:space="preserve">2,76*(4,02+2,20*2+1,35+1,40)</t>
  </si>
  <si>
    <t xml:space="preserve">-0,60*1,97*3</t>
  </si>
  <si>
    <t xml:space="preserve">-0,70*1,97*2</t>
  </si>
  <si>
    <t xml:space="preserve">53</t>
  </si>
  <si>
    <t xml:space="preserve">962031133</t>
  </si>
  <si>
    <t xml:space="preserve">Bourání příček z cihel pálených na MVC tl do 150 mm</t>
  </si>
  <si>
    <t xml:space="preserve">-1053728301</t>
  </si>
  <si>
    <t xml:space="preserve">(2,76+0,23)*(1,00+0,10+0,90+0,15)/2</t>
  </si>
  <si>
    <t xml:space="preserve">m1.05-1.09 - 50% plochy ponecháno na hasiče</t>
  </si>
  <si>
    <t xml:space="preserve">2,76*3,04</t>
  </si>
  <si>
    <t xml:space="preserve">54</t>
  </si>
  <si>
    <t xml:space="preserve">962032631</t>
  </si>
  <si>
    <t xml:space="preserve">Bourání zdiva komínového z cihel na MV nebo MVC</t>
  </si>
  <si>
    <t xml:space="preserve">-748483048</t>
  </si>
  <si>
    <t xml:space="preserve">0,97*1,20*(0,23+3,17)</t>
  </si>
  <si>
    <t xml:space="preserve">pouze část v m1.05</t>
  </si>
  <si>
    <t xml:space="preserve">55</t>
  </si>
  <si>
    <t xml:space="preserve">965042141</t>
  </si>
  <si>
    <t xml:space="preserve">Bourání podkladů pod dlažby nebo mazanin betonových nebo z litého asfaltu tl do 100 mm pl přes 4 m2</t>
  </si>
  <si>
    <t xml:space="preserve">-1554411590</t>
  </si>
  <si>
    <t xml:space="preserve">-2,86*3,47*0,10</t>
  </si>
  <si>
    <t xml:space="preserve">-2,67*2,05*0,10</t>
  </si>
  <si>
    <t xml:space="preserve">m1.09-1.10-1.11 - HASIČI</t>
  </si>
  <si>
    <t xml:space="preserve">0,10*4,625*6,73</t>
  </si>
  <si>
    <t xml:space="preserve">0,10*3,47*6,73</t>
  </si>
  <si>
    <t xml:space="preserve">0,10*18,42</t>
  </si>
  <si>
    <t xml:space="preserve">0,10*3,02*5,015</t>
  </si>
  <si>
    <t xml:space="preserve">0,10*(0,475*1,06+1,00*1,41+0,42*1,03)</t>
  </si>
  <si>
    <t xml:space="preserve">0,10*4,75*5,015</t>
  </si>
  <si>
    <t xml:space="preserve">56</t>
  </si>
  <si>
    <t xml:space="preserve">965043341</t>
  </si>
  <si>
    <t xml:space="preserve">Bourání podkladů pod dlažby betonových s potěrem nebo teracem tl do 100 mm pl přes 4 m2</t>
  </si>
  <si>
    <t xml:space="preserve">-2046190167</t>
  </si>
  <si>
    <t xml:space="preserve">57</t>
  </si>
  <si>
    <t xml:space="preserve">965049111</t>
  </si>
  <si>
    <t xml:space="preserve">Příplatek k bourání betonových mazanin za bourání mazanin se svařovanou sítí tl do 100 mm</t>
  </si>
  <si>
    <t xml:space="preserve">-1255552199</t>
  </si>
  <si>
    <t xml:space="preserve">58</t>
  </si>
  <si>
    <t xml:space="preserve">967031132</t>
  </si>
  <si>
    <t xml:space="preserve">Přisekání rovných ostění v cihelném zdivu na MV nebo MVC</t>
  </si>
  <si>
    <t xml:space="preserve">341506846</t>
  </si>
  <si>
    <t xml:space="preserve">1,03*2,10-0,80*1,97</t>
  </si>
  <si>
    <t xml:space="preserve">0,99*2,10-0,80*1,97</t>
  </si>
  <si>
    <t xml:space="preserve">1.05*2,10-0,80*1,97</t>
  </si>
  <si>
    <t xml:space="preserve">59</t>
  </si>
  <si>
    <t xml:space="preserve">968082015</t>
  </si>
  <si>
    <t xml:space="preserve">Vybourání plastových rámů oken včetně křídel plochy do 1 m2</t>
  </si>
  <si>
    <t xml:space="preserve">879649845</t>
  </si>
  <si>
    <t xml:space="preserve">0,60*0,60*3</t>
  </si>
  <si>
    <t xml:space="preserve">60</t>
  </si>
  <si>
    <t xml:space="preserve">968082016</t>
  </si>
  <si>
    <t xml:space="preserve">Vybourání plastových rámů oken včetně křídel plochy přes 1 do 2 m2</t>
  </si>
  <si>
    <t xml:space="preserve">-1131537400</t>
  </si>
  <si>
    <t xml:space="preserve">1,20*1,20</t>
  </si>
  <si>
    <t xml:space="preserve">61</t>
  </si>
  <si>
    <t xml:space="preserve">968082017</t>
  </si>
  <si>
    <t xml:space="preserve">Vybourání plastových rámů oken včetně křídel plochy přes 2 do 4 m2</t>
  </si>
  <si>
    <t xml:space="preserve">-421844241</t>
  </si>
  <si>
    <t xml:space="preserve">1,50*1,50*5</t>
  </si>
  <si>
    <t xml:space="preserve">62</t>
  </si>
  <si>
    <t xml:space="preserve">968072455</t>
  </si>
  <si>
    <t xml:space="preserve">Vybourání kovových dveřních zárubní pl do 2 m2</t>
  </si>
  <si>
    <t xml:space="preserve">2018352516</t>
  </si>
  <si>
    <t xml:space="preserve">0,60*1,97*3</t>
  </si>
  <si>
    <t xml:space="preserve">0,70*1,97*3</t>
  </si>
  <si>
    <t xml:space="preserve">0,80*1,97*8</t>
  </si>
  <si>
    <t xml:space="preserve">63</t>
  </si>
  <si>
    <t xml:space="preserve">971033561</t>
  </si>
  <si>
    <t xml:space="preserve">Vybourání otvorů ve zdivu cihelném pl do 1 m2 na MVC nebo MV tl do 600 mm</t>
  </si>
  <si>
    <t xml:space="preserve">1138284573</t>
  </si>
  <si>
    <t xml:space="preserve">1,06*2,10*0,48</t>
  </si>
  <si>
    <t xml:space="preserve">-0,80*1,97*0,48</t>
  </si>
  <si>
    <t xml:space="preserve">1,20*1,10*0,645</t>
  </si>
  <si>
    <t xml:space="preserve">m1.04 - parapet dveře</t>
  </si>
  <si>
    <t xml:space="preserve">64</t>
  </si>
  <si>
    <t xml:space="preserve">971033681</t>
  </si>
  <si>
    <t xml:space="preserve">Vybourání otvorů ve zdivu cihelném pl do 4 m2 na MVC nebo MV tl do 900 mm</t>
  </si>
  <si>
    <t xml:space="preserve">-700549149</t>
  </si>
  <si>
    <t xml:space="preserve">1,00*2,10*0,69</t>
  </si>
  <si>
    <t xml:space="preserve">65</t>
  </si>
  <si>
    <t xml:space="preserve">973031812</t>
  </si>
  <si>
    <t xml:space="preserve">Vysekání kapes ve zdivu cihelném na MV nebo MVC pro zavázání příček tl do 100 mm</t>
  </si>
  <si>
    <t xml:space="preserve">191665060</t>
  </si>
  <si>
    <t xml:space="preserve">2,76*3</t>
  </si>
  <si>
    <t xml:space="preserve">66</t>
  </si>
  <si>
    <t xml:space="preserve">973031813</t>
  </si>
  <si>
    <t xml:space="preserve">Vysekání kapes ve zdivu cihelném na MV nebo MVC pro zavázání příček tl do 150 mm</t>
  </si>
  <si>
    <t xml:space="preserve">-1763964387</t>
  </si>
  <si>
    <t xml:space="preserve">2,76*2</t>
  </si>
  <si>
    <t xml:space="preserve">67</t>
  </si>
  <si>
    <t xml:space="preserve">974031164</t>
  </si>
  <si>
    <t xml:space="preserve">Vysekání rýh ve zdivu cihelném hl do 150 mm š do 150 mm</t>
  </si>
  <si>
    <t xml:space="preserve">-2116123269</t>
  </si>
  <si>
    <t xml:space="preserve">1,50</t>
  </si>
  <si>
    <t xml:space="preserve">68</t>
  </si>
  <si>
    <t xml:space="preserve">974031167</t>
  </si>
  <si>
    <t xml:space="preserve">Vysekání rýh ve zdivu cihelném hl do 150 mm š do 300 mm</t>
  </si>
  <si>
    <t xml:space="preserve">1563711495</t>
  </si>
  <si>
    <t xml:space="preserve">1,50*2</t>
  </si>
  <si>
    <t xml:space="preserve">69</t>
  </si>
  <si>
    <t xml:space="preserve">974031169</t>
  </si>
  <si>
    <t xml:space="preserve">Příplatek k vysekání rýh ve zdivu cihelném hl do 150 mm ZKD 100 mm š rýhy</t>
  </si>
  <si>
    <t xml:space="preserve">1648228853</t>
  </si>
  <si>
    <t xml:space="preserve">70</t>
  </si>
  <si>
    <t xml:space="preserve">978011121</t>
  </si>
  <si>
    <t xml:space="preserve">Otlučení (osekání) vnitřní vápenné nebo vápenocementové omítky stropů v rozsahu do 10 %</t>
  </si>
  <si>
    <t xml:space="preserve">1581082685</t>
  </si>
  <si>
    <t xml:space="preserve">71</t>
  </si>
  <si>
    <t xml:space="preserve">978013141</t>
  </si>
  <si>
    <t xml:space="preserve">Otlučení (osekání) vnitřní vápenné nebo vápenocementové omítky stěn v rozsahu do 30 %</t>
  </si>
  <si>
    <t xml:space="preserve">1256775583</t>
  </si>
  <si>
    <t xml:space="preserve">2,76*(3,405+1,41+1,05+0,35+0,475)</t>
  </si>
  <si>
    <t xml:space="preserve">-0,80*1,97+0,42*(2,10+1,05+2,10)</t>
  </si>
  <si>
    <t xml:space="preserve">2,76*(2,99+3,02+2,99)</t>
  </si>
  <si>
    <t xml:space="preserve">-0,80*1,97+0,24*(2,10+0,95+2,10)</t>
  </si>
  <si>
    <t xml:space="preserve">-0,80*1,97+0,35*(2,10+1,00+2,10)</t>
  </si>
  <si>
    <t xml:space="preserve">-1,00*1,88</t>
  </si>
  <si>
    <t xml:space="preserve">-0,80*0,60</t>
  </si>
  <si>
    <t xml:space="preserve">2,76*(4,06+4,625+3,67+3,06+2,575)</t>
  </si>
  <si>
    <t xml:space="preserve">2,76*(1,22+3,87)</t>
  </si>
  <si>
    <t xml:space="preserve">(2,76-2,00)*(2,10+1,75)</t>
  </si>
  <si>
    <t xml:space="preserve">(2,76-2,00)*(1,97)</t>
  </si>
  <si>
    <t xml:space="preserve">72</t>
  </si>
  <si>
    <t xml:space="preserve">978059541</t>
  </si>
  <si>
    <t xml:space="preserve">Odsekání a odebrání obkladů stěn z vnitřních obkládaček plochy přes 1 m2</t>
  </si>
  <si>
    <t xml:space="preserve">-1176276629</t>
  </si>
  <si>
    <t xml:space="preserve">2,00*(1,86*2+1,925*2)</t>
  </si>
  <si>
    <t xml:space="preserve">2,00*(1,30*2+1,36*4+0,80*2)</t>
  </si>
  <si>
    <t xml:space="preserve">-0,60*1,97*2</t>
  </si>
  <si>
    <t xml:space="preserve">2,00*(1,39*4+1,30*2+0,80*2)</t>
  </si>
  <si>
    <t xml:space="preserve">2,00*(2,20*2+1,18*2)</t>
  </si>
  <si>
    <t xml:space="preserve">-0,60*1,97</t>
  </si>
  <si>
    <t xml:space="preserve">-0,60*0,60*3+0,35*(0,60*3)*3</t>
  </si>
  <si>
    <t xml:space="preserve">m1.07-1.08</t>
  </si>
  <si>
    <t xml:space="preserve">73</t>
  </si>
  <si>
    <t xml:space="preserve">-1910897383</t>
  </si>
  <si>
    <t xml:space="preserve">74</t>
  </si>
  <si>
    <t xml:space="preserve">-1449650657</t>
  </si>
  <si>
    <t xml:space="preserve">75</t>
  </si>
  <si>
    <t xml:space="preserve">-1182823125</t>
  </si>
  <si>
    <t xml:space="preserve">73,502*28 'Přepočtené koeficientem množství</t>
  </si>
  <si>
    <t xml:space="preserve">76</t>
  </si>
  <si>
    <t xml:space="preserve">-859699263</t>
  </si>
  <si>
    <t xml:space="preserve">77</t>
  </si>
  <si>
    <t xml:space="preserve">535302443</t>
  </si>
  <si>
    <t xml:space="preserve">Konstrukce a práce PSV</t>
  </si>
  <si>
    <t xml:space="preserve">711</t>
  </si>
  <si>
    <t xml:space="preserve">Izolace proti vodě, vlhkosti a plynům</t>
  </si>
  <si>
    <t xml:space="preserve">78</t>
  </si>
  <si>
    <t xml:space="preserve">711111001</t>
  </si>
  <si>
    <t xml:space="preserve">Provedení izolace proti zemní vlhkosti vodorovné za studena nátěrem penetračním</t>
  </si>
  <si>
    <t xml:space="preserve">-2033800595</t>
  </si>
  <si>
    <t xml:space="preserve">-2,86*3,47</t>
  </si>
  <si>
    <t xml:space="preserve">-2,672*2,05</t>
  </si>
  <si>
    <t xml:space="preserve">4,625*6,73</t>
  </si>
  <si>
    <t xml:space="preserve">3,47*6,73</t>
  </si>
  <si>
    <t xml:space="preserve">3,02*5,015</t>
  </si>
  <si>
    <t xml:space="preserve">(0,475*1,06+1,00*1,41+0,42*1,03)</t>
  </si>
  <si>
    <t xml:space="preserve">4,75*5,015</t>
  </si>
  <si>
    <t xml:space="preserve">79</t>
  </si>
  <si>
    <t xml:space="preserve">11163150</t>
  </si>
  <si>
    <t xml:space="preserve">lak penetrační asfaltový</t>
  </si>
  <si>
    <t xml:space="preserve">-1840606285</t>
  </si>
  <si>
    <t xml:space="preserve">98,809*0,0003 'Přepočtené koeficientem množství</t>
  </si>
  <si>
    <t xml:space="preserve">80</t>
  </si>
  <si>
    <t xml:space="preserve">711141559</t>
  </si>
  <si>
    <t xml:space="preserve">Provedení izolace proti zemní vlhkosti pásy přitavením vodorovné NAIP</t>
  </si>
  <si>
    <t xml:space="preserve">-647272483</t>
  </si>
  <si>
    <t xml:space="preserve">98,809*2 'Přepočtené koeficientem množství</t>
  </si>
  <si>
    <t xml:space="preserve">81</t>
  </si>
  <si>
    <t xml:space="preserve">62836110</t>
  </si>
  <si>
    <t xml:space="preserve">pás asfaltový natavitelný oxidovaný tl 4mm s vložkou z hliníkové fólie / hliníkové fólie s textilií, se spalitelnou PE folií nebo jemnozrnným minerálním posypem</t>
  </si>
  <si>
    <t xml:space="preserve">1117897540</t>
  </si>
  <si>
    <t xml:space="preserve">98,809*1,15 'Přepočtené koeficientem množství</t>
  </si>
  <si>
    <t xml:space="preserve">82</t>
  </si>
  <si>
    <t xml:space="preserve">62832000</t>
  </si>
  <si>
    <t xml:space="preserve">pás asfaltový natavitelný oxidovaný tl 3,0mm typu V60 S30 s vložkou ze skleněné rohože, s jemnozrnným minerálním posypem</t>
  </si>
  <si>
    <t xml:space="preserve">728757649</t>
  </si>
  <si>
    <t xml:space="preserve">83</t>
  </si>
  <si>
    <t xml:space="preserve">711745567</t>
  </si>
  <si>
    <t xml:space="preserve">Izolace proti vodě provedení spojů přitavením pásu NAIP 500 mm</t>
  </si>
  <si>
    <t xml:space="preserve">1148218112</t>
  </si>
  <si>
    <t xml:space="preserve">-(2,05+2,675)</t>
  </si>
  <si>
    <t xml:space="preserve">-(2,86+3,47+2,86)</t>
  </si>
  <si>
    <t xml:space="preserve">4,625*2+6,73*2</t>
  </si>
  <si>
    <t xml:space="preserve">3,47*2+6,73*2</t>
  </si>
  <si>
    <t xml:space="preserve">3,04*2+8,11*2</t>
  </si>
  <si>
    <t xml:space="preserve">3,02*2+5,015*2</t>
  </si>
  <si>
    <t xml:space="preserve">(0,475*2+1,00*2+(1,41-1,03)*2+0,42*2+1,03)</t>
  </si>
  <si>
    <t xml:space="preserve">4,75*2+5,015*2</t>
  </si>
  <si>
    <t xml:space="preserve">Součet - napojení na stávající izolaci </t>
  </si>
  <si>
    <t xml:space="preserve">84</t>
  </si>
  <si>
    <t xml:space="preserve">-1951485055</t>
  </si>
  <si>
    <t xml:space="preserve">92,675*0,6 'Přepočtené koeficientem množství</t>
  </si>
  <si>
    <t xml:space="preserve">85</t>
  </si>
  <si>
    <t xml:space="preserve">998711201</t>
  </si>
  <si>
    <t xml:space="preserve">Přesun hmot procentní pro izolace proti vodě, vlhkosti a plynům v objektech v do 6 m</t>
  </si>
  <si>
    <t xml:space="preserve">114292170</t>
  </si>
  <si>
    <t xml:space="preserve">713</t>
  </si>
  <si>
    <t xml:space="preserve">Izolace tepelné</t>
  </si>
  <si>
    <t xml:space="preserve">86</t>
  </si>
  <si>
    <t xml:space="preserve">713121111</t>
  </si>
  <si>
    <t xml:space="preserve">Montáž izolace tepelné podlah volně kladenými rohožemi, pásy, dílci, deskami 1 vrstva</t>
  </si>
  <si>
    <t xml:space="preserve">547719136</t>
  </si>
  <si>
    <t xml:space="preserve">87</t>
  </si>
  <si>
    <t xml:space="preserve">28372309</t>
  </si>
  <si>
    <t xml:space="preserve">deska EPS 100 do plochých střech a podlah λ=0,037 tl 100mm</t>
  </si>
  <si>
    <t xml:space="preserve">1913485180</t>
  </si>
  <si>
    <t xml:space="preserve">98,809*1,02 'Přepočtené koeficientem množství</t>
  </si>
  <si>
    <t xml:space="preserve">88</t>
  </si>
  <si>
    <t xml:space="preserve">998713201</t>
  </si>
  <si>
    <t xml:space="preserve">Přesun hmot procentní pro izolace tepelné v objektech v do 6 m</t>
  </si>
  <si>
    <t xml:space="preserve">83753140</t>
  </si>
  <si>
    <t xml:space="preserve">742</t>
  </si>
  <si>
    <t xml:space="preserve">Elektroinstalace - slaboproud</t>
  </si>
  <si>
    <t xml:space="preserve">89</t>
  </si>
  <si>
    <t xml:space="preserve">742260011</t>
  </si>
  <si>
    <t xml:space="preserve">Montáž snímače plynu</t>
  </si>
  <si>
    <t xml:space="preserve">-405174</t>
  </si>
  <si>
    <t xml:space="preserve">90</t>
  </si>
  <si>
    <t xml:space="preserve">ADI.0036187.URS</t>
  </si>
  <si>
    <t xml:space="preserve">Kombinovaný detektor s bat. nap., ak./opt. sig., životnost 10 let, CZ+SK verze</t>
  </si>
  <si>
    <t xml:space="preserve">-263304138</t>
  </si>
  <si>
    <t xml:space="preserve">91</t>
  </si>
  <si>
    <t xml:space="preserve">998742201</t>
  </si>
  <si>
    <t xml:space="preserve">Přesun hmot procentní pro slaboproud v objektech v do 6 m</t>
  </si>
  <si>
    <t xml:space="preserve">1837904801</t>
  </si>
  <si>
    <t xml:space="preserve">763</t>
  </si>
  <si>
    <t xml:space="preserve">Konstrukce suché výstavby</t>
  </si>
  <si>
    <t xml:space="preserve">92</t>
  </si>
  <si>
    <t xml:space="preserve">763112351</t>
  </si>
  <si>
    <t xml:space="preserve">SDK příčka mezibytová tl 155 mm zdvojený profil CW+UW 50 desky 2x akustická 12,5 s dvojitou izolací EI 90 Rw do 66 dB</t>
  </si>
  <si>
    <t xml:space="preserve">293498305</t>
  </si>
  <si>
    <t xml:space="preserve">(2,70+0,10+0,08)*(2,10+0,15+1,22)/2</t>
  </si>
  <si>
    <t xml:space="preserve">m1.06-1.08-1.10-1.11</t>
  </si>
  <si>
    <t xml:space="preserve">(2,70+0,10+0,08)*(1,00+0,10+0,90+0,15+2,522)/2</t>
  </si>
  <si>
    <t xml:space="preserve">m1.05-1.09</t>
  </si>
  <si>
    <t xml:space="preserve">Součet - 50% uvažováno pro hašiče</t>
  </si>
  <si>
    <t xml:space="preserve">93</t>
  </si>
  <si>
    <t xml:space="preserve">998763401</t>
  </si>
  <si>
    <t xml:space="preserve">Přesun hmot procentní pro sádrokartonové konstrukce v objektech v do 6 m</t>
  </si>
  <si>
    <t xml:space="preserve">1466887318</t>
  </si>
  <si>
    <t xml:space="preserve">94</t>
  </si>
  <si>
    <t xml:space="preserve">76600</t>
  </si>
  <si>
    <t xml:space="preserve">Dodávka a montáž kuchyňské linky vč. dodávky spotřebičů (sporák, digestoř, dřez vč. baterie) - dle výběru stavebníka - uvažovaná cena 50 000Kč/kus</t>
  </si>
  <si>
    <t xml:space="preserve">1558807829</t>
  </si>
  <si>
    <t xml:space="preserve">95</t>
  </si>
  <si>
    <t xml:space="preserve">766621011</t>
  </si>
  <si>
    <t xml:space="preserve">Montáž dřevěných oken plochy přes 1 m2 pevných výšky do 1,5 m s rámem do zdiva</t>
  </si>
  <si>
    <t xml:space="preserve">-135708597</t>
  </si>
  <si>
    <t xml:space="preserve">O1</t>
  </si>
  <si>
    <t xml:space="preserve">O2</t>
  </si>
  <si>
    <t xml:space="preserve">96</t>
  </si>
  <si>
    <t xml:space="preserve">61110010</t>
  </si>
  <si>
    <t xml:space="preserve">okno dřevěné otevíravé/sklopné dvojsklo přes plochu 1m2 do v 1,5m</t>
  </si>
  <si>
    <t xml:space="preserve">-149836383</t>
  </si>
  <si>
    <t xml:space="preserve">97</t>
  </si>
  <si>
    <t xml:space="preserve">766621622</t>
  </si>
  <si>
    <t xml:space="preserve">Montáž dřevěných oken plochy do 1 m2 zdvojených otevíravých do zdiva</t>
  </si>
  <si>
    <t xml:space="preserve">149160532</t>
  </si>
  <si>
    <t xml:space="preserve">O4</t>
  </si>
  <si>
    <t xml:space="preserve">O3</t>
  </si>
  <si>
    <t xml:space="preserve">98</t>
  </si>
  <si>
    <t xml:space="preserve">61110008</t>
  </si>
  <si>
    <t xml:space="preserve">okno dřevěné otevíravé/sklopné dvojsklo do plochy 1m2</t>
  </si>
  <si>
    <t xml:space="preserve">1037311436</t>
  </si>
  <si>
    <t xml:space="preserve">0,60*1,50*1</t>
  </si>
  <si>
    <t xml:space="preserve">99</t>
  </si>
  <si>
    <t xml:space="preserve">1440611273</t>
  </si>
  <si>
    <t xml:space="preserve">100</t>
  </si>
  <si>
    <t xml:space="preserve">61162001</t>
  </si>
  <si>
    <t xml:space="preserve">dveře jednokřídlé dřevotřískové povrch dýhovaný plné 700x1970/2100mm</t>
  </si>
  <si>
    <t xml:space="preserve">297333698</t>
  </si>
  <si>
    <t xml:space="preserve">101</t>
  </si>
  <si>
    <t xml:space="preserve">61162002</t>
  </si>
  <si>
    <t xml:space="preserve">dveře jednokřídlé dřevotřískové povrch dýhovaný plné 800x1970/2100mm</t>
  </si>
  <si>
    <t xml:space="preserve">-1306108180</t>
  </si>
  <si>
    <t xml:space="preserve">102</t>
  </si>
  <si>
    <t xml:space="preserve">549146</t>
  </si>
  <si>
    <t xml:space="preserve">kování dveřní vrchní klika-klika včetně rozet a montážního materiálu - dle výběru stavebníka - uvažovaná cena 500Kč/kus</t>
  </si>
  <si>
    <t xml:space="preserve">-837655566</t>
  </si>
  <si>
    <t xml:space="preserve">103</t>
  </si>
  <si>
    <t xml:space="preserve">766660021</t>
  </si>
  <si>
    <t xml:space="preserve">Montáž dveřních křídel otvíravých jednokřídlových š do 0,8 m požárních do ocelové zárubně</t>
  </si>
  <si>
    <t xml:space="preserve">-148917566</t>
  </si>
  <si>
    <t xml:space="preserve">104</t>
  </si>
  <si>
    <t xml:space="preserve">372943912</t>
  </si>
  <si>
    <t xml:space="preserve">105</t>
  </si>
  <si>
    <t xml:space="preserve">61163</t>
  </si>
  <si>
    <t xml:space="preserve">příplatek za protipožární provedení</t>
  </si>
  <si>
    <t xml:space="preserve">-1050644958</t>
  </si>
  <si>
    <t xml:space="preserve">106</t>
  </si>
  <si>
    <t xml:space="preserve">549147</t>
  </si>
  <si>
    <t xml:space="preserve">kování dveřní bezpečnostní vrchní klika-koule včetně rozet a montážního materiálu - dle výběru stavebníka - uvažovaná cena 1000Kč/kus</t>
  </si>
  <si>
    <t xml:space="preserve">1972566958</t>
  </si>
  <si>
    <t xml:space="preserve">107</t>
  </si>
  <si>
    <t xml:space="preserve">766660411</t>
  </si>
  <si>
    <t xml:space="preserve">Montáž vchodových dveří jednokřídlových bez nadsvětlíku do zdiva</t>
  </si>
  <si>
    <t xml:space="preserve">-2040499416</t>
  </si>
  <si>
    <t xml:space="preserve">108</t>
  </si>
  <si>
    <t xml:space="preserve">5P</t>
  </si>
  <si>
    <t xml:space="preserve">Dveře vchodové dřevěné vč. zárubně, jednokřídlé, částečně prosklené, izolační dvojsklo, UD= 1,2W/m2K. 1000x2300</t>
  </si>
  <si>
    <t xml:space="preserve">1508698786</t>
  </si>
  <si>
    <t xml:space="preserve">109</t>
  </si>
  <si>
    <t xml:space="preserve">6L</t>
  </si>
  <si>
    <t xml:space="preserve">Dveře vchodové dřevěné vč. zárubně, jednokřídlé, částečně prosklené, izolační dvojsklo, UD= 1,2W/m2K. 1000x2100</t>
  </si>
  <si>
    <t xml:space="preserve">1619216494</t>
  </si>
  <si>
    <t xml:space="preserve">110</t>
  </si>
  <si>
    <t xml:space="preserve">766694121</t>
  </si>
  <si>
    <t xml:space="preserve">Montáž parapetních desek dřevěných nebo plastových šířky přes 30 cm délky do 1,0 m</t>
  </si>
  <si>
    <t xml:space="preserve">-740788153</t>
  </si>
  <si>
    <t xml:space="preserve">111</t>
  </si>
  <si>
    <t xml:space="preserve">60794104</t>
  </si>
  <si>
    <t xml:space="preserve">deska parapetní dřevotřísková vnitřní 340x1000mm</t>
  </si>
  <si>
    <t xml:space="preserve">1204210408</t>
  </si>
  <si>
    <t xml:space="preserve">0,60*4</t>
  </si>
  <si>
    <t xml:space="preserve">112</t>
  </si>
  <si>
    <t xml:space="preserve">61144019</t>
  </si>
  <si>
    <t xml:space="preserve">koncovka k parapetu plastovému vnitřnímu 1 pár</t>
  </si>
  <si>
    <t xml:space="preserve">sada</t>
  </si>
  <si>
    <t xml:space="preserve">678189115</t>
  </si>
  <si>
    <t xml:space="preserve">113</t>
  </si>
  <si>
    <t xml:space="preserve">766694122</t>
  </si>
  <si>
    <t xml:space="preserve">Montáž parapetních dřevěných nebo plastových šířky přes 30 cm délky do 1,6 m</t>
  </si>
  <si>
    <t xml:space="preserve">154895097</t>
  </si>
  <si>
    <t xml:space="preserve">114</t>
  </si>
  <si>
    <t xml:space="preserve">1043282320</t>
  </si>
  <si>
    <t xml:space="preserve">5,000*1,50</t>
  </si>
  <si>
    <t xml:space="preserve">115</t>
  </si>
  <si>
    <t xml:space="preserve">60794121</t>
  </si>
  <si>
    <t xml:space="preserve">koncovka PVC k parapetním dřevotřískovým deskám 600mm</t>
  </si>
  <si>
    <t xml:space="preserve">-1978690956</t>
  </si>
  <si>
    <t xml:space="preserve">116</t>
  </si>
  <si>
    <t xml:space="preserve">766694124</t>
  </si>
  <si>
    <t xml:space="preserve">Montáž parapetních dřevěných nebo plastových šířky přes 30 cm délky přes 2,6 m</t>
  </si>
  <si>
    <t xml:space="preserve">1323565968</t>
  </si>
  <si>
    <t xml:space="preserve">117</t>
  </si>
  <si>
    <t xml:space="preserve">-1231473484</t>
  </si>
  <si>
    <t xml:space="preserve">118</t>
  </si>
  <si>
    <t xml:space="preserve">-1153591063</t>
  </si>
  <si>
    <t xml:space="preserve">119</t>
  </si>
  <si>
    <t xml:space="preserve">-1769741777</t>
  </si>
  <si>
    <t xml:space="preserve">771</t>
  </si>
  <si>
    <t xml:space="preserve">Podlahy z dlaždic</t>
  </si>
  <si>
    <t xml:space="preserve">120</t>
  </si>
  <si>
    <t xml:space="preserve">771111011</t>
  </si>
  <si>
    <t xml:space="preserve">Vysátí podkladu před pokládkou dlažby</t>
  </si>
  <si>
    <t xml:space="preserve">-725941936</t>
  </si>
  <si>
    <t xml:space="preserve">121</t>
  </si>
  <si>
    <t xml:space="preserve">771111012</t>
  </si>
  <si>
    <t xml:space="preserve">Vysátí schodiště před pokládkou dlažby</t>
  </si>
  <si>
    <t xml:space="preserve">-470087926</t>
  </si>
  <si>
    <t xml:space="preserve">1,06*16</t>
  </si>
  <si>
    <t xml:space="preserve">122</t>
  </si>
  <si>
    <t xml:space="preserve">771121011</t>
  </si>
  <si>
    <t xml:space="preserve">Nátěr penetrační na podlahu</t>
  </si>
  <si>
    <t xml:space="preserve">2121804460</t>
  </si>
  <si>
    <t xml:space="preserve">35,27</t>
  </si>
  <si>
    <t xml:space="preserve">1,06*3,30+1,06*3,57</t>
  </si>
  <si>
    <t xml:space="preserve">123</t>
  </si>
  <si>
    <t xml:space="preserve">771273123</t>
  </si>
  <si>
    <t xml:space="preserve">Montáž obkladů stupnic z dlaždic protiskluzných keramických lepených š do 300 mm</t>
  </si>
  <si>
    <t xml:space="preserve">-1439449807</t>
  </si>
  <si>
    <t xml:space="preserve">124</t>
  </si>
  <si>
    <t xml:space="preserve">59761337</t>
  </si>
  <si>
    <t xml:space="preserve">schodovka protiskluzná šířky 300mm - dle výběru stavebníka - uvažovaná cena 200Kč/kus</t>
  </si>
  <si>
    <t xml:space="preserve">-903534136</t>
  </si>
  <si>
    <t xml:space="preserve">16,96*3,3 'Přepočtené koeficientem množství</t>
  </si>
  <si>
    <t xml:space="preserve">125</t>
  </si>
  <si>
    <t xml:space="preserve">771273232</t>
  </si>
  <si>
    <t xml:space="preserve">Montáž obkladů podstupnic z dlaždic hladkých keramických lepených v do 200 mm</t>
  </si>
  <si>
    <t xml:space="preserve">814252780</t>
  </si>
  <si>
    <t xml:space="preserve">126</t>
  </si>
  <si>
    <t xml:space="preserve">59761003</t>
  </si>
  <si>
    <t xml:space="preserve">dlažba keramická hutná hladká do interiéru přes 9 do 12ks/m2 - dle výběru stavebníka - uvažovaná cena 400Kč/m2</t>
  </si>
  <si>
    <t xml:space="preserve">-238932185</t>
  </si>
  <si>
    <t xml:space="preserve">1,06*3,30</t>
  </si>
  <si>
    <t xml:space="preserve">3,498*1,1 'Přepočtené koeficientem množství</t>
  </si>
  <si>
    <t xml:space="preserve">127</t>
  </si>
  <si>
    <t xml:space="preserve">771473112</t>
  </si>
  <si>
    <t xml:space="preserve">Montáž soklů z dlaždic keramických lepených rovných v do 90 mm</t>
  </si>
  <si>
    <t xml:space="preserve">93285923</t>
  </si>
  <si>
    <t xml:space="preserve">3,04*2+8,11*2-1,00*2+0,35*2+0,45*2-0,80*3</t>
  </si>
  <si>
    <t xml:space="preserve">3,30*2+3,57*2</t>
  </si>
  <si>
    <t xml:space="preserve">3,87*2+1,22*2-0,80*3+0,59*2</t>
  </si>
  <si>
    <t xml:space="preserve">1,75*2+2,10*2-0,80+0,59*2</t>
  </si>
  <si>
    <t xml:space="preserve">128</t>
  </si>
  <si>
    <t xml:space="preserve">59761416</t>
  </si>
  <si>
    <t xml:space="preserve">sokl-dlažba keramická slinutá hladká do interiéru i exteriéru 300x80mm - dle výběru stavebníka - uvažovaná cena 45Kč/kus</t>
  </si>
  <si>
    <t xml:space="preserve">-1459569843</t>
  </si>
  <si>
    <t xml:space="preserve">50,28*3,3 'Přepočtené koeficientem množství</t>
  </si>
  <si>
    <t xml:space="preserve">129</t>
  </si>
  <si>
    <t xml:space="preserve">771573113</t>
  </si>
  <si>
    <t xml:space="preserve">Montáž podlah keramických hladkých lepených standardním lepidlem do 12 ks/ m2</t>
  </si>
  <si>
    <t xml:space="preserve">-1204519614</t>
  </si>
  <si>
    <t xml:space="preserve">130</t>
  </si>
  <si>
    <t xml:space="preserve">-311936303</t>
  </si>
  <si>
    <t xml:space="preserve">35,27*1,1 'Přepočtené koeficientem množství</t>
  </si>
  <si>
    <t xml:space="preserve">131</t>
  </si>
  <si>
    <t xml:space="preserve">771577131</t>
  </si>
  <si>
    <t xml:space="preserve">Příplatek k montáži podlah keramických lepených standardním lepidlem za plochu do 5 m2</t>
  </si>
  <si>
    <t xml:space="preserve">118692254</t>
  </si>
  <si>
    <t xml:space="preserve">132</t>
  </si>
  <si>
    <t xml:space="preserve">771591112</t>
  </si>
  <si>
    <t xml:space="preserve">Izolace pod dlažbu nátěrem nebo stěrkou ve dvou vrstvách</t>
  </si>
  <si>
    <t xml:space="preserve">806214323</t>
  </si>
  <si>
    <t xml:space="preserve">133</t>
  </si>
  <si>
    <t xml:space="preserve">771591115</t>
  </si>
  <si>
    <t xml:space="preserve">Podlahy spárování silikonem</t>
  </si>
  <si>
    <t xml:space="preserve">633526069</t>
  </si>
  <si>
    <t xml:space="preserve">(1,925*2+1,86*2)-0,70</t>
  </si>
  <si>
    <t xml:space="preserve">(3,04*2+8,11*2)-1,00*2-0,80*3+0,35*2+0,45*2</t>
  </si>
  <si>
    <t xml:space="preserve">(1,22*2+3,87*2)-0,80*3+0,59*2</t>
  </si>
  <si>
    <t xml:space="preserve">(2,10*2+1,75*2)-0,80+0,59*2</t>
  </si>
  <si>
    <t xml:space="preserve">(1,97*2+2,10*2)-0,80</t>
  </si>
  <si>
    <t xml:space="preserve">134</t>
  </si>
  <si>
    <t xml:space="preserve">771591237</t>
  </si>
  <si>
    <t xml:space="preserve">Montáž těsnícího pásu pro styčné nebo dilatační spáry</t>
  </si>
  <si>
    <t xml:space="preserve">2097279114</t>
  </si>
  <si>
    <t xml:space="preserve">(3,04*2+8,11*2)+0,35*2+0,45*2</t>
  </si>
  <si>
    <t xml:space="preserve">(1,22*2+3,87*2)+0,59*2</t>
  </si>
  <si>
    <t xml:space="preserve">(2,10*2+1,75*2)+0,59*2</t>
  </si>
  <si>
    <t xml:space="preserve">135</t>
  </si>
  <si>
    <t xml:space="preserve">28355021</t>
  </si>
  <si>
    <t xml:space="preserve">páska pružná těsnící hydroizolační š do 100mm</t>
  </si>
  <si>
    <t xml:space="preserve">1259658470</t>
  </si>
  <si>
    <t xml:space="preserve">59,85*1,05 'Přepočtené koeficientem množství</t>
  </si>
  <si>
    <t xml:space="preserve">136</t>
  </si>
  <si>
    <t xml:space="preserve">998771201</t>
  </si>
  <si>
    <t xml:space="preserve">Přesun hmot procentní pro podlahy z dlaždic v objektech v do 6 m</t>
  </si>
  <si>
    <t xml:space="preserve">1083904863</t>
  </si>
  <si>
    <t xml:space="preserve">776</t>
  </si>
  <si>
    <t xml:space="preserve">Podlahy povlakové</t>
  </si>
  <si>
    <t xml:space="preserve">137</t>
  </si>
  <si>
    <t xml:space="preserve">776111112</t>
  </si>
  <si>
    <t xml:space="preserve">Broušení betonového podkladu povlakových podlah</t>
  </si>
  <si>
    <t xml:space="preserve">1261157690</t>
  </si>
  <si>
    <t xml:space="preserve">138</t>
  </si>
  <si>
    <t xml:space="preserve">776111311</t>
  </si>
  <si>
    <t xml:space="preserve">Vysátí podkladu povlakových podlah</t>
  </si>
  <si>
    <t xml:space="preserve">656503312</t>
  </si>
  <si>
    <t xml:space="preserve">139</t>
  </si>
  <si>
    <t xml:space="preserve">776121111</t>
  </si>
  <si>
    <t xml:space="preserve">Vodou ředitelná penetrace savého podkladu povlakových podlah ředěná v poměru 1:3</t>
  </si>
  <si>
    <t xml:space="preserve">-2086942160</t>
  </si>
  <si>
    <t xml:space="preserve">140</t>
  </si>
  <si>
    <t xml:space="preserve">776141112</t>
  </si>
  <si>
    <t xml:space="preserve">Vyrovnání podkladu povlakových podlah stěrkou pevnosti 20 MPa tl 5 mm</t>
  </si>
  <si>
    <t xml:space="preserve">665381536</t>
  </si>
  <si>
    <t xml:space="preserve">141</t>
  </si>
  <si>
    <t xml:space="preserve">776211111</t>
  </si>
  <si>
    <t xml:space="preserve">Lepení textilních pásů</t>
  </si>
  <si>
    <t xml:space="preserve">375975847</t>
  </si>
  <si>
    <t xml:space="preserve">142</t>
  </si>
  <si>
    <t xml:space="preserve">69751061</t>
  </si>
  <si>
    <t xml:space="preserve">koberec zátěžový vpichovaný role š 2m, vlákno 100% PA, hm 400g/m2, zátěž 33, útlum 21dB, hořlavost Bfl S1 - dle výběru objednatele - uvažovaná cena 450Kč/m2</t>
  </si>
  <si>
    <t xml:space="preserve">-687096511</t>
  </si>
  <si>
    <t xml:space="preserve">23,82*1,1 'Přepočtené koeficientem množství</t>
  </si>
  <si>
    <t xml:space="preserve">143</t>
  </si>
  <si>
    <t xml:space="preserve">776221111</t>
  </si>
  <si>
    <t xml:space="preserve">Lepení pásů z PVC standardním lepidlem</t>
  </si>
  <si>
    <t xml:space="preserve">-291283568</t>
  </si>
  <si>
    <t xml:space="preserve">144</t>
  </si>
  <si>
    <t xml:space="preserve">28411000</t>
  </si>
  <si>
    <t xml:space="preserve">PVC heterogenní zátěžová antibakteriální tl 2,25mm, nášlapná vrstva 0,90mm, třída zátěže 34/43, otlak do 0,03mm, R10, hořlavost Bfl S1 - dle výběru objednatele - uvažovaná cena 550Kč/m2</t>
  </si>
  <si>
    <t xml:space="preserve">568709523</t>
  </si>
  <si>
    <t xml:space="preserve">39,76*1,1 'Přepočtené koeficientem množství</t>
  </si>
  <si>
    <t xml:space="preserve">145</t>
  </si>
  <si>
    <t xml:space="preserve">776223111</t>
  </si>
  <si>
    <t xml:space="preserve">Spoj povlakových podlahovin z PVC svařováním za tepla</t>
  </si>
  <si>
    <t xml:space="preserve">-120117585</t>
  </si>
  <si>
    <t xml:space="preserve">6,73*2</t>
  </si>
  <si>
    <t xml:space="preserve">4,75*2</t>
  </si>
  <si>
    <t xml:space="preserve">146</t>
  </si>
  <si>
    <t xml:space="preserve">776411111</t>
  </si>
  <si>
    <t xml:space="preserve">Montáž obvodových soklíků výšky do 80 mm</t>
  </si>
  <si>
    <t xml:space="preserve">-545195398</t>
  </si>
  <si>
    <t xml:space="preserve">-0,80*2-0,70+0,42*2</t>
  </si>
  <si>
    <t xml:space="preserve">-0,80*2+0,24*2</t>
  </si>
  <si>
    <t xml:space="preserve">-0,80</t>
  </si>
  <si>
    <t xml:space="preserve">147</t>
  </si>
  <si>
    <t xml:space="preserve">28411006</t>
  </si>
  <si>
    <t xml:space="preserve">lišta soklová - dle výběru objednatele - uvažovaná cena 50Kč/m2</t>
  </si>
  <si>
    <t xml:space="preserve">-1642601093</t>
  </si>
  <si>
    <t xml:space="preserve">59,71*1,02 'Přepočtené koeficientem množství</t>
  </si>
  <si>
    <t xml:space="preserve">148</t>
  </si>
  <si>
    <t xml:space="preserve">998776201</t>
  </si>
  <si>
    <t xml:space="preserve">Přesun hmot procentní pro podlahy povlakové v objektech v do 6 m</t>
  </si>
  <si>
    <t xml:space="preserve">-760508016</t>
  </si>
  <si>
    <t xml:space="preserve">781</t>
  </si>
  <si>
    <t xml:space="preserve">Dokončovací práce - obklady</t>
  </si>
  <si>
    <t xml:space="preserve">149</t>
  </si>
  <si>
    <t xml:space="preserve">781111011</t>
  </si>
  <si>
    <t xml:space="preserve">Ometení (oprášení) stěny při přípravě podkladu</t>
  </si>
  <si>
    <t xml:space="preserve">-2142689829</t>
  </si>
  <si>
    <t xml:space="preserve">2,00*(1,925*2+1,86*2)</t>
  </si>
  <si>
    <t xml:space="preserve">2,00*(1,97*2+2,10)</t>
  </si>
  <si>
    <t xml:space="preserve">150</t>
  </si>
  <si>
    <t xml:space="preserve">781121011</t>
  </si>
  <si>
    <t xml:space="preserve">Nátěr penetrační na stěnu</t>
  </si>
  <si>
    <t xml:space="preserve">927603143</t>
  </si>
  <si>
    <t xml:space="preserve">151</t>
  </si>
  <si>
    <t xml:space="preserve">781131112</t>
  </si>
  <si>
    <t xml:space="preserve">Izolace pod obklad nátěrem nebo stěrkou ve dvou vrstvách</t>
  </si>
  <si>
    <t xml:space="preserve">259096942</t>
  </si>
  <si>
    <t xml:space="preserve">152</t>
  </si>
  <si>
    <t xml:space="preserve">781131237</t>
  </si>
  <si>
    <t xml:space="preserve">Montáž izolace pod obklad těsnícími pásy pro styčné nebo dilatační spáry</t>
  </si>
  <si>
    <t xml:space="preserve">-1100202511</t>
  </si>
  <si>
    <t xml:space="preserve">2,00*4</t>
  </si>
  <si>
    <t xml:space="preserve">153</t>
  </si>
  <si>
    <t xml:space="preserve">2065003128</t>
  </si>
  <si>
    <t xml:space="preserve">16*1,05 'Přepočtené koeficientem množství</t>
  </si>
  <si>
    <t xml:space="preserve">154</t>
  </si>
  <si>
    <t xml:space="preserve">781473112</t>
  </si>
  <si>
    <t xml:space="preserve">Montáž obkladů vnitřních keramických hladkých do 12 ks/m2 lepených standardním lepidlem</t>
  </si>
  <si>
    <t xml:space="preserve">1101533066</t>
  </si>
  <si>
    <t xml:space="preserve">155</t>
  </si>
  <si>
    <t xml:space="preserve">59761026</t>
  </si>
  <si>
    <t xml:space="preserve">obklad keramický hladký do 12ks/m2 - dle výběru objednatele - uvažovaná cena 400Kč/m2</t>
  </si>
  <si>
    <t xml:space="preserve">-1797519275</t>
  </si>
  <si>
    <t xml:space="preserve">24,745*1,1 'Přepočtené koeficientem množství</t>
  </si>
  <si>
    <t xml:space="preserve">156</t>
  </si>
  <si>
    <t xml:space="preserve">781493111</t>
  </si>
  <si>
    <t xml:space="preserve">Plastové profily rohové lepené standardním lepidlem</t>
  </si>
  <si>
    <t xml:space="preserve">1844656505</t>
  </si>
  <si>
    <t xml:space="preserve">1,20+0,80+0,20</t>
  </si>
  <si>
    <t xml:space="preserve">157</t>
  </si>
  <si>
    <t xml:space="preserve">781495141</t>
  </si>
  <si>
    <t xml:space="preserve">Průnik obkladem kruhový do DN 30</t>
  </si>
  <si>
    <t xml:space="preserve">1738038917</t>
  </si>
  <si>
    <t xml:space="preserve">158</t>
  </si>
  <si>
    <t xml:space="preserve">781495142</t>
  </si>
  <si>
    <t xml:space="preserve">Průnik obkladem kruhový do DN 90</t>
  </si>
  <si>
    <t xml:space="preserve">1075656841</t>
  </si>
  <si>
    <t xml:space="preserve">159</t>
  </si>
  <si>
    <t xml:space="preserve">781495143</t>
  </si>
  <si>
    <t xml:space="preserve">Průnik obkladem kruhový přes DN 90</t>
  </si>
  <si>
    <t xml:space="preserve">1577206567</t>
  </si>
  <si>
    <t xml:space="preserve">160</t>
  </si>
  <si>
    <t xml:space="preserve">781495153</t>
  </si>
  <si>
    <t xml:space="preserve">Průnik obkladem hranatý o delší straně přes 90 mm</t>
  </si>
  <si>
    <t xml:space="preserve">1846838318</t>
  </si>
  <si>
    <t xml:space="preserve">161</t>
  </si>
  <si>
    <t xml:space="preserve">998781201</t>
  </si>
  <si>
    <t xml:space="preserve">Přesun hmot procentní pro obklady keramické v objektech v do 6 m</t>
  </si>
  <si>
    <t xml:space="preserve">540228334</t>
  </si>
  <si>
    <t xml:space="preserve">162</t>
  </si>
  <si>
    <t xml:space="preserve">765129541</t>
  </si>
  <si>
    <t xml:space="preserve">0,70*1,97*1</t>
  </si>
  <si>
    <t xml:space="preserve">0,80*1,97*7</t>
  </si>
  <si>
    <t xml:space="preserve">163</t>
  </si>
  <si>
    <t xml:space="preserve">-832938585</t>
  </si>
  <si>
    <t xml:space="preserve">164</t>
  </si>
  <si>
    <t xml:space="preserve">1083504146</t>
  </si>
  <si>
    <t xml:space="preserve">165</t>
  </si>
  <si>
    <t xml:space="preserve">-1151138322</t>
  </si>
  <si>
    <t xml:space="preserve">784</t>
  </si>
  <si>
    <t xml:space="preserve">Dokončovací práce - malby</t>
  </si>
  <si>
    <t xml:space="preserve">166</t>
  </si>
  <si>
    <t xml:space="preserve">784121001</t>
  </si>
  <si>
    <t xml:space="preserve">Oškrabání malby v mísnostech výšky do 3,80 m</t>
  </si>
  <si>
    <t xml:space="preserve">-153071686</t>
  </si>
  <si>
    <t xml:space="preserve">98,85*0,70</t>
  </si>
  <si>
    <t xml:space="preserve">strop oprava</t>
  </si>
  <si>
    <t xml:space="preserve">217,477*0,70</t>
  </si>
  <si>
    <t xml:space="preserve">stěny oprava</t>
  </si>
  <si>
    <t xml:space="preserve">167</t>
  </si>
  <si>
    <t xml:space="preserve">784121011</t>
  </si>
  <si>
    <t xml:space="preserve">Rozmývání podkladu po oškrabání malby v místnostech výšky do 3,80 m</t>
  </si>
  <si>
    <t xml:space="preserve">-1703953005</t>
  </si>
  <si>
    <t xml:space="preserve">168</t>
  </si>
  <si>
    <t xml:space="preserve">784181101</t>
  </si>
  <si>
    <t xml:space="preserve">Základní akrylátová jednonásobná penetrace podkladu v místnostech výšky do 3,80m</t>
  </si>
  <si>
    <t xml:space="preserve">-1046248224</t>
  </si>
  <si>
    <t xml:space="preserve">98,85</t>
  </si>
  <si>
    <t xml:space="preserve">strop štuk</t>
  </si>
  <si>
    <t xml:space="preserve">217,477</t>
  </si>
  <si>
    <t xml:space="preserve">stěny štuk</t>
  </si>
  <si>
    <t xml:space="preserve">2,76*(2,10+1,22)</t>
  </si>
  <si>
    <t xml:space="preserve">2,76*(2,05+2,67)</t>
  </si>
  <si>
    <t xml:space="preserve">SDK příčka</t>
  </si>
  <si>
    <t xml:space="preserve">169</t>
  </si>
  <si>
    <t xml:space="preserve">784211121</t>
  </si>
  <si>
    <t xml:space="preserve">Dvojnásobné bílé malby ze směsí za mokra středně otěruvzdorných v místnostech výšky do 3,80 m</t>
  </si>
  <si>
    <t xml:space="preserve">-1131380640</t>
  </si>
  <si>
    <t xml:space="preserve">170</t>
  </si>
  <si>
    <t xml:space="preserve">-766320594</t>
  </si>
  <si>
    <t xml:space="preserve">3 - II.NP</t>
  </si>
  <si>
    <t xml:space="preserve">    762 - Konstrukce tesařské</t>
  </si>
  <si>
    <t xml:space="preserve">0,95*2,10*0,26</t>
  </si>
  <si>
    <t xml:space="preserve">m2.10-2.11</t>
  </si>
  <si>
    <t xml:space="preserve">0,60*(5,385+0,11)*0,30</t>
  </si>
  <si>
    <t xml:space="preserve">dozdívka pod střechou 2.11-1.17</t>
  </si>
  <si>
    <t xml:space="preserve">0,20*1,50*4</t>
  </si>
  <si>
    <t xml:space="preserve">0,20*1,15*2</t>
  </si>
  <si>
    <t xml:space="preserve">0,95*2,05</t>
  </si>
  <si>
    <t xml:space="preserve">m2.02-2.05</t>
  </si>
  <si>
    <t xml:space="preserve">0,90*2,00</t>
  </si>
  <si>
    <t xml:space="preserve">m2.05-2.06</t>
  </si>
  <si>
    <t xml:space="preserve">1,15*2,45</t>
  </si>
  <si>
    <t xml:space="preserve">-1,15*2,10</t>
  </si>
  <si>
    <t xml:space="preserve">m2.05-2.07</t>
  </si>
  <si>
    <t xml:space="preserve">2,55*(1,845+1,375)</t>
  </si>
  <si>
    <t xml:space="preserve">m2.01-2.03-2.04</t>
  </si>
  <si>
    <t xml:space="preserve">2,55*2,345</t>
  </si>
  <si>
    <t xml:space="preserve">m2.01-2.04</t>
  </si>
  <si>
    <t xml:space="preserve">(0,275+2,45)*2,24</t>
  </si>
  <si>
    <t xml:space="preserve">m2.09-2.10</t>
  </si>
  <si>
    <t xml:space="preserve">1,15*2,10-0,80*1,97</t>
  </si>
  <si>
    <t xml:space="preserve">1,145*2,10-0,80*1,97</t>
  </si>
  <si>
    <t xml:space="preserve">0,90*2,10-0,80*1,97</t>
  </si>
  <si>
    <t xml:space="preserve">13,04</t>
  </si>
  <si>
    <t xml:space="preserve">m2.01</t>
  </si>
  <si>
    <t xml:space="preserve">15,48</t>
  </si>
  <si>
    <t xml:space="preserve">m2.02</t>
  </si>
  <si>
    <t xml:space="preserve">2,54</t>
  </si>
  <si>
    <t xml:space="preserve">m2.03</t>
  </si>
  <si>
    <t xml:space="preserve">3,89</t>
  </si>
  <si>
    <t xml:space="preserve">m2.04</t>
  </si>
  <si>
    <t xml:space="preserve">21,17</t>
  </si>
  <si>
    <t xml:space="preserve">m2.05</t>
  </si>
  <si>
    <t xml:space="preserve">13,45</t>
  </si>
  <si>
    <t xml:space="preserve">m2.06</t>
  </si>
  <si>
    <t xml:space="preserve">5,60</t>
  </si>
  <si>
    <t xml:space="preserve">m2.07</t>
  </si>
  <si>
    <t xml:space="preserve">14,20</t>
  </si>
  <si>
    <t xml:space="preserve">m2.08</t>
  </si>
  <si>
    <t xml:space="preserve">5,44</t>
  </si>
  <si>
    <t xml:space="preserve">m2.09</t>
  </si>
  <si>
    <t xml:space="preserve">4,54</t>
  </si>
  <si>
    <t xml:space="preserve">m2.10</t>
  </si>
  <si>
    <t xml:space="preserve">-1623237826</t>
  </si>
  <si>
    <t xml:space="preserve">5,045*3,40</t>
  </si>
  <si>
    <t xml:space="preserve">38,19</t>
  </si>
  <si>
    <t xml:space="preserve">m 2.11- půda</t>
  </si>
  <si>
    <t xml:space="preserve">2,45*(3,505*2+3,72*2+0,15*2)</t>
  </si>
  <si>
    <t xml:space="preserve">-1,50*1,20+0,20*(1,20+1,50+1,20)</t>
  </si>
  <si>
    <t xml:space="preserve">-1,15*1,33+0,20*(1,33+1,15+1,33)</t>
  </si>
  <si>
    <t xml:space="preserve">2,45*(2,48*2+5,57*2)</t>
  </si>
  <si>
    <t xml:space="preserve">-0,80*1,97+0,20*(2,10+1,00+2,10)</t>
  </si>
  <si>
    <t xml:space="preserve">2,45*(1,845*2+1,375*2)</t>
  </si>
  <si>
    <t xml:space="preserve">-0,80*1,97*2+0,06*(2,10+0,95+2,10)</t>
  </si>
  <si>
    <t xml:space="preserve">2,45*(1,795*2+2,245*2)</t>
  </si>
  <si>
    <t xml:space="preserve">2,45*(3,27*2+6,68*2)</t>
  </si>
  <si>
    <t xml:space="preserve">3,565*3,45/2*2</t>
  </si>
  <si>
    <t xml:space="preserve">2,45*(3,22*2+4,115*2)</t>
  </si>
  <si>
    <t xml:space="preserve">-0,80*1,97*2+0,22*(2,10+0,95+2,10)+0,07*(2,10+1,00+2,10)</t>
  </si>
  <si>
    <t xml:space="preserve">2,45*(2,245*2+2,35*2)</t>
  </si>
  <si>
    <t xml:space="preserve">-0,80*1,97*3+0,06*(2,10+1,15+2,10)+0,22*(2,10+1,145+2,10)</t>
  </si>
  <si>
    <t xml:space="preserve">2,45*(3,45*2+4,115*2)</t>
  </si>
  <si>
    <t xml:space="preserve">2,45*(2,40*2+2,24*2)</t>
  </si>
  <si>
    <t xml:space="preserve">2,45*(1,90*2+2,24*2)</t>
  </si>
  <si>
    <t xml:space="preserve">-0,80*2,10+0,22*(2,10+0,90+2,10)</t>
  </si>
  <si>
    <t xml:space="preserve">2,80*(11,83+0,225+4,72+6,775)</t>
  </si>
  <si>
    <t xml:space="preserve">m2.11</t>
  </si>
  <si>
    <t xml:space="preserve">2,45*3,72</t>
  </si>
  <si>
    <t xml:space="preserve">2,45*(1,375+1,845)</t>
  </si>
  <si>
    <t xml:space="preserve">(2,45-2,00)*(1,795+2,245)</t>
  </si>
  <si>
    <t xml:space="preserve">(2,45-2,00)*2,24</t>
  </si>
  <si>
    <t xml:space="preserve">2,45*2,24</t>
  </si>
  <si>
    <t xml:space="preserve">(2,45-2,00)*(1,795*2+2,245*2)</t>
  </si>
  <si>
    <t xml:space="preserve">(2,45-2,00)*(2,40*2+2,24*2)</t>
  </si>
  <si>
    <t xml:space="preserve">2,00*(1,795*2+2,245*2)</t>
  </si>
  <si>
    <t xml:space="preserve">2,00*(2,40*2+2,24*2)</t>
  </si>
  <si>
    <t xml:space="preserve">(0,39+2,80)*(11,83+0,225+4,72+6,775)</t>
  </si>
  <si>
    <t xml:space="preserve">96,129*2 'Přepočtené koeficientem množství</t>
  </si>
  <si>
    <t xml:space="preserve">1,50*1,20</t>
  </si>
  <si>
    <t xml:space="preserve">1,15*1,33</t>
  </si>
  <si>
    <t xml:space="preserve">622143003</t>
  </si>
  <si>
    <t xml:space="preserve">Montáž omítkových plastových nebo pozinkovaných rohových profilů s tkaninou</t>
  </si>
  <si>
    <t xml:space="preserve">-284620893</t>
  </si>
  <si>
    <t xml:space="preserve">(0,39+2,80+0,20)*2</t>
  </si>
  <si>
    <t xml:space="preserve">63127416</t>
  </si>
  <si>
    <t xml:space="preserve">profil rohový PVC 23x23mm s výztužnou tkaninou š 100mm pro ETICS</t>
  </si>
  <si>
    <t xml:space="preserve">-1267042480</t>
  </si>
  <si>
    <t xml:space="preserve">6,78*1,05 'Přepočtené koeficientem množství</t>
  </si>
  <si>
    <t xml:space="preserve">1,20+1,50+1,20</t>
  </si>
  <si>
    <t xml:space="preserve">1,33+1,15+1,33</t>
  </si>
  <si>
    <t xml:space="preserve">23,22*1,05 'Přepočtené koeficientem množství</t>
  </si>
  <si>
    <t xml:space="preserve">622221041</t>
  </si>
  <si>
    <t xml:space="preserve">Montáž kontaktního zateplení vnějších stěn lepením a mechanickým kotvením desek z minerální vlny s podélnou orientací tl přes 160 mm</t>
  </si>
  <si>
    <t xml:space="preserve">-2069776293</t>
  </si>
  <si>
    <t xml:space="preserve">(0,39+2,80+0,20)*(11,83+0,225+4,72+6,775)</t>
  </si>
  <si>
    <t xml:space="preserve">63151540</t>
  </si>
  <si>
    <t xml:space="preserve">deska tepelně izolační minerální kontaktních fasád podélné vlákno λ=0,036 tl 200mm</t>
  </si>
  <si>
    <t xml:space="preserve">-1053304847</t>
  </si>
  <si>
    <t xml:space="preserve">78,259*1,02 'Přepočtené koeficientem množství</t>
  </si>
  <si>
    <t xml:space="preserve">622222051</t>
  </si>
  <si>
    <t xml:space="preserve">Montáž kontaktního zateplení vnějšího ostění, nadpraží nebo parapetu hl. špalety do 400 mm lepením desek z minerální vlny tl do 40 mm</t>
  </si>
  <si>
    <t xml:space="preserve">-1425496582</t>
  </si>
  <si>
    <t xml:space="preserve">63151518</t>
  </si>
  <si>
    <t xml:space="preserve">deska tepelně izolační minerální kontaktních fasád podélné vlákno λ=0,036 tl 40mm</t>
  </si>
  <si>
    <t xml:space="preserve">-1421956175</t>
  </si>
  <si>
    <t xml:space="preserve">5,200*0,20</t>
  </si>
  <si>
    <t xml:space="preserve">1,04*1,1 'Přepočtené koeficientem množství</t>
  </si>
  <si>
    <t xml:space="preserve">13,04*0,06</t>
  </si>
  <si>
    <t xml:space="preserve">15,48*0,06</t>
  </si>
  <si>
    <t xml:space="preserve">2,54*0,06</t>
  </si>
  <si>
    <t xml:space="preserve">3,89*0,06</t>
  </si>
  <si>
    <t xml:space="preserve">21,17*0,06</t>
  </si>
  <si>
    <t xml:space="preserve">13,45*0,06</t>
  </si>
  <si>
    <t xml:space="preserve">5,60*0,06</t>
  </si>
  <si>
    <t xml:space="preserve">14,20*0,06</t>
  </si>
  <si>
    <t xml:space="preserve">5,44*0,06</t>
  </si>
  <si>
    <t xml:space="preserve">4,54*0,06</t>
  </si>
  <si>
    <t xml:space="preserve">13,04*18,48/1000/6*1,15</t>
  </si>
  <si>
    <t xml:space="preserve">15,48*18,48/1000/6*1,15</t>
  </si>
  <si>
    <t xml:space="preserve">2,54*18,48/1000/6*1,15</t>
  </si>
  <si>
    <t xml:space="preserve">3,89*18,48/1000/6*1,15</t>
  </si>
  <si>
    <t xml:space="preserve">21,17*18,48/1000/6*1,15</t>
  </si>
  <si>
    <t xml:space="preserve">13,45*18,48/1000/6*1,15</t>
  </si>
  <si>
    <t xml:space="preserve">5,60*18,48/1000/6*1,15</t>
  </si>
  <si>
    <t xml:space="preserve">14,20*18,48/1000/6*1,15</t>
  </si>
  <si>
    <t xml:space="preserve">5,44*18,48/1000/6*1,15</t>
  </si>
  <si>
    <t xml:space="preserve">4,54*18,48/1000/6*1,15</t>
  </si>
  <si>
    <t xml:space="preserve">632451031</t>
  </si>
  <si>
    <t xml:space="preserve">Vyrovnávací potěr tl do 20 mm z MC 15 provedený v ploše</t>
  </si>
  <si>
    <t xml:space="preserve">-1557700976</t>
  </si>
  <si>
    <t xml:space="preserve">114,72</t>
  </si>
  <si>
    <t xml:space="preserve">doměřeno programem - půda nad II.NP</t>
  </si>
  <si>
    <t xml:space="preserve">(3,505*2+3,72*2+0,15*2)</t>
  </si>
  <si>
    <t xml:space="preserve">(2,48*2+5,57*2)</t>
  </si>
  <si>
    <t xml:space="preserve">(1,845*2+1,375*2)</t>
  </si>
  <si>
    <t xml:space="preserve">(1,795*2+2,245*2)</t>
  </si>
  <si>
    <t xml:space="preserve">(3,27*2+6,68*2)</t>
  </si>
  <si>
    <t xml:space="preserve">(3,22*2+4,115*2)</t>
  </si>
  <si>
    <t xml:space="preserve">(2,245*2+2,35*2)</t>
  </si>
  <si>
    <t xml:space="preserve">(3,45*2+4,115*2)</t>
  </si>
  <si>
    <t xml:space="preserve">(2,40*2+2,24*2)</t>
  </si>
  <si>
    <t xml:space="preserve">(1,90*2+2,24*2)</t>
  </si>
  <si>
    <t xml:space="preserve">635211121</t>
  </si>
  <si>
    <t xml:space="preserve">Násyp pod podlahy z keramzitu</t>
  </si>
  <si>
    <t xml:space="preserve">1236010817</t>
  </si>
  <si>
    <t xml:space="preserve">9,88*(3,30-3,025-0,10)</t>
  </si>
  <si>
    <t xml:space="preserve">m2.06 - původní stav</t>
  </si>
  <si>
    <t xml:space="preserve">61,69*0,05</t>
  </si>
  <si>
    <t xml:space="preserve">m2.11 - půda vyrovnání podkladu</t>
  </si>
  <si>
    <t xml:space="preserve">m2.01-2.03</t>
  </si>
  <si>
    <t xml:space="preserve">m2.03-2.04</t>
  </si>
  <si>
    <t xml:space="preserve">m2.01-2.02</t>
  </si>
  <si>
    <t xml:space="preserve">m2.06-2.07</t>
  </si>
  <si>
    <t xml:space="preserve">m2.08-2.10</t>
  </si>
  <si>
    <t xml:space="preserve">m2.03-2.05</t>
  </si>
  <si>
    <t xml:space="preserve">m2.05-2.11</t>
  </si>
  <si>
    <t xml:space="preserve">81,69</t>
  </si>
  <si>
    <t xml:space="preserve">-792539831</t>
  </si>
  <si>
    <t xml:space="preserve">-1177184190</t>
  </si>
  <si>
    <t xml:space="preserve">952902121</t>
  </si>
  <si>
    <t xml:space="preserve">Čištění budov zametení drsných podlah</t>
  </si>
  <si>
    <t xml:space="preserve">-416201739</t>
  </si>
  <si>
    <t xml:space="preserve">61,69</t>
  </si>
  <si>
    <t xml:space="preserve">m2.11 - půda</t>
  </si>
  <si>
    <t xml:space="preserve">1120338091</t>
  </si>
  <si>
    <t xml:space="preserve">44932413A</t>
  </si>
  <si>
    <t xml:space="preserve">přístroj hasicí ruční - 13A - vč. revize</t>
  </si>
  <si>
    <t xml:space="preserve">90756995</t>
  </si>
  <si>
    <t xml:space="preserve">0,955*2,45</t>
  </si>
  <si>
    <t xml:space="preserve">2,45*2,35</t>
  </si>
  <si>
    <t xml:space="preserve">1,01*0,96*7,10</t>
  </si>
  <si>
    <t xml:space="preserve">20,02*0,10</t>
  </si>
  <si>
    <t xml:space="preserve">15,48*0,10</t>
  </si>
  <si>
    <t xml:space="preserve">13,25*0,10</t>
  </si>
  <si>
    <t xml:space="preserve">13,23*0,10</t>
  </si>
  <si>
    <t xml:space="preserve">2,21*0,10</t>
  </si>
  <si>
    <t xml:space="preserve">24,22*0,10</t>
  </si>
  <si>
    <t xml:space="preserve">968072355</t>
  </si>
  <si>
    <t xml:space="preserve">Vybourání kovových rámů oken zdvojených včetně křídel pl do 2 m2</t>
  </si>
  <si>
    <t xml:space="preserve">-438995986</t>
  </si>
  <si>
    <t xml:space="preserve">1,50*1,20*4</t>
  </si>
  <si>
    <t xml:space="preserve">1,15*1,33*2</t>
  </si>
  <si>
    <t xml:space="preserve">0,90*1,2</t>
  </si>
  <si>
    <t xml:space="preserve">0,60*1,97*2</t>
  </si>
  <si>
    <t xml:space="preserve">0,80*1,97*5</t>
  </si>
  <si>
    <t xml:space="preserve">971033641</t>
  </si>
  <si>
    <t xml:space="preserve">Vybourání otvorů ve zdivu cihelném pl do 4 m2 na MVC nebo MV tl do 300 mm</t>
  </si>
  <si>
    <t xml:space="preserve">1,00*2,10*0,30</t>
  </si>
  <si>
    <t xml:space="preserve">1,00*2,10*0,31</t>
  </si>
  <si>
    <t xml:space="preserve">0,95*2,10*0,32</t>
  </si>
  <si>
    <t xml:space="preserve">0,90*2,10*0,32</t>
  </si>
  <si>
    <t xml:space="preserve">2,45*2</t>
  </si>
  <si>
    <t xml:space="preserve">2,45*3</t>
  </si>
  <si>
    <t xml:space="preserve">-2023836261</t>
  </si>
  <si>
    <t xml:space="preserve">5,045*2,80</t>
  </si>
  <si>
    <t xml:space="preserve">2,00*(0,955*2+1,14*2)</t>
  </si>
  <si>
    <t xml:space="preserve">2,00*(0,955*2+1,10*2)</t>
  </si>
  <si>
    <t xml:space="preserve">m2.08-původní stav</t>
  </si>
  <si>
    <t xml:space="preserve">44,737*28 'Přepočtené koeficientem množství</t>
  </si>
  <si>
    <t xml:space="preserve">63141434</t>
  </si>
  <si>
    <t xml:space="preserve">deska tepelně izolační minerální plovoucích podlah λ=0,033-0,035 tl 40mm</t>
  </si>
  <si>
    <t xml:space="preserve">115881735</t>
  </si>
  <si>
    <t xml:space="preserve">99,35*1,02 'Přepočtené koeficientem množství</t>
  </si>
  <si>
    <t xml:space="preserve">713121112</t>
  </si>
  <si>
    <t xml:space="preserve">Montáž izolace tepelné podlah volně kladenými mezi trámy nebo hranoly rohožemi, pásy, dílci, deskami 1 vrstva</t>
  </si>
  <si>
    <t xml:space="preserve">-1047767838</t>
  </si>
  <si>
    <t xml:space="preserve">114,72*2 'Přepočtené koeficientem množství</t>
  </si>
  <si>
    <t xml:space="preserve">63152133</t>
  </si>
  <si>
    <t xml:space="preserve">pás tepelně izolační univerzální λ=0,035 tl 100mm</t>
  </si>
  <si>
    <t xml:space="preserve">-76466208</t>
  </si>
  <si>
    <t xml:space="preserve">114,72*1,02 'Přepočtené koeficientem množství</t>
  </si>
  <si>
    <t xml:space="preserve">63152136</t>
  </si>
  <si>
    <t xml:space="preserve">pás tepelně izolační univerzální λ=0,035 tl 160mm</t>
  </si>
  <si>
    <t xml:space="preserve">1525470546</t>
  </si>
  <si>
    <t xml:space="preserve">713122111</t>
  </si>
  <si>
    <t xml:space="preserve">Parotěsná vrstva pro pochozí půdy vodorovná</t>
  </si>
  <si>
    <t xml:space="preserve">830579709</t>
  </si>
  <si>
    <t xml:space="preserve">74,41</t>
  </si>
  <si>
    <t xml:space="preserve">m2.11 - podlaha</t>
  </si>
  <si>
    <t xml:space="preserve">713122124</t>
  </si>
  <si>
    <t xml:space="preserve">Nosný rošt z EPS trámců pro pochozí půdy tl 280 mm</t>
  </si>
  <si>
    <t xml:space="preserve">1303000955</t>
  </si>
  <si>
    <t xml:space="preserve">713122134</t>
  </si>
  <si>
    <t xml:space="preserve">Izolace tepelná vkládaná mezi rošt z EPS pochozí půdy dvouvrstvá tl 280 mm</t>
  </si>
  <si>
    <t xml:space="preserve">-1343022494</t>
  </si>
  <si>
    <t xml:space="preserve">-2126186898</t>
  </si>
  <si>
    <t xml:space="preserve">-592284813</t>
  </si>
  <si>
    <t xml:space="preserve">-406242596</t>
  </si>
  <si>
    <t xml:space="preserve">762</t>
  </si>
  <si>
    <t xml:space="preserve">Konstrukce tesařské</t>
  </si>
  <si>
    <t xml:space="preserve">76200</t>
  </si>
  <si>
    <t xml:space="preserve">Impregnace stávajícího krovu proti dřevokaznému hmyzu a houbám</t>
  </si>
  <si>
    <t xml:space="preserve">soub</t>
  </si>
  <si>
    <t xml:space="preserve">-48292271</t>
  </si>
  <si>
    <t xml:space="preserve">762511284</t>
  </si>
  <si>
    <t xml:space="preserve">Podlahové kce podkladové dvouvrstvé z desek OSB tl 2x15 mm broušených na pero a drážku lepených</t>
  </si>
  <si>
    <t xml:space="preserve">-1665289884</t>
  </si>
  <si>
    <t xml:space="preserve">762595001</t>
  </si>
  <si>
    <t xml:space="preserve">Spojovací prostředky pro položení dřevěných podlah a zakrytí kanálů</t>
  </si>
  <si>
    <t xml:space="preserve">-421398052</t>
  </si>
  <si>
    <t xml:space="preserve">998762201</t>
  </si>
  <si>
    <t xml:space="preserve">Přesun hmot procentní pro kce tesařské v objektech v do 6 m</t>
  </si>
  <si>
    <t xml:space="preserve">2013687633</t>
  </si>
  <si>
    <t xml:space="preserve">1226523611</t>
  </si>
  <si>
    <t xml:space="preserve">1,50*1,20*3</t>
  </si>
  <si>
    <t xml:space="preserve">O6</t>
  </si>
  <si>
    <t xml:space="preserve">1,15*1,35</t>
  </si>
  <si>
    <t xml:space="preserve">O7</t>
  </si>
  <si>
    <t xml:space="preserve">0,90*1,20</t>
  </si>
  <si>
    <t xml:space="preserve">O9</t>
  </si>
  <si>
    <t xml:space="preserve">-1464860792</t>
  </si>
  <si>
    <t xml:space="preserve">766694112</t>
  </si>
  <si>
    <t xml:space="preserve">Montáž parapetních desek dřevěných nebo plastových šířky do 30 cm délky do 1,6 m</t>
  </si>
  <si>
    <t xml:space="preserve">60794101</t>
  </si>
  <si>
    <t xml:space="preserve">deska parapetní dřevotřísková vnitřní 200x1000mm</t>
  </si>
  <si>
    <t xml:space="preserve">1,50*3</t>
  </si>
  <si>
    <t xml:space="preserve">1,20</t>
  </si>
  <si>
    <t xml:space="preserve">1,15*2</t>
  </si>
  <si>
    <t xml:space="preserve">5,444</t>
  </si>
  <si>
    <t xml:space="preserve">38,644</t>
  </si>
  <si>
    <t xml:space="preserve">1,845*2+1,375*2</t>
  </si>
  <si>
    <t xml:space="preserve">-0,80*2+0,06*2</t>
  </si>
  <si>
    <t xml:space="preserve">-0,70</t>
  </si>
  <si>
    <t xml:space="preserve">2,35*2+2,245*2</t>
  </si>
  <si>
    <t xml:space="preserve">-0,80*3+0,05*2+0,22*2</t>
  </si>
  <si>
    <t xml:space="preserve">11,59*3,3 'Přepočtené koeficientem množství</t>
  </si>
  <si>
    <t xml:space="preserve">38,644*1,1 'Přepočtené koeficientem množství</t>
  </si>
  <si>
    <t xml:space="preserve">1,795*2+2,245*2</t>
  </si>
  <si>
    <t xml:space="preserve">2,40*2+2,24*2</t>
  </si>
  <si>
    <t xml:space="preserve">0,06*2</t>
  </si>
  <si>
    <t xml:space="preserve">0,05*2+0,22*2</t>
  </si>
  <si>
    <t xml:space="preserve">33,65*1,05 'Přepočtené koeficientem množství</t>
  </si>
  <si>
    <t xml:space="preserve">4.54</t>
  </si>
  <si>
    <t xml:space="preserve">27,65*1,1 'Přepočtené koeficientem množství</t>
  </si>
  <si>
    <t xml:space="preserve">31,03*1,1 'Přepočtené koeficientem množství</t>
  </si>
  <si>
    <t xml:space="preserve">5,57</t>
  </si>
  <si>
    <t xml:space="preserve">4,115</t>
  </si>
  <si>
    <t xml:space="preserve">3,505*2+3,72*2</t>
  </si>
  <si>
    <t xml:space="preserve">-0,80*2</t>
  </si>
  <si>
    <t xml:space="preserve">2,78*2+5,57*2</t>
  </si>
  <si>
    <t xml:space="preserve">-0,80+0,20*2</t>
  </si>
  <si>
    <t xml:space="preserve">3,22*2+4,115*2</t>
  </si>
  <si>
    <t xml:space="preserve">-0,80*2+0,20*2+0,07*2</t>
  </si>
  <si>
    <t xml:space="preserve">3,45*2+4,115*2</t>
  </si>
  <si>
    <t xml:space="preserve">1,90*2+2,24*2</t>
  </si>
  <si>
    <t xml:space="preserve">-0,80+0,22*2</t>
  </si>
  <si>
    <t xml:space="preserve">64,21*1,02 'Přepočtené koeficientem množství</t>
  </si>
  <si>
    <t xml:space="preserve">2,00*6</t>
  </si>
  <si>
    <t xml:space="preserve">20*1,05 'Přepočtené koeficientem množství</t>
  </si>
  <si>
    <t xml:space="preserve">31,765*1,1 'Přepočtené koeficientem množství</t>
  </si>
  <si>
    <t xml:space="preserve">2,00</t>
  </si>
  <si>
    <t xml:space="preserve">99,35*0,90</t>
  </si>
  <si>
    <t xml:space="preserve">249,19*0,70</t>
  </si>
  <si>
    <t xml:space="preserve">99,35</t>
  </si>
  <si>
    <t xml:space="preserve">249,19</t>
  </si>
  <si>
    <t xml:space="preserve">01b - Stavební práce vnější</t>
  </si>
  <si>
    <t xml:space="preserve">Pro zpracování projektu zpracovatel musel v některých případech uvést název konkrétního výrobku, aby specifikoval, co možná nejjednodušším způsobem popis technických parametrů a způsobu řešení. K tomuto účelu užívá popis standard a obchodní název nebo formulaci např. a obchodní název. I v jiných případech, kde je uveden konkrétní název, je třeba chápat tuto skutečnost jako popis standardu a technického řešení. Lze je nahradit kvalitativně shodným řešením v souladu se zákonem 137/2006 Sb.</t>
  </si>
  <si>
    <t xml:space="preserve">    9 - Ostatní konstrukce a práce, bourání</t>
  </si>
  <si>
    <t xml:space="preserve">    764 - Konstrukce klempířské</t>
  </si>
  <si>
    <t xml:space="preserve">    767 - Konstrukce zámečnické</t>
  </si>
  <si>
    <t xml:space="preserve">    772 - Podlahy z kamene</t>
  </si>
  <si>
    <t xml:space="preserve">    782 - Dokončovací práce - obklady z kamene</t>
  </si>
  <si>
    <t xml:space="preserve">132151101</t>
  </si>
  <si>
    <t xml:space="preserve">Hloubení rýh nezapažených  š do 800 mm v hornině třídy těžitelnosti I, skupiny 1 a 2 objem do 20 m3 strojně</t>
  </si>
  <si>
    <t xml:space="preserve">-1473309330</t>
  </si>
  <si>
    <t xml:space="preserve">0,40*1,00*(1,80+1,26+1,95+1,26+1,80)/2</t>
  </si>
  <si>
    <t xml:space="preserve">základ schodiště</t>
  </si>
  <si>
    <t xml:space="preserve">0,45*1,00*9,68/2</t>
  </si>
  <si>
    <t xml:space="preserve">0,45*1,00*14,07/2</t>
  </si>
  <si>
    <t xml:space="preserve">0,45*0,85*13,29/2</t>
  </si>
  <si>
    <t xml:space="preserve">drenáž</t>
  </si>
  <si>
    <t xml:space="preserve">Součet - 50 % uvažováno v hornině 3</t>
  </si>
  <si>
    <t xml:space="preserve">132251101</t>
  </si>
  <si>
    <t xml:space="preserve">Hloubení rýh nezapažených  š do 800 mm v hornině třídy těžitelnosti I, skupiny 3 objem do 20 m3 strojně</t>
  </si>
  <si>
    <t xml:space="preserve">1019002074</t>
  </si>
  <si>
    <t xml:space="preserve">-251012621</t>
  </si>
  <si>
    <t xml:space="preserve">-1465733324</t>
  </si>
  <si>
    <t xml:space="preserve">19*1,8 'Přepočtené koeficientem množství</t>
  </si>
  <si>
    <t xml:space="preserve">319619290</t>
  </si>
  <si>
    <t xml:space="preserve">175151101</t>
  </si>
  <si>
    <t xml:space="preserve">Obsypání potrubí strojně sypaninou bez prohození, uloženou do 3 m</t>
  </si>
  <si>
    <t xml:space="preserve">-1078332435</t>
  </si>
  <si>
    <t xml:space="preserve">0,45*1,00*9,68</t>
  </si>
  <si>
    <t xml:space="preserve">0,45*1,00*14,07</t>
  </si>
  <si>
    <t xml:space="preserve">0,45*0,85*13,29</t>
  </si>
  <si>
    <t xml:space="preserve">58343930</t>
  </si>
  <si>
    <t xml:space="preserve">kamenivo drcené hrubé frakce 16/32</t>
  </si>
  <si>
    <t xml:space="preserve">-1174738442</t>
  </si>
  <si>
    <t xml:space="preserve">15,771*2 'Přepočtené koeficientem množství</t>
  </si>
  <si>
    <t xml:space="preserve">212792211</t>
  </si>
  <si>
    <t xml:space="preserve">Odvodnění - drenážní flexibilní plastové potrubí DN 100</t>
  </si>
  <si>
    <t xml:space="preserve">-1630955204</t>
  </si>
  <si>
    <t xml:space="preserve">13,29</t>
  </si>
  <si>
    <t xml:space="preserve">9,68</t>
  </si>
  <si>
    <t xml:space="preserve">14,07</t>
  </si>
  <si>
    <t xml:space="preserve">274313711</t>
  </si>
  <si>
    <t xml:space="preserve">Základové pásy z betonu tř. C 20/25</t>
  </si>
  <si>
    <t xml:space="preserve">-1678241307</t>
  </si>
  <si>
    <t xml:space="preserve">0,40*0,10*(1,80+1,26+1,95+1,26+1,80)</t>
  </si>
  <si>
    <t xml:space="preserve">Součet - podklad bednění</t>
  </si>
  <si>
    <t xml:space="preserve">279113144</t>
  </si>
  <si>
    <t xml:space="preserve">Základová zeď tl do 300 mm z tvárnic ztraceného bednění včetně výplně z betonu tř. C 20/25</t>
  </si>
  <si>
    <t xml:space="preserve">1439916285</t>
  </si>
  <si>
    <t xml:space="preserve">0,80*(1,765-0,12)*2</t>
  </si>
  <si>
    <t xml:space="preserve">1,80*(1,765-0,12+0,635-0,12)/2*2/2</t>
  </si>
  <si>
    <t xml:space="preserve">1,95*0,40</t>
  </si>
  <si>
    <t xml:space="preserve">279113145</t>
  </si>
  <si>
    <t xml:space="preserve">Základová zeď tl do 400 mm z tvárnic ztraceného bednění včetně výplně z betonu tř. C 20/25</t>
  </si>
  <si>
    <t xml:space="preserve">687822178</t>
  </si>
  <si>
    <t xml:space="preserve">0,50*(1,80+1,26+1,95+1,26+1,80)</t>
  </si>
  <si>
    <t xml:space="preserve">279361821</t>
  </si>
  <si>
    <t xml:space="preserve">Výztuž základových zdí nosných betonářskou ocelí 10 505</t>
  </si>
  <si>
    <t xml:space="preserve">1988024220</t>
  </si>
  <si>
    <t xml:space="preserve">430321515</t>
  </si>
  <si>
    <t xml:space="preserve">Schodišťová konstrukce a rampa ze ŽB tř. C 20/25</t>
  </si>
  <si>
    <t xml:space="preserve">-132450496</t>
  </si>
  <si>
    <t xml:space="preserve">(0,30+1,95+0,30)*(0,30+2,15+0,80)*0,12</t>
  </si>
  <si>
    <t xml:space="preserve">430361821</t>
  </si>
  <si>
    <t xml:space="preserve">Výztuž schodišťové konstrukce a rampy betonářskou ocelí 10 505</t>
  </si>
  <si>
    <t xml:space="preserve">1311013786</t>
  </si>
  <si>
    <t xml:space="preserve">0,075</t>
  </si>
  <si>
    <t xml:space="preserve">430362021</t>
  </si>
  <si>
    <t xml:space="preserve">Výztuž schodišťové konstrukce a rampy svařovanými sítěmi Kari</t>
  </si>
  <si>
    <t xml:space="preserve">-197196495</t>
  </si>
  <si>
    <t xml:space="preserve">(0,30+1,95+0,30)*(0,30+2,15+0,80)*26,64/6/1000*1,15</t>
  </si>
  <si>
    <t xml:space="preserve">431351121</t>
  </si>
  <si>
    <t xml:space="preserve">Zřízení bednění podest schodišť a ramp přímočarých v do 4 m</t>
  </si>
  <si>
    <t xml:space="preserve">-68410426</t>
  </si>
  <si>
    <t xml:space="preserve">0,30*(0,80+2,15+0,30)*2</t>
  </si>
  <si>
    <t xml:space="preserve">0,30*(0,30+1,95+0,30)</t>
  </si>
  <si>
    <t xml:space="preserve">431351122</t>
  </si>
  <si>
    <t xml:space="preserve">Odstranění bednění podest schodišť a ramp přímočarých v do 4 m</t>
  </si>
  <si>
    <t xml:space="preserve">-107468102</t>
  </si>
  <si>
    <t xml:space="preserve">434311115</t>
  </si>
  <si>
    <t xml:space="preserve">Schodišťové stupně dusané na terén z betonu tř. C 20/25 bez potěru</t>
  </si>
  <si>
    <t xml:space="preserve">553544789</t>
  </si>
  <si>
    <t xml:space="preserve">1,95*7</t>
  </si>
  <si>
    <t xml:space="preserve">434351141</t>
  </si>
  <si>
    <t xml:space="preserve">Zřízení bednění stupňů přímočarých schodišť</t>
  </si>
  <si>
    <t xml:space="preserve">-882444315</t>
  </si>
  <si>
    <t xml:space="preserve">1,95*1,25</t>
  </si>
  <si>
    <t xml:space="preserve">434351142</t>
  </si>
  <si>
    <t xml:space="preserve">Odstranění bednění stupňů přímočarých schodišť</t>
  </si>
  <si>
    <t xml:space="preserve">-127439765</t>
  </si>
  <si>
    <t xml:space="preserve">622131121</t>
  </si>
  <si>
    <t xml:space="preserve">Penetrační disperzní nátěr vnějších stěn nanášený ručně</t>
  </si>
  <si>
    <t xml:space="preserve">402546569</t>
  </si>
  <si>
    <t xml:space="preserve">12,48</t>
  </si>
  <si>
    <t xml:space="preserve">pohled západní</t>
  </si>
  <si>
    <t xml:space="preserve">66,92</t>
  </si>
  <si>
    <t xml:space="preserve">-1,50*1,50*2</t>
  </si>
  <si>
    <t xml:space="preserve">-1,15*1,33*2</t>
  </si>
  <si>
    <t xml:space="preserve">-0,90*1,20</t>
  </si>
  <si>
    <t xml:space="preserve">pohled východní</t>
  </si>
  <si>
    <t xml:space="preserve">99,07</t>
  </si>
  <si>
    <t xml:space="preserve">-1,00*2,10</t>
  </si>
  <si>
    <t xml:space="preserve">-1,50*1,50</t>
  </si>
  <si>
    <t xml:space="preserve">-2,00*1,50</t>
  </si>
  <si>
    <t xml:space="preserve">-1,50*1,20*4</t>
  </si>
  <si>
    <t xml:space="preserve">pohled jižní</t>
  </si>
  <si>
    <t xml:space="preserve">59,76</t>
  </si>
  <si>
    <t xml:space="preserve">-0,60*0,60*3</t>
  </si>
  <si>
    <t xml:space="preserve">-1,10*2,30</t>
  </si>
  <si>
    <t xml:space="preserve">-0,60*1,20</t>
  </si>
  <si>
    <t xml:space="preserve">pohled severní - od 1.11</t>
  </si>
  <si>
    <t xml:space="preserve">(1,50+2,00+1,50)*0,29</t>
  </si>
  <si>
    <t xml:space="preserve">(2,10+1,00+2,10)*0,29</t>
  </si>
  <si>
    <t xml:space="preserve">(1,50+1,50+1,50)*5*0,29</t>
  </si>
  <si>
    <t xml:space="preserve">(1,50+0,60+1,50)*0,29</t>
  </si>
  <si>
    <t xml:space="preserve">(2,30+1,00+2,30)*0,29</t>
  </si>
  <si>
    <t xml:space="preserve">(0,60+0,60+0,60)*3*0,29</t>
  </si>
  <si>
    <t xml:space="preserve">(1,20+1,50+1,20)*4*0,29</t>
  </si>
  <si>
    <t xml:space="preserve">(1,33+1,15+1,33)*2*0,29</t>
  </si>
  <si>
    <t xml:space="preserve">(1,20+0,90+1,20)*0,29</t>
  </si>
  <si>
    <t xml:space="preserve">špalety okna - dveře</t>
  </si>
  <si>
    <t xml:space="preserve">Součet - doměřeno programem</t>
  </si>
  <si>
    <t xml:space="preserve">-1644687192</t>
  </si>
  <si>
    <t xml:space="preserve">6,30+5,30</t>
  </si>
  <si>
    <t xml:space="preserve">59051486</t>
  </si>
  <si>
    <t xml:space="preserve">profil rohový PVC 15x15mm s výztužnou tkaninou š 100mm pro ETICS</t>
  </si>
  <si>
    <t xml:space="preserve">1097786280</t>
  </si>
  <si>
    <t xml:space="preserve">11,6*1,05 'Přepočtené koeficientem množství</t>
  </si>
  <si>
    <t xml:space="preserve">-6831650</t>
  </si>
  <si>
    <t xml:space="preserve">(1,50+1,50+1,50)*5</t>
  </si>
  <si>
    <t xml:space="preserve">2,30+1,00+2,30</t>
  </si>
  <si>
    <t xml:space="preserve">(0,60+0,60+0,60)*3</t>
  </si>
  <si>
    <t xml:space="preserve">(1,20+1,50+1,20)*4</t>
  </si>
  <si>
    <t xml:space="preserve">(1,33+1,15+1,33)*2</t>
  </si>
  <si>
    <t xml:space="preserve">1,20+0,90+1,20</t>
  </si>
  <si>
    <t xml:space="preserve">152408883</t>
  </si>
  <si>
    <t xml:space="preserve">73,82*1,05 'Přepočtené koeficientem množství</t>
  </si>
  <si>
    <t xml:space="preserve">622211011</t>
  </si>
  <si>
    <t xml:space="preserve">Montáž kontaktního zateplení vnějších stěn lepením a mechanickým kotvením polystyrénových desek tl do 80 mm</t>
  </si>
  <si>
    <t xml:space="preserve">-1269553971</t>
  </si>
  <si>
    <t xml:space="preserve">-</t>
  </si>
  <si>
    <t xml:space="preserve">6,57</t>
  </si>
  <si>
    <t xml:space="preserve">5,49</t>
  </si>
  <si>
    <t xml:space="preserve">6,73+4,16</t>
  </si>
  <si>
    <t xml:space="preserve">28376014</t>
  </si>
  <si>
    <t xml:space="preserve">deska perimetrická fasádní soklová 150kPa λ=0,035 tl 60mm</t>
  </si>
  <si>
    <t xml:space="preserve">1148074783</t>
  </si>
  <si>
    <t xml:space="preserve">22,95*1,02 'Přepočtené koeficientem množství</t>
  </si>
  <si>
    <t xml:space="preserve">622211031</t>
  </si>
  <si>
    <t xml:space="preserve">Montáž kontaktního zateplení vnějších stěn lepením a mechanickým kotvením polystyrénových desek tl do 160 mm</t>
  </si>
  <si>
    <t xml:space="preserve">1787564579</t>
  </si>
  <si>
    <t xml:space="preserve">28376019</t>
  </si>
  <si>
    <t xml:space="preserve">deska perimetrická fasádní soklová 150kPa λ=0,035 tl 140mm</t>
  </si>
  <si>
    <t xml:space="preserve">-1718074166</t>
  </si>
  <si>
    <t xml:space="preserve">pohled západní nad střešním pláštěm</t>
  </si>
  <si>
    <t xml:space="preserve">1232665111</t>
  </si>
  <si>
    <t xml:space="preserve">206,211</t>
  </si>
  <si>
    <t xml:space="preserve">-4,14</t>
  </si>
  <si>
    <t xml:space="preserve">622212051</t>
  </si>
  <si>
    <t xml:space="preserve">Montáž kontaktního zateplení vnějšího ostění, nadpraží nebo parapetu hl. špalety do 400 mm lepením desek z polystyrenu tl do 40 mm</t>
  </si>
  <si>
    <t xml:space="preserve">1665297296</t>
  </si>
  <si>
    <t xml:space="preserve">1,50+2,00+1,50+2,00</t>
  </si>
  <si>
    <t xml:space="preserve">(1,50+1,50+1,50+1,50)*5</t>
  </si>
  <si>
    <t xml:space="preserve">1,50+0,60+1,50+0,60</t>
  </si>
  <si>
    <t xml:space="preserve">(0,60+0,60+0,60+0,60)*3</t>
  </si>
  <si>
    <t xml:space="preserve">(1,20+1,50+1,20+1,50)*4</t>
  </si>
  <si>
    <t xml:space="preserve">(1,33+1,15+1,33+1,15)*2</t>
  </si>
  <si>
    <t xml:space="preserve">1,20+0,90+1,20+0,90</t>
  </si>
  <si>
    <t xml:space="preserve">28376071</t>
  </si>
  <si>
    <t xml:space="preserve">deska EPS grafitová fasádní λ=0,031 tl 30mm</t>
  </si>
  <si>
    <t xml:space="preserve">-1730973945</t>
  </si>
  <si>
    <t xml:space="preserve">94,92*0,275 'Přepočtené koeficientem množství</t>
  </si>
  <si>
    <t xml:space="preserve">622251101</t>
  </si>
  <si>
    <t xml:space="preserve">Příplatek k cenám kontaktního zateplení stěn za použití tepelněizolačních zátek z polystyrenu</t>
  </si>
  <si>
    <t xml:space="preserve">965736131</t>
  </si>
  <si>
    <t xml:space="preserve">622321131</t>
  </si>
  <si>
    <t xml:space="preserve">Potažení vnějších stěn vápenocementovým aktivovaným štukem tloušťky do 3 mm</t>
  </si>
  <si>
    <t xml:space="preserve">-842971420</t>
  </si>
  <si>
    <t xml:space="preserve">622511111</t>
  </si>
  <si>
    <t xml:space="preserve">Tenkovrstvá akrylátová mozaiková střednězrnná omítka včetně penetrace vnějších stěn</t>
  </si>
  <si>
    <t xml:space="preserve">1364980629</t>
  </si>
  <si>
    <t xml:space="preserve">629991012</t>
  </si>
  <si>
    <t xml:space="preserve">Zakrytí výplní otvorů fólií přilepenou na začišťovací lišty</t>
  </si>
  <si>
    <t xml:space="preserve">-830481299</t>
  </si>
  <si>
    <t xml:space="preserve">1,50*2,00</t>
  </si>
  <si>
    <t xml:space="preserve">2,10*1,00</t>
  </si>
  <si>
    <t xml:space="preserve">(1,50*1,50)*5</t>
  </si>
  <si>
    <t xml:space="preserve">1,50*0,60</t>
  </si>
  <si>
    <t xml:space="preserve">2,30*1,00</t>
  </si>
  <si>
    <t xml:space="preserve">(0,60*0,60)*3</t>
  </si>
  <si>
    <t xml:space="preserve">(1,20*1,50)*4</t>
  </si>
  <si>
    <t xml:space="preserve">(1,33*1,15)*2</t>
  </si>
  <si>
    <t xml:space="preserve">1,20*0,90</t>
  </si>
  <si>
    <t xml:space="preserve">629995101</t>
  </si>
  <si>
    <t xml:space="preserve">Očištění vnějších ploch tlakovou vodou</t>
  </si>
  <si>
    <t xml:space="preserve">1121671890</t>
  </si>
  <si>
    <t xml:space="preserve">22,95</t>
  </si>
  <si>
    <t xml:space="preserve">Ostatní konstrukce a práce, bourání</t>
  </si>
  <si>
    <t xml:space="preserve">919726122</t>
  </si>
  <si>
    <t xml:space="preserve">Geotextilie pro ochranu, separaci a filtraci netkaná měrná hmotnost do 300 g/m2</t>
  </si>
  <si>
    <t xml:space="preserve">136208769</t>
  </si>
  <si>
    <t xml:space="preserve">(0,45*2+1,00*2)*9,70</t>
  </si>
  <si>
    <t xml:space="preserve">(0,45*2+1,00*2)*14,10</t>
  </si>
  <si>
    <t xml:space="preserve">(0,45*2+1,00*2)*13,29</t>
  </si>
  <si>
    <t xml:space="preserve">935112111</t>
  </si>
  <si>
    <t xml:space="preserve">Osazení příkopového žlabu do betonu tl 100 mm z betonových tvárnic š 500 mm</t>
  </si>
  <si>
    <t xml:space="preserve">-631949397</t>
  </si>
  <si>
    <t xml:space="preserve">9,70</t>
  </si>
  <si>
    <t xml:space="preserve">14,10</t>
  </si>
  <si>
    <t xml:space="preserve">59227051</t>
  </si>
  <si>
    <t xml:space="preserve">žlabovka příkopová betonová 300x800x170mm</t>
  </si>
  <si>
    <t xml:space="preserve">-1523691556</t>
  </si>
  <si>
    <t xml:space="preserve">23,8*1,01 'Přepočtené koeficientem množství</t>
  </si>
  <si>
    <t xml:space="preserve">941211111</t>
  </si>
  <si>
    <t xml:space="preserve">Montáž lešení řadového rámového lehkého zatížení do 200 kg/m2 š do 0,9 m v do 10 m</t>
  </si>
  <si>
    <t xml:space="preserve">2107383172</t>
  </si>
  <si>
    <t xml:space="preserve">10,89</t>
  </si>
  <si>
    <t xml:space="preserve">941211211</t>
  </si>
  <si>
    <t xml:space="preserve">Příplatek k lešení řadovému rámovému lehkému š 0,9 m v do 25 m za první a ZKD den použití</t>
  </si>
  <si>
    <t xml:space="preserve">1210558028</t>
  </si>
  <si>
    <t xml:space="preserve">261,18*30 'Přepočtené koeficientem množství</t>
  </si>
  <si>
    <t xml:space="preserve">941211811</t>
  </si>
  <si>
    <t xml:space="preserve">Demontáž lešení řadového rámového lehkého zatížení do 200 kg/m2 š do 0,9 m v do 10 m</t>
  </si>
  <si>
    <t xml:space="preserve">763915946</t>
  </si>
  <si>
    <t xml:space="preserve">961022311</t>
  </si>
  <si>
    <t xml:space="preserve">Bourání základů ze zdiva smíšeného</t>
  </si>
  <si>
    <t xml:space="preserve">2137136270</t>
  </si>
  <si>
    <t xml:space="preserve">0,40*1,00*(1,80+1,26+1,95+1,26+1,80)</t>
  </si>
  <si>
    <t xml:space="preserve">962032231</t>
  </si>
  <si>
    <t xml:space="preserve">Bourání zdiva z cihel pálených nebo vápenopískových na MV nebo MVC přes 1 m3</t>
  </si>
  <si>
    <t xml:space="preserve">-1769670111</t>
  </si>
  <si>
    <t xml:space="preserve">0,80*(1,765-0,12)*2*0,50</t>
  </si>
  <si>
    <t xml:space="preserve">1,80*(1,765-0,12+0,635-0,12)/2*2/2*0,50</t>
  </si>
  <si>
    <t xml:space="preserve">1,95*0,40*0,50</t>
  </si>
  <si>
    <t xml:space="preserve">963054949</t>
  </si>
  <si>
    <t xml:space="preserve">Bourání ŽB schodnic jakékoli délky</t>
  </si>
  <si>
    <t xml:space="preserve">579441162</t>
  </si>
  <si>
    <t xml:space="preserve">(1,95)*7</t>
  </si>
  <si>
    <t xml:space="preserve">304035754</t>
  </si>
  <si>
    <t xml:space="preserve">-663627891</t>
  </si>
  <si>
    <t xml:space="preserve">195771963</t>
  </si>
  <si>
    <t xml:space="preserve">14,373*28 'Přepočtené koeficientem množství</t>
  </si>
  <si>
    <t xml:space="preserve">-1372736198</t>
  </si>
  <si>
    <t xml:space="preserve">1917380745</t>
  </si>
  <si>
    <t xml:space="preserve">711113115</t>
  </si>
  <si>
    <t xml:space="preserve">Izolace proti vlhkosti na vodorovné ploše za studena těsnicí hmotou dvousložkovou na bázi polymery modifikované živičné emulze</t>
  </si>
  <si>
    <t xml:space="preserve">-1448085816</t>
  </si>
  <si>
    <t xml:space="preserve">17,85*0,30</t>
  </si>
  <si>
    <t xml:space="preserve">2,448</t>
  </si>
  <si>
    <t xml:space="preserve">Součet - schodiště</t>
  </si>
  <si>
    <t xml:space="preserve">711113125</t>
  </si>
  <si>
    <t xml:space="preserve">Izolace proti vlhkosti na svislé ploše za studena těsnicí hmotou dvousložkovou na bázi polymery modifikované živičné emulze</t>
  </si>
  <si>
    <t xml:space="preserve">1279784032</t>
  </si>
  <si>
    <t xml:space="preserve">17,85*0,179</t>
  </si>
  <si>
    <t xml:space="preserve">1,26*1,25*2</t>
  </si>
  <si>
    <t xml:space="preserve">0,30*0,179*2</t>
  </si>
  <si>
    <t xml:space="preserve">0,60*0,179*2</t>
  </si>
  <si>
    <t xml:space="preserve">0,90*0,179*2</t>
  </si>
  <si>
    <t xml:space="preserve">1,20*0,179*2</t>
  </si>
  <si>
    <t xml:space="preserve">1,50*0,179*2</t>
  </si>
  <si>
    <t xml:space="preserve">1,80*0,179*2</t>
  </si>
  <si>
    <t xml:space="preserve">711161212</t>
  </si>
  <si>
    <t xml:space="preserve">Izolace proti zemní vlhkosti nopovou fólií svislá, nopek v 8,0 mm, tl do 0,6 mm</t>
  </si>
  <si>
    <t xml:space="preserve">-1038559143</t>
  </si>
  <si>
    <t xml:space="preserve">1,00*9,68</t>
  </si>
  <si>
    <t xml:space="preserve">1,00*14,07</t>
  </si>
  <si>
    <t xml:space="preserve">1,00*13,29</t>
  </si>
  <si>
    <t xml:space="preserve">-803312342</t>
  </si>
  <si>
    <t xml:space="preserve">713131151</t>
  </si>
  <si>
    <t xml:space="preserve">Montáž izolace tepelné stěn a základů volně vloženými rohožemi, pásy, dílci, deskami 1 vrstva</t>
  </si>
  <si>
    <t xml:space="preserve">-838799018</t>
  </si>
  <si>
    <t xml:space="preserve">9,40</t>
  </si>
  <si>
    <t xml:space="preserve">16,65</t>
  </si>
  <si>
    <t xml:space="preserve">585591686</t>
  </si>
  <si>
    <t xml:space="preserve">35,45*1,05 'Přepočtené koeficientem množství</t>
  </si>
  <si>
    <t xml:space="preserve">-580483803</t>
  </si>
  <si>
    <t xml:space="preserve">764</t>
  </si>
  <si>
    <t xml:space="preserve">Konstrukce klempířské</t>
  </si>
  <si>
    <t xml:space="preserve">764002851</t>
  </si>
  <si>
    <t xml:space="preserve">Demontáž oplechování parapetů do suti</t>
  </si>
  <si>
    <t xml:space="preserve">565436899</t>
  </si>
  <si>
    <t xml:space="preserve">1,50*5</t>
  </si>
  <si>
    <t xml:space="preserve">0,60</t>
  </si>
  <si>
    <t xml:space="preserve">1,50*4</t>
  </si>
  <si>
    <t xml:space="preserve">0,90</t>
  </si>
  <si>
    <t xml:space="preserve">764004801</t>
  </si>
  <si>
    <t xml:space="preserve">Demontáž podokapního žlabu do suti</t>
  </si>
  <si>
    <t xml:space="preserve">1746012041</t>
  </si>
  <si>
    <t xml:space="preserve">17,00+14,25</t>
  </si>
  <si>
    <t xml:space="preserve">764004861</t>
  </si>
  <si>
    <t xml:space="preserve">Demontáž svodu do suti</t>
  </si>
  <si>
    <t xml:space="preserve">2108654389</t>
  </si>
  <si>
    <t xml:space="preserve">5,50</t>
  </si>
  <si>
    <t xml:space="preserve">6,50</t>
  </si>
  <si>
    <t xml:space="preserve">764216644</t>
  </si>
  <si>
    <t xml:space="preserve">Oplechování rovných parapetů celoplošně lepené z Pz s povrchovou úpravou rš 330 mm</t>
  </si>
  <si>
    <t xml:space="preserve">-1447253703</t>
  </si>
  <si>
    <t xml:space="preserve">764511602</t>
  </si>
  <si>
    <t xml:space="preserve">Žlab podokapní půlkruhový z Pz s povrchovou úpravou rš 330 mm</t>
  </si>
  <si>
    <t xml:space="preserve">-705247283</t>
  </si>
  <si>
    <t xml:space="preserve">764518622</t>
  </si>
  <si>
    <t xml:space="preserve">Svody kruhové včetně objímek, kolen, odskoků z Pz s povrchovou úpravou průměru 100 mm</t>
  </si>
  <si>
    <t xml:space="preserve">910574751</t>
  </si>
  <si>
    <t xml:space="preserve">998764201</t>
  </si>
  <si>
    <t xml:space="preserve">Přesun hmot procentní pro konstrukce klempířské v objektech v do 6 m</t>
  </si>
  <si>
    <t xml:space="preserve">1475735121</t>
  </si>
  <si>
    <t xml:space="preserve">767</t>
  </si>
  <si>
    <t xml:space="preserve">Konstrukce zámečnické</t>
  </si>
  <si>
    <t xml:space="preserve">767161111</t>
  </si>
  <si>
    <t xml:space="preserve">Montáž zábradlí rovného z trubek do zdi hmotnosti do 20 kg</t>
  </si>
  <si>
    <t xml:space="preserve">1886712046</t>
  </si>
  <si>
    <t xml:space="preserve">(0,80+2,20)*2</t>
  </si>
  <si>
    <t xml:space="preserve">55342281</t>
  </si>
  <si>
    <t xml:space="preserve">zábradlí s prutovou výplní, horní kotvení, kulatý sloupek vč. zinkování a nátěru</t>
  </si>
  <si>
    <t xml:space="preserve">-1010643396</t>
  </si>
  <si>
    <t xml:space="preserve">767161821</t>
  </si>
  <si>
    <t xml:space="preserve">Demontáž zábradlí schodišťového rozebíratelného hmotnosti 1m zábradlí do 20 kg do suti</t>
  </si>
  <si>
    <t xml:space="preserve">561394518</t>
  </si>
  <si>
    <t xml:space="preserve">998767201</t>
  </si>
  <si>
    <t xml:space="preserve">Přesun hmot procentní pro zámečnické konstrukce v objektech v do 6 m</t>
  </si>
  <si>
    <t xml:space="preserve">-26311846</t>
  </si>
  <si>
    <t xml:space="preserve">772</t>
  </si>
  <si>
    <t xml:space="preserve">Podlahy z kamene</t>
  </si>
  <si>
    <t xml:space="preserve">772211312</t>
  </si>
  <si>
    <t xml:space="preserve">Montáž obkladu stupňů deskami lepenými z kamene měkkého tl do 30 mm</t>
  </si>
  <si>
    <t xml:space="preserve">1702453529</t>
  </si>
  <si>
    <t xml:space="preserve">(0,30+1,95+0,30)*7</t>
  </si>
  <si>
    <t xml:space="preserve">58381903</t>
  </si>
  <si>
    <t xml:space="preserve">deska dlažební smirkovaná pískovec tl 30mm</t>
  </si>
  <si>
    <t xml:space="preserve">490892845</t>
  </si>
  <si>
    <t xml:space="preserve">17,85*1,04 'Přepočtené koeficientem množství</t>
  </si>
  <si>
    <t xml:space="preserve">772211423</t>
  </si>
  <si>
    <t xml:space="preserve">Montáž obkladu stupňů deskami podstupnicovými lepenými z kamene měkkého tl do 30 mm</t>
  </si>
  <si>
    <t xml:space="preserve">2072643402</t>
  </si>
  <si>
    <t xml:space="preserve">350071262</t>
  </si>
  <si>
    <t xml:space="preserve">772522140</t>
  </si>
  <si>
    <t xml:space="preserve">Kladení dlažby z kamene z pravoúhlých desek, dlaždic v pásech do malty š 100 - 400 mm tl do 30 mm</t>
  </si>
  <si>
    <t xml:space="preserve">-53535942</t>
  </si>
  <si>
    <t xml:space="preserve">0,96*(0,30+1,95+0,30)</t>
  </si>
  <si>
    <t xml:space="preserve">-338536888</t>
  </si>
  <si>
    <t xml:space="preserve">2,448*1,04 'Přepočtené koeficientem množství</t>
  </si>
  <si>
    <t xml:space="preserve">772991111</t>
  </si>
  <si>
    <t xml:space="preserve">Penetrace podkladu dlažby z kamene</t>
  </si>
  <si>
    <t xml:space="preserve">-611526836</t>
  </si>
  <si>
    <t xml:space="preserve">772991421</t>
  </si>
  <si>
    <t xml:space="preserve">Impregnační nátěr nově položených kamenných dlažeb včetně základní čištění jednovrstvý</t>
  </si>
  <si>
    <t xml:space="preserve">-960778713</t>
  </si>
  <si>
    <t xml:space="preserve">998772201</t>
  </si>
  <si>
    <t xml:space="preserve">Přesun hmot procentní pro podlahy z kamene v objektech v do 6 m</t>
  </si>
  <si>
    <t xml:space="preserve">235271472</t>
  </si>
  <si>
    <t xml:space="preserve">782</t>
  </si>
  <si>
    <t xml:space="preserve">Dokončovací práce - obklady z kamene</t>
  </si>
  <si>
    <t xml:space="preserve">782112111</t>
  </si>
  <si>
    <t xml:space="preserve">Montáž obkladu stěn z pravoúhlých desek z měkkého kamene do lepidla tl do 25 mm</t>
  </si>
  <si>
    <t xml:space="preserve">-1744090262</t>
  </si>
  <si>
    <t xml:space="preserve">298592644</t>
  </si>
  <si>
    <t xml:space="preserve">5,405*1,04 'Přepočtené koeficientem množství</t>
  </si>
  <si>
    <t xml:space="preserve">782991111</t>
  </si>
  <si>
    <t xml:space="preserve">Penetrace podkladu obkladu z kamene</t>
  </si>
  <si>
    <t xml:space="preserve">939261197</t>
  </si>
  <si>
    <t xml:space="preserve">782991421</t>
  </si>
  <si>
    <t xml:space="preserve">Základní čištění nových kamenných obkladů včetně jednovrstvého impregnačního nátěru</t>
  </si>
  <si>
    <t xml:space="preserve">-1078740876</t>
  </si>
  <si>
    <t xml:space="preserve">998782201</t>
  </si>
  <si>
    <t xml:space="preserve">Přesun hmot procentní pro obklady kamenné v objektech v do 6 m</t>
  </si>
  <si>
    <t xml:space="preserve">-1149354159</t>
  </si>
  <si>
    <t xml:space="preserve">783823135</t>
  </si>
  <si>
    <t xml:space="preserve">Penetrační silikonový nátěr hladkých, tenkovrstvých zrnitých nebo štukových omítek</t>
  </si>
  <si>
    <t xml:space="preserve">-490604626</t>
  </si>
  <si>
    <t xml:space="preserve">783827425</t>
  </si>
  <si>
    <t xml:space="preserve">Krycí dvojnásobný silikonový nátěr omítek stupně členitosti 1 a 2</t>
  </si>
  <si>
    <t xml:space="preserve">1779437456</t>
  </si>
  <si>
    <t xml:space="preserve">413963056</t>
  </si>
  <si>
    <t xml:space="preserve">01c - Výměna střešní krytiny</t>
  </si>
  <si>
    <t xml:space="preserve">    712 - Povlakové krytiny</t>
  </si>
  <si>
    <t xml:space="preserve">    765 - Krytina skládaná</t>
  </si>
  <si>
    <t xml:space="preserve">712</t>
  </si>
  <si>
    <t xml:space="preserve">Povlakové krytiny</t>
  </si>
  <si>
    <t xml:space="preserve">712341559</t>
  </si>
  <si>
    <t xml:space="preserve">Provedení povlakové krytiny střech do 10° pásy NAIP přitavením v plné ploše</t>
  </si>
  <si>
    <t xml:space="preserve">1547810343</t>
  </si>
  <si>
    <t xml:space="preserve">62832001</t>
  </si>
  <si>
    <t xml:space="preserve">pás asfaltový natavitelný oxidovaný tl 3,5mm typu V60 S35 s vložkou ze skleněné rohože, s jemnozrnným minerálním posypem</t>
  </si>
  <si>
    <t xml:space="preserve">-156554411</t>
  </si>
  <si>
    <t xml:space="preserve">68,31*1,15 'Přepočtené koeficientem množství</t>
  </si>
  <si>
    <t xml:space="preserve">998712202</t>
  </si>
  <si>
    <t xml:space="preserve">Přesun hmot procentní pro krytiny povlakové v objektech v do 12 m</t>
  </si>
  <si>
    <t xml:space="preserve">548898111</t>
  </si>
  <si>
    <t xml:space="preserve">-1134528527</t>
  </si>
  <si>
    <t xml:space="preserve">76201</t>
  </si>
  <si>
    <t xml:space="preserve">Rezerva pro případ nutnosti výměny části krovů poškozených případným zatékáním - ocenit částkou 75 000Kč - bude čerpáno pouze v případě odsouhlasení stavebníkem nebo jeho zástupcem</t>
  </si>
  <si>
    <t xml:space="preserve">-349408861</t>
  </si>
  <si>
    <t xml:space="preserve">762332131</t>
  </si>
  <si>
    <t xml:space="preserve">Montáž vázaných kcí krovů pravidelných z hraněného řeziva průřezové plochy do 120 cm2</t>
  </si>
  <si>
    <t xml:space="preserve">1542628401</t>
  </si>
  <si>
    <t xml:space="preserve">8,00*21</t>
  </si>
  <si>
    <t xml:space="preserve">3,80*21</t>
  </si>
  <si>
    <t xml:space="preserve">3,00*21</t>
  </si>
  <si>
    <t xml:space="preserve">Součet - vyrovnání střešní roviny - příložky</t>
  </si>
  <si>
    <t xml:space="preserve">60512125</t>
  </si>
  <si>
    <t xml:space="preserve">hranol stavební řezivo průřezu do 120cm2 do dl 6m</t>
  </si>
  <si>
    <t xml:space="preserve">1924832491</t>
  </si>
  <si>
    <t xml:space="preserve">310,80*0,05*0,20</t>
  </si>
  <si>
    <t xml:space="preserve">3,108*1,1 'Přepočtené koeficientem množství</t>
  </si>
  <si>
    <t xml:space="preserve">762341210</t>
  </si>
  <si>
    <t xml:space="preserve">Montáž bednění střech rovných a šikmých sklonu do 60° z hrubých prken na sraz</t>
  </si>
  <si>
    <t xml:space="preserve">2008616806</t>
  </si>
  <si>
    <t xml:space="preserve">3,00*22,77</t>
  </si>
  <si>
    <t xml:space="preserve">Součet - podklad plech</t>
  </si>
  <si>
    <t xml:space="preserve">60515111</t>
  </si>
  <si>
    <t xml:space="preserve">řezivo jehličnaté boční prkno 20-30mm</t>
  </si>
  <si>
    <t xml:space="preserve">2124293670</t>
  </si>
  <si>
    <t xml:space="preserve">3,00*22,77*0,023</t>
  </si>
  <si>
    <t xml:space="preserve">1,571*1,1 'Přepočtené koeficientem množství</t>
  </si>
  <si>
    <t xml:space="preserve">762341811</t>
  </si>
  <si>
    <t xml:space="preserve">Demontáž bednění střech z prken</t>
  </si>
  <si>
    <t xml:space="preserve">1313385767</t>
  </si>
  <si>
    <t xml:space="preserve">762342214</t>
  </si>
  <si>
    <t xml:space="preserve">Montáž laťování na střechách jednoduchých sklonu do 60° osové vzdálenosti do 360 mm</t>
  </si>
  <si>
    <t xml:space="preserve">-360164482</t>
  </si>
  <si>
    <t xml:space="preserve">8,00*22,80</t>
  </si>
  <si>
    <t xml:space="preserve">3,80*22,80</t>
  </si>
  <si>
    <t xml:space="preserve">60514114</t>
  </si>
  <si>
    <t xml:space="preserve">řezivo jehličnaté lať impregnovaná dl 4 m</t>
  </si>
  <si>
    <t xml:space="preserve">2133512370</t>
  </si>
  <si>
    <t xml:space="preserve">25*22,80*0,04*0,06</t>
  </si>
  <si>
    <t xml:space="preserve">13*22,80*0,04*0,06</t>
  </si>
  <si>
    <t xml:space="preserve">2,079*1,1 'Přepočtené koeficientem množství</t>
  </si>
  <si>
    <t xml:space="preserve">762342441</t>
  </si>
  <si>
    <t xml:space="preserve">Montáž lišt trojúhelníkových nebo kontralatí na střechách sklonu do 60°</t>
  </si>
  <si>
    <t xml:space="preserve">-2068282192</t>
  </si>
  <si>
    <t xml:space="preserve">3,00*17,05</t>
  </si>
  <si>
    <t xml:space="preserve">-1839808318</t>
  </si>
  <si>
    <t xml:space="preserve">320,19*0,04*0,06</t>
  </si>
  <si>
    <t xml:space="preserve">0,768*1,1 'Přepočtené koeficientem množství</t>
  </si>
  <si>
    <t xml:space="preserve">762342812</t>
  </si>
  <si>
    <t xml:space="preserve">Demontáž laťování střech z latí osové vzdálenosti do 0,50 m</t>
  </si>
  <si>
    <t xml:space="preserve">507725264</t>
  </si>
  <si>
    <t xml:space="preserve">762395000</t>
  </si>
  <si>
    <t xml:space="preserve">Spojovací prostředky krovů, bednění, laťování, nadstřešních konstrukcí</t>
  </si>
  <si>
    <t xml:space="preserve">1352072509</t>
  </si>
  <si>
    <t xml:space="preserve">3,419</t>
  </si>
  <si>
    <t xml:space="preserve">1,728</t>
  </si>
  <si>
    <t xml:space="preserve">2,287</t>
  </si>
  <si>
    <t xml:space="preserve">0,845</t>
  </si>
  <si>
    <t xml:space="preserve">0,329</t>
  </si>
  <si>
    <t xml:space="preserve">762811924</t>
  </si>
  <si>
    <t xml:space="preserve">Vyřezání části záklopu nebo podbíjení stropu z prken tl do 32 mm plochy jednotlivě přes 4 m2</t>
  </si>
  <si>
    <t xml:space="preserve">-666151555</t>
  </si>
  <si>
    <t xml:space="preserve">17,05</t>
  </si>
  <si>
    <t xml:space="preserve">22,80</t>
  </si>
  <si>
    <t xml:space="preserve">1758201237</t>
  </si>
  <si>
    <t xml:space="preserve">39,85*0,03*0,25</t>
  </si>
  <si>
    <t xml:space="preserve">0,299*1,1 'Přepočtené koeficientem množství</t>
  </si>
  <si>
    <t xml:space="preserve">998762202</t>
  </si>
  <si>
    <t xml:space="preserve">Přesun hmot procentní pro kce tesařské v objektech v do 12 m</t>
  </si>
  <si>
    <t xml:space="preserve">-1596827086</t>
  </si>
  <si>
    <t xml:space="preserve">764111641</t>
  </si>
  <si>
    <t xml:space="preserve">Krytina střechy rovné drážkováním ze svitků z Pz plechu s povrchovou úpravou do rš 670 mm sklonu do 30°</t>
  </si>
  <si>
    <t xml:space="preserve">1586261101</t>
  </si>
  <si>
    <t xml:space="preserve">764212634</t>
  </si>
  <si>
    <t xml:space="preserve">Oplechování štítu závětrnou lištou z Pz s povrchovou úpravou rš 330 mm</t>
  </si>
  <si>
    <t xml:space="preserve">1842904246</t>
  </si>
  <si>
    <t xml:space="preserve">(8,00+3,80+3,00)</t>
  </si>
  <si>
    <t xml:space="preserve">krajové prkno</t>
  </si>
  <si>
    <t xml:space="preserve">215916808</t>
  </si>
  <si>
    <t xml:space="preserve">764511642</t>
  </si>
  <si>
    <t xml:space="preserve">Kotlík oválný (trychtýřový) pro podokapní žlaby z Pz s povrchovou úpravou 330/100 mm</t>
  </si>
  <si>
    <t xml:space="preserve">1722741932</t>
  </si>
  <si>
    <t xml:space="preserve">923815620</t>
  </si>
  <si>
    <t xml:space="preserve">6,50*2</t>
  </si>
  <si>
    <t xml:space="preserve">5,30*2</t>
  </si>
  <si>
    <t xml:space="preserve">998764202</t>
  </si>
  <si>
    <t xml:space="preserve">Přesun hmot procentní pro konstrukce klempířské v objektech v do 12 m</t>
  </si>
  <si>
    <t xml:space="preserve">977747793</t>
  </si>
  <si>
    <t xml:space="preserve">765</t>
  </si>
  <si>
    <t xml:space="preserve">Krytina skládaná</t>
  </si>
  <si>
    <t xml:space="preserve">765111801</t>
  </si>
  <si>
    <t xml:space="preserve">Demontáž krytiny keramické drážkové sklonu do 30° na sucho do suti</t>
  </si>
  <si>
    <t xml:space="preserve">1553259200</t>
  </si>
  <si>
    <t xml:space="preserve">765111811</t>
  </si>
  <si>
    <t xml:space="preserve">Příplatek k demontáži krytiny keramické drážkové do suti za sklon přes 30°</t>
  </si>
  <si>
    <t xml:space="preserve">828419497</t>
  </si>
  <si>
    <t xml:space="preserve">765111865</t>
  </si>
  <si>
    <t xml:space="preserve">Demontáž krytiny keramické hřebenů a nároží sklonu do 30° se zvětralou maltou do suti</t>
  </si>
  <si>
    <t xml:space="preserve">-116718856</t>
  </si>
  <si>
    <t xml:space="preserve">765111881</t>
  </si>
  <si>
    <t xml:space="preserve">Příplatek k demontáži krytiny keramické hřebenů a nároží z prejzů do suti za sklon přes 30°</t>
  </si>
  <si>
    <t xml:space="preserve">-1728284481</t>
  </si>
  <si>
    <t xml:space="preserve">765113011</t>
  </si>
  <si>
    <t xml:space="preserve">Krytina keramická drážková velkoformátová režná sklonu do 30° na sucho</t>
  </si>
  <si>
    <t xml:space="preserve">1563274390</t>
  </si>
  <si>
    <t xml:space="preserve">765113112</t>
  </si>
  <si>
    <t xml:space="preserve">Krytina keramická okapová hrana s větracím pásem kovovým</t>
  </si>
  <si>
    <t xml:space="preserve">1302450222</t>
  </si>
  <si>
    <t xml:space="preserve">765113321</t>
  </si>
  <si>
    <t xml:space="preserve">Krytina keramická drážková hřeben z hřebenáčů režných na sucho s větracím pásem s kartáčem</t>
  </si>
  <si>
    <t xml:space="preserve">-1222276062</t>
  </si>
  <si>
    <t xml:space="preserve">765113561</t>
  </si>
  <si>
    <t xml:space="preserve">Krytina keramická štítová hrana na sucho závětrnou lištou</t>
  </si>
  <si>
    <t xml:space="preserve">-1364023507</t>
  </si>
  <si>
    <t xml:space="preserve">765113912</t>
  </si>
  <si>
    <t xml:space="preserve">Příplatek ke krytině keramické za sklon přes 40° do 50°</t>
  </si>
  <si>
    <t xml:space="preserve">742070439</t>
  </si>
  <si>
    <t xml:space="preserve">765191011</t>
  </si>
  <si>
    <t xml:space="preserve">Montáž pojistné hydroizolační nebo parotěsné fólie kladené ve sklonu do 30° volně na krokve</t>
  </si>
  <si>
    <t xml:space="preserve">657712777</t>
  </si>
  <si>
    <t xml:space="preserve">28329046</t>
  </si>
  <si>
    <t xml:space="preserve">fólie kontaktní difuzně propustná pro doplňkovou hydroizolační vrstvu, třívrstvá 140g/m2</t>
  </si>
  <si>
    <t xml:space="preserve">-1266350593</t>
  </si>
  <si>
    <t xml:space="preserve">269,04*1,1 'Přepočtené koeficientem množství</t>
  </si>
  <si>
    <t xml:space="preserve">765191031</t>
  </si>
  <si>
    <t xml:space="preserve">Lepení těsnících pásků pod kontralatě</t>
  </si>
  <si>
    <t xml:space="preserve">-55216077</t>
  </si>
  <si>
    <t xml:space="preserve">2,90*17,05</t>
  </si>
  <si>
    <t xml:space="preserve">28329303</t>
  </si>
  <si>
    <t xml:space="preserve">páska těsnící jednostranně lepící butylkaučuková pod kontralatě š 50mm</t>
  </si>
  <si>
    <t xml:space="preserve">-1281897287</t>
  </si>
  <si>
    <t xml:space="preserve">318,485*1,1 'Přepočtené koeficientem množství</t>
  </si>
  <si>
    <t xml:space="preserve">998765202</t>
  </si>
  <si>
    <t xml:space="preserve">Přesun hmot procentní pro krytiny skládané v objektech v do 12 m</t>
  </si>
  <si>
    <t xml:space="preserve">-1659362812</t>
  </si>
  <si>
    <t xml:space="preserve">1102092321</t>
  </si>
  <si>
    <t xml:space="preserve">02 - Elektroinstalace</t>
  </si>
  <si>
    <t xml:space="preserve">443 - Spínací zařízení</t>
  </si>
  <si>
    <t xml:space="preserve">    D1 - elektroměrový rozváděč RE1</t>
  </si>
  <si>
    <t xml:space="preserve">    D2 - rozváděč RS1 - RS4</t>
  </si>
  <si>
    <t xml:space="preserve">    D3 - rozváděč RSS</t>
  </si>
  <si>
    <t xml:space="preserve">    D4 - rozváděč RS5</t>
  </si>
  <si>
    <t xml:space="preserve">444 - Rozvody elektrické energie</t>
  </si>
  <si>
    <t xml:space="preserve">D5 - Montáž rozvodů elektrické energie</t>
  </si>
  <si>
    <t xml:space="preserve">445 - Osvětlení</t>
  </si>
  <si>
    <t xml:space="preserve">D6 - Montáž osvětlení</t>
  </si>
  <si>
    <t xml:space="preserve">443</t>
  </si>
  <si>
    <t xml:space="preserve">Spínací zařízení</t>
  </si>
  <si>
    <t xml:space="preserve">D1</t>
  </si>
  <si>
    <t xml:space="preserve">elektroměrový rozváděč RE1</t>
  </si>
  <si>
    <t xml:space="preserve">443,0001</t>
  </si>
  <si>
    <t xml:space="preserve">Oceloplechová, atypická rozvodnice pod omítku, 1500 x 1200 x 230, IP 43/20 - vč. lišt, zámku, zakrytí, vč. prostorových rezerv</t>
  </si>
  <si>
    <t xml:space="preserve">ks</t>
  </si>
  <si>
    <t xml:space="preserve">1*(464,93-184,92)/464,93</t>
  </si>
  <si>
    <t xml:space="preserve">Součet - přepočet dle podlahové plochy objektu (byty/hasiči)</t>
  </si>
  <si>
    <t xml:space="preserve">celková užitná plocha objektu 464,93m2 </t>
  </si>
  <si>
    <t xml:space="preserve">celková užitná plocha hasiči 184,92m2 </t>
  </si>
  <si>
    <t xml:space="preserve">celková užitná plocha byty 280,01m2</t>
  </si>
  <si>
    <t xml:space="preserve">443,0002</t>
  </si>
  <si>
    <t xml:space="preserve">svorka RSA 6</t>
  </si>
  <si>
    <t xml:space="preserve">16*(464,93-184,92)/464,93</t>
  </si>
  <si>
    <t xml:space="preserve">443,0003</t>
  </si>
  <si>
    <t xml:space="preserve">svorka RSA 16</t>
  </si>
  <si>
    <t xml:space="preserve">12*(464,93-184,92)/464,93</t>
  </si>
  <si>
    <t xml:space="preserve">443,0004</t>
  </si>
  <si>
    <t xml:space="preserve">jistič PL7-B6/1</t>
  </si>
  <si>
    <t xml:space="preserve">443,0005</t>
  </si>
  <si>
    <t xml:space="preserve">jistič PL7-B25/1</t>
  </si>
  <si>
    <t xml:space="preserve">5*(464,93-184,92)/464,93</t>
  </si>
  <si>
    <t xml:space="preserve">443,0006</t>
  </si>
  <si>
    <t xml:space="preserve">jistič PL7-B32/3</t>
  </si>
  <si>
    <t xml:space="preserve">3*(464,93-184,92)/464,93</t>
  </si>
  <si>
    <t xml:space="preserve">443,0007</t>
  </si>
  <si>
    <t xml:space="preserve">podružný materiál</t>
  </si>
  <si>
    <t xml:space="preserve">443,0008</t>
  </si>
  <si>
    <t xml:space="preserve">montáž</t>
  </si>
  <si>
    <t xml:space="preserve">D2</t>
  </si>
  <si>
    <t xml:space="preserve">rozváděč RS1 - RS4</t>
  </si>
  <si>
    <t xml:space="preserve">443,0009</t>
  </si>
  <si>
    <t xml:space="preserve">rozvodnice  EATON KLV-U-2/28-F   pod omítku</t>
  </si>
  <si>
    <t xml:space="preserve">4*(464,93-184,92)/464,93</t>
  </si>
  <si>
    <t xml:space="preserve">443,001</t>
  </si>
  <si>
    <t xml:space="preserve">28*(464,93-184,92)/464,93</t>
  </si>
  <si>
    <t xml:space="preserve">443,0011</t>
  </si>
  <si>
    <t xml:space="preserve">svodič přepětí SPC25</t>
  </si>
  <si>
    <t xml:space="preserve">443,0012</t>
  </si>
  <si>
    <t xml:space="preserve">vypínač IS-25/1</t>
  </si>
  <si>
    <t xml:space="preserve">443,0013</t>
  </si>
  <si>
    <t xml:space="preserve">proudový chránič s nadpr. ochr. PFL7-10/1N/B/003</t>
  </si>
  <si>
    <t xml:space="preserve">443,0014</t>
  </si>
  <si>
    <t xml:space="preserve">jistič PL7-B16/1</t>
  </si>
  <si>
    <t xml:space="preserve">20*(464,93-184,92)/464,93</t>
  </si>
  <si>
    <t xml:space="preserve">443,0015</t>
  </si>
  <si>
    <t xml:space="preserve">proudový chránič  proudový chránič PF-25/2/003-A</t>
  </si>
  <si>
    <t xml:space="preserve">443,0016</t>
  </si>
  <si>
    <t xml:space="preserve">443,0017</t>
  </si>
  <si>
    <t xml:space="preserve">D3</t>
  </si>
  <si>
    <t xml:space="preserve">rozváděč RSS</t>
  </si>
  <si>
    <t xml:space="preserve">443,0018</t>
  </si>
  <si>
    <t xml:space="preserve">rozvodnice  EATON KLV-U-4/56-F   pod omítku</t>
  </si>
  <si>
    <t xml:space="preserve">443,0019</t>
  </si>
  <si>
    <t xml:space="preserve">443,002</t>
  </si>
  <si>
    <t xml:space="preserve">443,0021</t>
  </si>
  <si>
    <t xml:space="preserve">443,0022</t>
  </si>
  <si>
    <t xml:space="preserve">443,0023</t>
  </si>
  <si>
    <t xml:space="preserve">proudový chránič s nadpr. ochr. PFL7-16/1N/B/003</t>
  </si>
  <si>
    <t xml:space="preserve">2*(464,93-184,92)/464,93</t>
  </si>
  <si>
    <t xml:space="preserve">443,0024</t>
  </si>
  <si>
    <t xml:space="preserve">443,0025</t>
  </si>
  <si>
    <t xml:space="preserve">jistič PL7-B10/1</t>
  </si>
  <si>
    <t xml:space="preserve">443,0026</t>
  </si>
  <si>
    <t xml:space="preserve">instalační relé Z-R230/SS</t>
  </si>
  <si>
    <t xml:space="preserve">443,0027</t>
  </si>
  <si>
    <t xml:space="preserve">sněhový regulátor ETO - 1550</t>
  </si>
  <si>
    <t xml:space="preserve">443,0028</t>
  </si>
  <si>
    <t xml:space="preserve">Síťový zdroj pro 2-BUS (24V/0,25A DC a 8V/0,7A AC pro EZ)</t>
  </si>
  <si>
    <t xml:space="preserve">443,0029</t>
  </si>
  <si>
    <t xml:space="preserve">443,003</t>
  </si>
  <si>
    <t xml:space="preserve">D4</t>
  </si>
  <si>
    <t xml:space="preserve">rozváděč RS5</t>
  </si>
  <si>
    <t xml:space="preserve">rozvodnice  EATON FKV-07-FR55-H-3/54</t>
  </si>
  <si>
    <t xml:space="preserve">443,0031</t>
  </si>
  <si>
    <t xml:space="preserve">15*(464,93-184,92)/464,93</t>
  </si>
  <si>
    <t xml:space="preserve">443,0032</t>
  </si>
  <si>
    <t xml:space="preserve">443,0033</t>
  </si>
  <si>
    <t xml:space="preserve">svodič přepětí SPC25 3+0</t>
  </si>
  <si>
    <t xml:space="preserve">443,0034</t>
  </si>
  <si>
    <t xml:space="preserve">vypínač IS-40/3</t>
  </si>
  <si>
    <t xml:space="preserve">443,0035</t>
  </si>
  <si>
    <t xml:space="preserve">výkonový stykač DILM7-10 kontakty AC-3</t>
  </si>
  <si>
    <t xml:space="preserve">443,0036</t>
  </si>
  <si>
    <t xml:space="preserve">instalační relé Z-R230/S</t>
  </si>
  <si>
    <t xml:space="preserve">443,0037</t>
  </si>
  <si>
    <t xml:space="preserve">impulsní relé Z-S230/S</t>
  </si>
  <si>
    <t xml:space="preserve">443,0038</t>
  </si>
  <si>
    <t xml:space="preserve">časové relé ZRMF1/W po impulsu nastavitelná doba chodu</t>
  </si>
  <si>
    <t xml:space="preserve">443,0039</t>
  </si>
  <si>
    <t xml:space="preserve">tlačítko Z-PU/S</t>
  </si>
  <si>
    <t xml:space="preserve">443,004</t>
  </si>
  <si>
    <t xml:space="preserve">pomocný kontakt ZP-NHK</t>
  </si>
  <si>
    <t xml:space="preserve">443,0041</t>
  </si>
  <si>
    <t xml:space="preserve">443,0042</t>
  </si>
  <si>
    <t xml:space="preserve">443,0043</t>
  </si>
  <si>
    <t xml:space="preserve">jistič PL7-C10/1</t>
  </si>
  <si>
    <t xml:space="preserve">443,0044</t>
  </si>
  <si>
    <t xml:space="preserve">443,0045</t>
  </si>
  <si>
    <t xml:space="preserve">jistič PL7-B20/3</t>
  </si>
  <si>
    <t xml:space="preserve">443,0046</t>
  </si>
  <si>
    <t xml:space="preserve">jistič PL7-B25/3</t>
  </si>
  <si>
    <t xml:space="preserve">443,0047</t>
  </si>
  <si>
    <t xml:space="preserve">proudový chránič PF7-40/4/003</t>
  </si>
  <si>
    <t xml:space="preserve">443,0048</t>
  </si>
  <si>
    <t xml:space="preserve">lišta propojovací ZV7-10-3P-3TE</t>
  </si>
  <si>
    <t xml:space="preserve">443,0049</t>
  </si>
  <si>
    <t xml:space="preserve">443,005</t>
  </si>
  <si>
    <t xml:space="preserve">444</t>
  </si>
  <si>
    <t xml:space="preserve">Rozvody elektrické energie</t>
  </si>
  <si>
    <t xml:space="preserve">444,0001</t>
  </si>
  <si>
    <t xml:space="preserve">krabice pro společnou montáž KP 68 ( hloubka 43 mm )</t>
  </si>
  <si>
    <t xml:space="preserve">134*(464,93-184,92)/464,93</t>
  </si>
  <si>
    <t xml:space="preserve">444,0002</t>
  </si>
  <si>
    <t xml:space="preserve">krabice KU 68-1902</t>
  </si>
  <si>
    <t xml:space="preserve">444,0003</t>
  </si>
  <si>
    <t xml:space="preserve">krabice KU 68-1903</t>
  </si>
  <si>
    <t xml:space="preserve">10*(464,93-184,92)/464,93</t>
  </si>
  <si>
    <t xml:space="preserve">444,0004</t>
  </si>
  <si>
    <t xml:space="preserve">krabice KR 97/5 pětivodičová</t>
  </si>
  <si>
    <t xml:space="preserve">22*(464,93-184,92)/464,93</t>
  </si>
  <si>
    <t xml:space="preserve">444,0005</t>
  </si>
  <si>
    <t xml:space="preserve">krabice OBO  A 8/5       IP 54</t>
  </si>
  <si>
    <t xml:space="preserve">26*(464,93-184,92)/464,93</t>
  </si>
  <si>
    <t xml:space="preserve">444,0006</t>
  </si>
  <si>
    <t xml:space="preserve">krabice KT 250/1  vč. svorkovnice  EPS 2</t>
  </si>
  <si>
    <t xml:space="preserve">444,0007</t>
  </si>
  <si>
    <t xml:space="preserve">trubka PVC 16</t>
  </si>
  <si>
    <t xml:space="preserve">100*(464,93-184,92)/464,93</t>
  </si>
  <si>
    <t xml:space="preserve">444,0008</t>
  </si>
  <si>
    <t xml:space="preserve">trubka KOPOS 4020 KA   vč. spojek a uchycení</t>
  </si>
  <si>
    <t xml:space="preserve">115*(464,93-184,92)/464,93</t>
  </si>
  <si>
    <t xml:space="preserve">444,0009</t>
  </si>
  <si>
    <t xml:space="preserve">trubka KOPOS 4032 KA   vč. spojek a uchycení</t>
  </si>
  <si>
    <t xml:space="preserve">40*(464,93-184,92)/464,93</t>
  </si>
  <si>
    <t xml:space="preserve">444,001</t>
  </si>
  <si>
    <t xml:space="preserve">hmoždinka vč. vrutu - 6x40</t>
  </si>
  <si>
    <t xml:space="preserve">200*(464,93-184,92)/464,93</t>
  </si>
  <si>
    <t xml:space="preserve">444,0011</t>
  </si>
  <si>
    <t xml:space="preserve">hmoždinka vč. vrutu - 8x60</t>
  </si>
  <si>
    <t xml:space="preserve">444,0012</t>
  </si>
  <si>
    <t xml:space="preserve">svorka zemnící ZSA 16</t>
  </si>
  <si>
    <t xml:space="preserve">45*(464,93-184,92)/464,93</t>
  </si>
  <si>
    <t xml:space="preserve">444,0013</t>
  </si>
  <si>
    <t xml:space="preserve">páska zemnící úzká ZS 16</t>
  </si>
  <si>
    <t xml:space="preserve">444,0014</t>
  </si>
  <si>
    <t xml:space="preserve">svorka Wago 2x1-2.5</t>
  </si>
  <si>
    <t xml:space="preserve">150*(464,93-184,92)/464,93</t>
  </si>
  <si>
    <t xml:space="preserve">444,0015</t>
  </si>
  <si>
    <t xml:space="preserve">svorka Wago 3x1-2.5</t>
  </si>
  <si>
    <t xml:space="preserve">1650*(464,93-184,92)/464,93</t>
  </si>
  <si>
    <t xml:space="preserve">444,0016</t>
  </si>
  <si>
    <t xml:space="preserve">svorka Wago 4x1-2.5</t>
  </si>
  <si>
    <t xml:space="preserve">444,0017</t>
  </si>
  <si>
    <t xml:space="preserve">drátěný žlab MERKUR 50/50</t>
  </si>
  <si>
    <t xml:space="preserve">444,0018</t>
  </si>
  <si>
    <t xml:space="preserve">spojka SDž 1    bez šroubová</t>
  </si>
  <si>
    <t xml:space="preserve">444,0019</t>
  </si>
  <si>
    <t xml:space="preserve">nosník Dž 50</t>
  </si>
  <si>
    <t xml:space="preserve">444,002</t>
  </si>
  <si>
    <t xml:space="preserve">sádra stavební</t>
  </si>
  <si>
    <t xml:space="preserve">q</t>
  </si>
  <si>
    <t xml:space="preserve">1,5*(464,93-184,92)/464,93</t>
  </si>
  <si>
    <t xml:space="preserve">444,0021</t>
  </si>
  <si>
    <t xml:space="preserve">CY 2,5 zž</t>
  </si>
  <si>
    <t xml:space="preserve">80*(464,93-184,92)/464,93</t>
  </si>
  <si>
    <t xml:space="preserve">444,0022</t>
  </si>
  <si>
    <t xml:space="preserve">CY 16 zž</t>
  </si>
  <si>
    <t xml:space="preserve">120*(464,93-184,92)/464,93</t>
  </si>
  <si>
    <t xml:space="preserve">444,0023</t>
  </si>
  <si>
    <t xml:space="preserve">CYKY O2x1,5</t>
  </si>
  <si>
    <t xml:space="preserve">60*(464,93-184,92)/464,93</t>
  </si>
  <si>
    <t xml:space="preserve">444,0024</t>
  </si>
  <si>
    <t xml:space="preserve">CYKY O3x1,5</t>
  </si>
  <si>
    <t xml:space="preserve">230*(464,93-184,92)/464,93</t>
  </si>
  <si>
    <t xml:space="preserve">444,0025</t>
  </si>
  <si>
    <t xml:space="preserve">CYKY J3x1,5</t>
  </si>
  <si>
    <t xml:space="preserve">425*(464,93-184,92)/464,93</t>
  </si>
  <si>
    <t xml:space="preserve">444,0026</t>
  </si>
  <si>
    <t xml:space="preserve">CYKY J3x2,5</t>
  </si>
  <si>
    <t xml:space="preserve">285*(464,93-184,92)/464,93</t>
  </si>
  <si>
    <t xml:space="preserve">444,0027</t>
  </si>
  <si>
    <t xml:space="preserve">CYKY J3x4</t>
  </si>
  <si>
    <t xml:space="preserve">56*(464,93-184,92)/464,93</t>
  </si>
  <si>
    <t xml:space="preserve">444,0028</t>
  </si>
  <si>
    <t xml:space="preserve">CYKY J4x10</t>
  </si>
  <si>
    <t xml:space="preserve">65*(464,93-184,92)/464,93</t>
  </si>
  <si>
    <t xml:space="preserve">444,0029</t>
  </si>
  <si>
    <t xml:space="preserve">CYKY J5x1,5</t>
  </si>
  <si>
    <t xml:space="preserve">72*(464,93-184,92)/464,93</t>
  </si>
  <si>
    <t xml:space="preserve">444,003</t>
  </si>
  <si>
    <t xml:space="preserve">CYKY J5x2,5</t>
  </si>
  <si>
    <t xml:space="preserve">444,0031</t>
  </si>
  <si>
    <t xml:space="preserve">CYKY J7x1.5</t>
  </si>
  <si>
    <t xml:space="preserve">30*(464,93-184,92)/464,93</t>
  </si>
  <si>
    <t xml:space="preserve">444,0032</t>
  </si>
  <si>
    <t xml:space="preserve">SEKU 2x0,8</t>
  </si>
  <si>
    <t xml:space="preserve">55*(464,93-184,92)/464,93</t>
  </si>
  <si>
    <t xml:space="preserve">444,0033</t>
  </si>
  <si>
    <t xml:space="preserve">CYSY 5Gx2,5</t>
  </si>
  <si>
    <t xml:space="preserve">444,0034</t>
  </si>
  <si>
    <t xml:space="preserve">JYTY 7x1</t>
  </si>
  <si>
    <t xml:space="preserve">444,0035</t>
  </si>
  <si>
    <t xml:space="preserve">sporáková kombinace 3425A-0344B</t>
  </si>
  <si>
    <t xml:space="preserve">172</t>
  </si>
  <si>
    <t xml:space="preserve">444,0036</t>
  </si>
  <si>
    <t xml:space="preserve">požární hlásič ABB 6800-0-2348</t>
  </si>
  <si>
    <t xml:space="preserve">174</t>
  </si>
  <si>
    <t xml:space="preserve">444,0037</t>
  </si>
  <si>
    <t xml:space="preserve">vypínač 3557G-A01340 B1   komplet</t>
  </si>
  <si>
    <t xml:space="preserve">176</t>
  </si>
  <si>
    <t xml:space="preserve">13*(464,93-184,92)/464,93</t>
  </si>
  <si>
    <t xml:space="preserve">444,0038</t>
  </si>
  <si>
    <t xml:space="preserve">vypínač 3557G-A05340 B1   komplet</t>
  </si>
  <si>
    <t xml:space="preserve">178</t>
  </si>
  <si>
    <t xml:space="preserve">7*(464,93-184,92)/464,93</t>
  </si>
  <si>
    <t xml:space="preserve">444,0039</t>
  </si>
  <si>
    <t xml:space="preserve">vypínač 3557G-A06340 B1   komplet</t>
  </si>
  <si>
    <t xml:space="preserve">180</t>
  </si>
  <si>
    <t xml:space="preserve">444,004</t>
  </si>
  <si>
    <t xml:space="preserve">vypínač 3557G-A07340 B1  komplet</t>
  </si>
  <si>
    <t xml:space="preserve">182</t>
  </si>
  <si>
    <t xml:space="preserve">444,0041</t>
  </si>
  <si>
    <t xml:space="preserve">vypínač 3557G-A80340 B1 komplet   tlačítko</t>
  </si>
  <si>
    <t xml:space="preserve">184</t>
  </si>
  <si>
    <t xml:space="preserve">444,0042</t>
  </si>
  <si>
    <t xml:space="preserve">vypínač 3557G-A52340 Bílý   komplet</t>
  </si>
  <si>
    <t xml:space="preserve">186</t>
  </si>
  <si>
    <t xml:space="preserve">6*(464,93-184,92)/464,93</t>
  </si>
  <si>
    <t xml:space="preserve">444,0043</t>
  </si>
  <si>
    <t xml:space="preserve">jednonásobná zásuvka 5518G-A02359 B1 komplet s clonkami</t>
  </si>
  <si>
    <t xml:space="preserve">188</t>
  </si>
  <si>
    <t xml:space="preserve">444,0044</t>
  </si>
  <si>
    <t xml:space="preserve">zásuvka datová  komplet bílá</t>
  </si>
  <si>
    <t xml:space="preserve">190</t>
  </si>
  <si>
    <t xml:space="preserve">444,0045</t>
  </si>
  <si>
    <t xml:space="preserve">zásuvka televizní TV+R+SAT komplet bílá</t>
  </si>
  <si>
    <t xml:space="preserve">192</t>
  </si>
  <si>
    <t xml:space="preserve">444,0046</t>
  </si>
  <si>
    <t xml:space="preserve">jednonásobná zás. chráněná 5598G-A02349 B1 komplet</t>
  </si>
  <si>
    <t xml:space="preserve">194</t>
  </si>
  <si>
    <t xml:space="preserve">444,0047</t>
  </si>
  <si>
    <t xml:space="preserve">vypínač 3558N-C01510 B IP 44</t>
  </si>
  <si>
    <t xml:space="preserve">196</t>
  </si>
  <si>
    <t xml:space="preserve">444,0048</t>
  </si>
  <si>
    <t xml:space="preserve">vypínač 3558N-C05510 B IP 44    č.5</t>
  </si>
  <si>
    <t xml:space="preserve">198</t>
  </si>
  <si>
    <t xml:space="preserve">444,0049</t>
  </si>
  <si>
    <t xml:space="preserve">vypínač 3558N-C91511B 44   tlač.</t>
  </si>
  <si>
    <t xml:space="preserve">200</t>
  </si>
  <si>
    <t xml:space="preserve">444,005</t>
  </si>
  <si>
    <t xml:space="preserve">vypínač 3558N-C87510 B IP 44   2x tlač.</t>
  </si>
  <si>
    <t xml:space="preserve">202</t>
  </si>
  <si>
    <t xml:space="preserve">444,0051</t>
  </si>
  <si>
    <t xml:space="preserve">jednonásobná zásuvka 3903N-C06541 B +5585N-C02357  IP 44</t>
  </si>
  <si>
    <t xml:space="preserve">204</t>
  </si>
  <si>
    <t xml:space="preserve">444,0052</t>
  </si>
  <si>
    <t xml:space="preserve">pohybový senzor B.E.G.     typ  PD3-1C-FC</t>
  </si>
  <si>
    <t xml:space="preserve">206</t>
  </si>
  <si>
    <t xml:space="preserve">444,0053</t>
  </si>
  <si>
    <t xml:space="preserve">pohybový senzor B.E.G.    typ  RC-plus next 230   IP54</t>
  </si>
  <si>
    <t xml:space="preserve">208</t>
  </si>
  <si>
    <t xml:space="preserve">444,0054</t>
  </si>
  <si>
    <t xml:space="preserve">T-supermultifunkční relé pod přístroje SMR-T</t>
  </si>
  <si>
    <t xml:space="preserve">210</t>
  </si>
  <si>
    <t xml:space="preserve">444,0055</t>
  </si>
  <si>
    <t xml:space="preserve">topný kabel TO-2R-78-1560 / 78 m, 1560 W    "EH1"</t>
  </si>
  <si>
    <t xml:space="preserve">212</t>
  </si>
  <si>
    <t xml:space="preserve">444,0056</t>
  </si>
  <si>
    <t xml:space="preserve">topný kabel TO-2R-135-2710 / 135m, 2710 W     "EH2"</t>
  </si>
  <si>
    <t xml:space="preserve">214</t>
  </si>
  <si>
    <t xml:space="preserve">444,0057</t>
  </si>
  <si>
    <t xml:space="preserve">senzor ETOG-55</t>
  </si>
  <si>
    <t xml:space="preserve">216</t>
  </si>
  <si>
    <t xml:space="preserve">444,0058</t>
  </si>
  <si>
    <t xml:space="preserve">fixační závěs SYFOK-P - nerez</t>
  </si>
  <si>
    <t xml:space="preserve">218</t>
  </si>
  <si>
    <t xml:space="preserve">24*(464,93-184,92)/464,93</t>
  </si>
  <si>
    <t xml:space="preserve">444,0059</t>
  </si>
  <si>
    <t xml:space="preserve">okapový úchyt plastový</t>
  </si>
  <si>
    <t xml:space="preserve">220</t>
  </si>
  <si>
    <t xml:space="preserve">130*(464,93-184,92)/464,93</t>
  </si>
  <si>
    <t xml:space="preserve">444,006</t>
  </si>
  <si>
    <t xml:space="preserve">ventilátor potrubní  TT 125</t>
  </si>
  <si>
    <t xml:space="preserve">222</t>
  </si>
  <si>
    <t xml:space="preserve">444,0061</t>
  </si>
  <si>
    <t xml:space="preserve">kovový talířový ventil odvodní KO 125 + zděř</t>
  </si>
  <si>
    <t xml:space="preserve">224</t>
  </si>
  <si>
    <t xml:space="preserve">444,0062</t>
  </si>
  <si>
    <t xml:space="preserve">ventilační mřížka na fasádu</t>
  </si>
  <si>
    <t xml:space="preserve">226</t>
  </si>
  <si>
    <t xml:space="preserve">444,0063</t>
  </si>
  <si>
    <t xml:space="preserve">Ventilační potrubí Alu flexi 125</t>
  </si>
  <si>
    <t xml:space="preserve">228</t>
  </si>
  <si>
    <t xml:space="preserve">444,0064</t>
  </si>
  <si>
    <t xml:space="preserve">potrubní  odbočka "T" 125</t>
  </si>
  <si>
    <t xml:space="preserve">230</t>
  </si>
  <si>
    <t xml:space="preserve">444,0065</t>
  </si>
  <si>
    <t xml:space="preserve">podružný materiál VZT</t>
  </si>
  <si>
    <t xml:space="preserve">KPL</t>
  </si>
  <si>
    <t xml:space="preserve">232</t>
  </si>
  <si>
    <t xml:space="preserve">444,0066</t>
  </si>
  <si>
    <t xml:space="preserve">ventilátor 100 ST</t>
  </si>
  <si>
    <t xml:space="preserve">234</t>
  </si>
  <si>
    <t xml:space="preserve">444,0067</t>
  </si>
  <si>
    <t xml:space="preserve">zásuvková skříň typ   Z60.411/FI-21116A - 4x zás.230, 1x400/16 + 32A  ( jištěno max. 16A )</t>
  </si>
  <si>
    <t xml:space="preserve">236</t>
  </si>
  <si>
    <t xml:space="preserve">444,0068</t>
  </si>
  <si>
    <t xml:space="preserve">Modul tlačítkový 2-BUS GUARD 5tl., vč. stříšky pro montáž pod omítku GUARD a montážní krabice GUARD s rám. pro montáž pod omítku</t>
  </si>
  <si>
    <t xml:space="preserve">238</t>
  </si>
  <si>
    <t xml:space="preserve">444,0069</t>
  </si>
  <si>
    <t xml:space="preserve">Zámek elektrický</t>
  </si>
  <si>
    <t xml:space="preserve">240</t>
  </si>
  <si>
    <t xml:space="preserve">444,007</t>
  </si>
  <si>
    <t xml:space="preserve">Telefon domácí 2-BUS ESO (.201 bílý; .915 slonová kost)</t>
  </si>
  <si>
    <t xml:space="preserve">242</t>
  </si>
  <si>
    <t xml:space="preserve">444,0071</t>
  </si>
  <si>
    <t xml:space="preserve">podružný materiál       3% z nosného materiálu</t>
  </si>
  <si>
    <t xml:space="preserve">244</t>
  </si>
  <si>
    <t xml:space="preserve">1345,163*(464,93-184,92)/464,93</t>
  </si>
  <si>
    <t xml:space="preserve">D5</t>
  </si>
  <si>
    <t xml:space="preserve">Montáž rozvodů elektrické energie</t>
  </si>
  <si>
    <t xml:space="preserve">444,0072</t>
  </si>
  <si>
    <t xml:space="preserve">krabice pod přístroje bez zapojení</t>
  </si>
  <si>
    <t xml:space="preserve">246</t>
  </si>
  <si>
    <t xml:space="preserve">444,0073</t>
  </si>
  <si>
    <t xml:space="preserve">krabice s víčkem bez zapojení</t>
  </si>
  <si>
    <t xml:space="preserve">248</t>
  </si>
  <si>
    <t xml:space="preserve">444,0074</t>
  </si>
  <si>
    <t xml:space="preserve">krabicová rozvodka odboč.s víčkem vč. zapojení</t>
  </si>
  <si>
    <t xml:space="preserve">250</t>
  </si>
  <si>
    <t xml:space="preserve">32*(464,93-184,92)/464,93</t>
  </si>
  <si>
    <t xml:space="preserve">444,0075</t>
  </si>
  <si>
    <t xml:space="preserve">krabicová rozvodka lištová vč. zapojení</t>
  </si>
  <si>
    <t xml:space="preserve">252</t>
  </si>
  <si>
    <t xml:space="preserve">444,0076</t>
  </si>
  <si>
    <t xml:space="preserve">trubka PVC pod omítku</t>
  </si>
  <si>
    <t xml:space="preserve">254</t>
  </si>
  <si>
    <t xml:space="preserve">444,0077</t>
  </si>
  <si>
    <t xml:space="preserve">upevnění plastových lišt</t>
  </si>
  <si>
    <t xml:space="preserve">256</t>
  </si>
  <si>
    <t xml:space="preserve">155*(464,93-184,92)/464,93</t>
  </si>
  <si>
    <t xml:space="preserve">444,0078</t>
  </si>
  <si>
    <t xml:space="preserve">kabelový žlab OBO vč.víka a podpěr</t>
  </si>
  <si>
    <t xml:space="preserve">258</t>
  </si>
  <si>
    <t xml:space="preserve">444,0079</t>
  </si>
  <si>
    <t xml:space="preserve">krabice KT 250 vč. svorkovnice MET</t>
  </si>
  <si>
    <t xml:space="preserve">260</t>
  </si>
  <si>
    <t xml:space="preserve">444,008</t>
  </si>
  <si>
    <t xml:space="preserve">montáž rozváděče do 50 kg</t>
  </si>
  <si>
    <t xml:space="preserve">262</t>
  </si>
  <si>
    <t xml:space="preserve">444,0081</t>
  </si>
  <si>
    <t xml:space="preserve">montáž rozváděče do 200 kg</t>
  </si>
  <si>
    <t xml:space="preserve">264</t>
  </si>
  <si>
    <t xml:space="preserve">444,0082</t>
  </si>
  <si>
    <t xml:space="preserve">tabulky a štítky na kabely</t>
  </si>
  <si>
    <t xml:space="preserve">266</t>
  </si>
  <si>
    <t xml:space="preserve">52*(464,93-184,92)/464,93</t>
  </si>
  <si>
    <t xml:space="preserve">444,0083</t>
  </si>
  <si>
    <t xml:space="preserve">osazení hmoždinky do panelu</t>
  </si>
  <si>
    <t xml:space="preserve">268</t>
  </si>
  <si>
    <t xml:space="preserve">300*(464,93-184,92)/464,93</t>
  </si>
  <si>
    <t xml:space="preserve">444,0084</t>
  </si>
  <si>
    <t xml:space="preserve">uzemnění na povrchu do 50mm2</t>
  </si>
  <si>
    <t xml:space="preserve">270</t>
  </si>
  <si>
    <t xml:space="preserve">444,0085</t>
  </si>
  <si>
    <t xml:space="preserve">kabel  do CYKY 5x2.5 VU</t>
  </si>
  <si>
    <t xml:space="preserve">272</t>
  </si>
  <si>
    <t xml:space="preserve">429*(464,93-184,92)/464,93</t>
  </si>
  <si>
    <t xml:space="preserve">444,0086</t>
  </si>
  <si>
    <t xml:space="preserve">kabel  CYKYLo pod omítkou-do CYKY 5x2.5 PU</t>
  </si>
  <si>
    <t xml:space="preserve">274</t>
  </si>
  <si>
    <t xml:space="preserve">1132*(464,93-184,92)/464,93</t>
  </si>
  <si>
    <t xml:space="preserve">444,0087</t>
  </si>
  <si>
    <t xml:space="preserve">kabel  CYKY  do 5x6 PU</t>
  </si>
  <si>
    <t xml:space="preserve">276</t>
  </si>
  <si>
    <t xml:space="preserve">444,0088</t>
  </si>
  <si>
    <t xml:space="preserve">kabel  CYKY  do 4x10 PU</t>
  </si>
  <si>
    <t xml:space="preserve">278</t>
  </si>
  <si>
    <t xml:space="preserve">444,0089</t>
  </si>
  <si>
    <t xml:space="preserve">drát do 25 mm2 pevně ulož.</t>
  </si>
  <si>
    <t xml:space="preserve">280</t>
  </si>
  <si>
    <t xml:space="preserve">444,009</t>
  </si>
  <si>
    <t xml:space="preserve">ukončení kabelu do 4x10</t>
  </si>
  <si>
    <t xml:space="preserve">282</t>
  </si>
  <si>
    <t xml:space="preserve">444,0091</t>
  </si>
  <si>
    <t xml:space="preserve">montáž topného systému do žlabů</t>
  </si>
  <si>
    <t xml:space="preserve">284</t>
  </si>
  <si>
    <t xml:space="preserve">444,0092</t>
  </si>
  <si>
    <t xml:space="preserve">připojení spínacího prvku</t>
  </si>
  <si>
    <t xml:space="preserve">286</t>
  </si>
  <si>
    <t xml:space="preserve">53*(464,93-184,92)/464,93</t>
  </si>
  <si>
    <t xml:space="preserve">444,0093</t>
  </si>
  <si>
    <t xml:space="preserve">připojení časových členů, pohybových senzorů, kouřových hlásičů, termostatů</t>
  </si>
  <si>
    <t xml:space="preserve">288</t>
  </si>
  <si>
    <t xml:space="preserve">444,0094</t>
  </si>
  <si>
    <t xml:space="preserve">připojení prvku v GO</t>
  </si>
  <si>
    <t xml:space="preserve">290</t>
  </si>
  <si>
    <t xml:space="preserve">444,0095</t>
  </si>
  <si>
    <t xml:space="preserve">připojení zásuvek 1f.</t>
  </si>
  <si>
    <t xml:space="preserve">292</t>
  </si>
  <si>
    <t xml:space="preserve">444,0096</t>
  </si>
  <si>
    <t xml:space="preserve">připojení zásuvek 3f., sporáková kombinace</t>
  </si>
  <si>
    <t xml:space="preserve">294</t>
  </si>
  <si>
    <t xml:space="preserve">444,0097</t>
  </si>
  <si>
    <t xml:space="preserve">přetočení kabelu z bubnu</t>
  </si>
  <si>
    <t xml:space="preserve">296</t>
  </si>
  <si>
    <t xml:space="preserve">444,0098</t>
  </si>
  <si>
    <t xml:space="preserve">demontáže stávajících kabelů do pr. 2,5 mm, vč. likvidace</t>
  </si>
  <si>
    <t xml:space="preserve">298</t>
  </si>
  <si>
    <t xml:space="preserve">400*(464,93-184,92)/464,93</t>
  </si>
  <si>
    <t xml:space="preserve">444,0099</t>
  </si>
  <si>
    <t xml:space="preserve">demontáže stávající rozvodnice autoservisu  přemístění a přeúpojení okruhů autodílny do tohoto</t>
  </si>
  <si>
    <t xml:space="preserve">300</t>
  </si>
  <si>
    <t xml:space="preserve">444,01</t>
  </si>
  <si>
    <t xml:space="preserve">montáž VZT</t>
  </si>
  <si>
    <t xml:space="preserve">302</t>
  </si>
  <si>
    <t xml:space="preserve">444,0101</t>
  </si>
  <si>
    <t xml:space="preserve">demontáže stávajících spínacích prvků a zásuvek, vč. likvidace</t>
  </si>
  <si>
    <t xml:space="preserve">304</t>
  </si>
  <si>
    <t xml:space="preserve">50*(464,93-184,92)/464,93</t>
  </si>
  <si>
    <t xml:space="preserve">444,0102</t>
  </si>
  <si>
    <t xml:space="preserve">demontáže stávajících rozváděčů, vč. likvidace</t>
  </si>
  <si>
    <t xml:space="preserve">306</t>
  </si>
  <si>
    <t xml:space="preserve">444,0103</t>
  </si>
  <si>
    <t xml:space="preserve">práce s revizním technikem</t>
  </si>
  <si>
    <t xml:space="preserve">308</t>
  </si>
  <si>
    <t xml:space="preserve">444,104</t>
  </si>
  <si>
    <t xml:space="preserve">Vysekání rýh ve zdivu cihelném hl do 30 mm š do 30 mm</t>
  </si>
  <si>
    <t xml:space="preserve">-678224970</t>
  </si>
  <si>
    <t xml:space="preserve">444,0105</t>
  </si>
  <si>
    <t xml:space="preserve">Výchozí revizní zpráva  6 paré</t>
  </si>
  <si>
    <t xml:space="preserve">310</t>
  </si>
  <si>
    <t xml:space="preserve">444,0106</t>
  </si>
  <si>
    <t xml:space="preserve">Dokumentace skutečného provedení 6 paré + 1x CD1</t>
  </si>
  <si>
    <t xml:space="preserve">312</t>
  </si>
  <si>
    <t xml:space="preserve">444,0107</t>
  </si>
  <si>
    <t xml:space="preserve">Zednické přípomoce </t>
  </si>
  <si>
    <t xml:space="preserve">-886814794</t>
  </si>
  <si>
    <t xml:space="preserve">445</t>
  </si>
  <si>
    <t xml:space="preserve">Osvětlení</t>
  </si>
  <si>
    <t xml:space="preserve">445,0001</t>
  </si>
  <si>
    <t xml:space="preserve">A/ sv.žárovkové 12K52/042 zdroj LED Žárovka E27/22,5W/230V 2700K</t>
  </si>
  <si>
    <t xml:space="preserve">314</t>
  </si>
  <si>
    <t xml:space="preserve">18*(464,93-184,92)/464,93</t>
  </si>
  <si>
    <t xml:space="preserve">445,0002</t>
  </si>
  <si>
    <t xml:space="preserve">B/ sv.žárovkové -12K2/040 zdroj LED žárovka E27 A60 9W (60W) teplá bílá (2700K)</t>
  </si>
  <si>
    <t xml:space="preserve">316</t>
  </si>
  <si>
    <t xml:space="preserve">14*(464,93-184,92)/464,93</t>
  </si>
  <si>
    <t xml:space="preserve">445,0003</t>
  </si>
  <si>
    <t xml:space="preserve">C/ svítidlo žárovkové č. IN-172 zdroj LED žárovka E27/12,5W/230V 4000K</t>
  </si>
  <si>
    <t xml:space="preserve">318</t>
  </si>
  <si>
    <t xml:space="preserve">445,0004</t>
  </si>
  <si>
    <t xml:space="preserve">D/ svítidlo L2 15 ST 8k3 840 Průmyslové LED svítidlo, polykarbonátový opálový difuzor (7684 lm; 52.0 W)</t>
  </si>
  <si>
    <t xml:space="preserve">320</t>
  </si>
  <si>
    <t xml:space="preserve">9*(464,93-184,92)/464,93</t>
  </si>
  <si>
    <t xml:space="preserve">445,0005</t>
  </si>
  <si>
    <t xml:space="preserve">E/ svítidlo přisazené interierové LED svítidlo, difuzor mikroprismatický (3732 lm; 32.0 W)</t>
  </si>
  <si>
    <t xml:space="preserve">322</t>
  </si>
  <si>
    <t xml:space="preserve">445,0006</t>
  </si>
  <si>
    <t xml:space="preserve">LED pásek v Al liště, vč. trafa 2,5m, Epistar LED pásek SMD 5050, 60xLED/m, 14,4W/m, studená bílá, venkovní IP65</t>
  </si>
  <si>
    <t xml:space="preserve">324</t>
  </si>
  <si>
    <t xml:space="preserve">445,0007</t>
  </si>
  <si>
    <t xml:space="preserve">N1/ svítidlo nouzové LED RTI č. 19451 - montáž na zeď vč. piktogramu č. 4 682</t>
  </si>
  <si>
    <t xml:space="preserve">326</t>
  </si>
  <si>
    <t xml:space="preserve">D6</t>
  </si>
  <si>
    <t xml:space="preserve">Montáž osvětlení</t>
  </si>
  <si>
    <t xml:space="preserve">445,0008</t>
  </si>
  <si>
    <t xml:space="preserve">upevnění žárovkových svítidel</t>
  </si>
  <si>
    <t xml:space="preserve">328</t>
  </si>
  <si>
    <t xml:space="preserve">46*(464,93-184,92)/464,93</t>
  </si>
  <si>
    <t xml:space="preserve">445,0009</t>
  </si>
  <si>
    <t xml:space="preserve">upevnění LED svítidel na podhled vč.připoj.</t>
  </si>
  <si>
    <t xml:space="preserve">330</t>
  </si>
  <si>
    <t xml:space="preserve">445,001</t>
  </si>
  <si>
    <t xml:space="preserve">upevnění nouzových svítidel</t>
  </si>
  <si>
    <t xml:space="preserve">332</t>
  </si>
  <si>
    <t xml:space="preserve">445,0011</t>
  </si>
  <si>
    <t xml:space="preserve">doplnění světelných zdrojů a startérů</t>
  </si>
  <si>
    <t xml:space="preserve">334</t>
  </si>
  <si>
    <t xml:space="preserve">445,0012</t>
  </si>
  <si>
    <t xml:space="preserve">demontáže stávajících svítidel, vč. likvidace</t>
  </si>
  <si>
    <t xml:space="preserve">336</t>
  </si>
  <si>
    <t xml:space="preserve">171</t>
  </si>
  <si>
    <t xml:space="preserve">-979659379</t>
  </si>
  <si>
    <t xml:space="preserve">03 - ZTI</t>
  </si>
  <si>
    <t xml:space="preserve">721 - Kanalizace</t>
  </si>
  <si>
    <t xml:space="preserve">722 - Vodovod</t>
  </si>
  <si>
    <t xml:space="preserve">725 -  Zařizovací přeměty</t>
  </si>
  <si>
    <t xml:space="preserve">721</t>
  </si>
  <si>
    <t xml:space="preserve">Kanalizace</t>
  </si>
  <si>
    <t xml:space="preserve">721 17-4042</t>
  </si>
  <si>
    <t xml:space="preserve">Potrubí PP-HT připojovací d 40</t>
  </si>
  <si>
    <t xml:space="preserve">721 17-4043</t>
  </si>
  <si>
    <t xml:space="preserve">Potrubí PP-HT  připojovací d 50</t>
  </si>
  <si>
    <t xml:space="preserve">721 17-4044</t>
  </si>
  <si>
    <t xml:space="preserve">Potrubí PP-HT připojovací d 70</t>
  </si>
  <si>
    <t xml:space="preserve">721 17-4045</t>
  </si>
  <si>
    <t xml:space="preserve">Potrubí PP-HT připojovací d 100</t>
  </si>
  <si>
    <t xml:space="preserve">721 17-5111</t>
  </si>
  <si>
    <t xml:space="preserve">Potrubí PP - odpadní odhlučněné d 75</t>
  </si>
  <si>
    <t xml:space="preserve">721 17-5112</t>
  </si>
  <si>
    <t xml:space="preserve">Potrubí PP - odpadní odhlučněné d 110</t>
  </si>
  <si>
    <t xml:space="preserve">721 17-5141</t>
  </si>
  <si>
    <t xml:space="preserve">Potrubí PP - větrací odhlučněné d 75</t>
  </si>
  <si>
    <t xml:space="preserve">721 17-5142</t>
  </si>
  <si>
    <t xml:space="preserve">Potrubí PP - větrací odhlučněné d 110</t>
  </si>
  <si>
    <t xml:space="preserve">721 17-3401</t>
  </si>
  <si>
    <t xml:space="preserve">Kanalizační potrubí PVC KG d 110, SN4, svodné</t>
  </si>
  <si>
    <t xml:space="preserve">721 17-3402</t>
  </si>
  <si>
    <t xml:space="preserve">Kanalizační potrubí PVC KG d 125, SN4, svodné</t>
  </si>
  <si>
    <t xml:space="preserve">721 17-3403</t>
  </si>
  <si>
    <t xml:space="preserve">Kanalizační potrubí PVC KG d 160, SN4, svodné</t>
  </si>
  <si>
    <t xml:space="preserve">721 19-4104</t>
  </si>
  <si>
    <t xml:space="preserve">Vyvedení kanalizačních výpustek d 40</t>
  </si>
  <si>
    <t xml:space="preserve">721 19-4105</t>
  </si>
  <si>
    <t xml:space="preserve">Vyvedení kanalizačních výpustek d 50</t>
  </si>
  <si>
    <t xml:space="preserve">721 19-4109</t>
  </si>
  <si>
    <t xml:space="preserve">Vyvedení kanalizačních výpustek d 100</t>
  </si>
  <si>
    <t xml:space="preserve">721 27-4103</t>
  </si>
  <si>
    <t xml:space="preserve">Přivzdušňovací ventil DN 110</t>
  </si>
  <si>
    <t xml:space="preserve">721 27-4121</t>
  </si>
  <si>
    <t xml:space="preserve">Přivzdušňovací ventil vnitřní DN 50</t>
  </si>
  <si>
    <t xml:space="preserve">721 31-1130</t>
  </si>
  <si>
    <t xml:space="preserve">Kalich pro úkapy se zápachovou uzávěrkou</t>
  </si>
  <si>
    <t xml:space="preserve">721 22-6513</t>
  </si>
  <si>
    <t xml:space="preserve">Příprava pro pračku HL 405 DN 40/50 s tvarovkou pro přívod vody</t>
  </si>
  <si>
    <t xml:space="preserve">721 21-1421</t>
  </si>
  <si>
    <t xml:space="preserve">Podlahová vpusť se zápachovou uzávěrkou se svislým odtokem DN  50</t>
  </si>
  <si>
    <t xml:space="preserve">721 29-0112</t>
  </si>
  <si>
    <t xml:space="preserve">Zkouška těs kanal. potrubí do DN 200 mm</t>
  </si>
  <si>
    <t xml:space="preserve">721 30-0120</t>
  </si>
  <si>
    <t xml:space="preserve">Zednická výpomoc - rýhy, prostupy, úprava povrchů</t>
  </si>
  <si>
    <t xml:space="preserve">hod</t>
  </si>
  <si>
    <t xml:space="preserve">998721201</t>
  </si>
  <si>
    <t xml:space="preserve">Přesun hmot procentní pro vnitřní kanalizace v objektech v do 6 m</t>
  </si>
  <si>
    <t xml:space="preserve">810967225</t>
  </si>
  <si>
    <t xml:space="preserve">722</t>
  </si>
  <si>
    <t xml:space="preserve">Vodovod</t>
  </si>
  <si>
    <t xml:space="preserve">722 17-4022</t>
  </si>
  <si>
    <t xml:space="preserve">Potrubí vodovodní PP-RCT  d 20*2,3</t>
  </si>
  <si>
    <t xml:space="preserve">722 17-4023</t>
  </si>
  <si>
    <t xml:space="preserve">Potrubí vodovodní PP-RCT  d 25*2,8</t>
  </si>
  <si>
    <t xml:space="preserve">722 17-4024</t>
  </si>
  <si>
    <t xml:space="preserve">Potrubí vodovodní PP-RCT  d 32*3,6</t>
  </si>
  <si>
    <t xml:space="preserve">722 17-4025</t>
  </si>
  <si>
    <t xml:space="preserve">Potrubí vodovodní PP-RCT  d 40*4,5</t>
  </si>
  <si>
    <t xml:space="preserve">722 18-1241</t>
  </si>
  <si>
    <t xml:space="preserve">Vodovodní potrubí izolace PE tl-do 20mm do  DN-22</t>
  </si>
  <si>
    <t xml:space="preserve">722 18-1243</t>
  </si>
  <si>
    <t xml:space="preserve">Vodovodní potrubí izolace PE tl-do 20mm do  DN-63</t>
  </si>
  <si>
    <t xml:space="preserve">722 19-0222</t>
  </si>
  <si>
    <t xml:space="preserve">Přípojka vodovodní pevná DN 20</t>
  </si>
  <si>
    <t xml:space="preserve">sou</t>
  </si>
  <si>
    <t xml:space="preserve">722 19-0223</t>
  </si>
  <si>
    <t xml:space="preserve">Přípojka vodovodní pevná DN 25</t>
  </si>
  <si>
    <t xml:space="preserve">722 23-0101</t>
  </si>
  <si>
    <t xml:space="preserve">Ventil přímý G1/2  2 závity</t>
  </si>
  <si>
    <t xml:space="preserve">722 23-0103</t>
  </si>
  <si>
    <t xml:space="preserve">Ventil přímý G 1"  2 závity</t>
  </si>
  <si>
    <t xml:space="preserve">722 23-0114</t>
  </si>
  <si>
    <t xml:space="preserve">Ventil přímý G 5/4 + odvodnění 2 závity</t>
  </si>
  <si>
    <t xml:space="preserve">722 23-0115</t>
  </si>
  <si>
    <t xml:space="preserve">Ventil přímý G 6/4 + odvodnění 2 závity</t>
  </si>
  <si>
    <t xml:space="preserve">722 22-0111</t>
  </si>
  <si>
    <t xml:space="preserve">Nástěnka G 1/2 pro ventil 1 závit</t>
  </si>
  <si>
    <t xml:space="preserve">722 13-2330</t>
  </si>
  <si>
    <t xml:space="preserve">Připojovací skupina zásobníku TV</t>
  </si>
  <si>
    <t xml:space="preserve">722 22-4115</t>
  </si>
  <si>
    <t xml:space="preserve">Kohout plnící a vypouštěcí G 15</t>
  </si>
  <si>
    <t xml:space="preserve">722 22-4116</t>
  </si>
  <si>
    <t xml:space="preserve">Kohout plnící a vypouštěcí G 20</t>
  </si>
  <si>
    <t xml:space="preserve">722 22-1134</t>
  </si>
  <si>
    <t xml:space="preserve">Ventil výtokový  G 1/2"</t>
  </si>
  <si>
    <t xml:space="preserve">722 22-4152</t>
  </si>
  <si>
    <t xml:space="preserve">KULOVÝ VENTIL S PŘÍPOJKOU NA HADICI Js 1/2"</t>
  </si>
  <si>
    <t xml:space="preserve">722 23-4250</t>
  </si>
  <si>
    <t xml:space="preserve">Vodoměr bytový DN 20mm</t>
  </si>
  <si>
    <t xml:space="preserve">722 23-3125</t>
  </si>
  <si>
    <t xml:space="preserve">Zpětný ventil G 6/4"</t>
  </si>
  <si>
    <t xml:space="preserve">722 29-0226</t>
  </si>
  <si>
    <t xml:space="preserve">Zkouška těsnosti vodovodního potrubí závit - 50</t>
  </si>
  <si>
    <t xml:space="preserve">722 29-0234</t>
  </si>
  <si>
    <t xml:space="preserve">Proplach a dezinfekce - DN 80, včetně protokolu z hygieny</t>
  </si>
  <si>
    <t xml:space="preserve">722 17-3236</t>
  </si>
  <si>
    <t xml:space="preserve">Zednická výpomoc - sekání rýh a otvorů, zaplnění rýh a otvorů omítkou vápenocemetovou</t>
  </si>
  <si>
    <t xml:space="preserve">998722201</t>
  </si>
  <si>
    <t xml:space="preserve">Přesun hmot procentní pro vnitřní vodovod v objektech v do 6 m</t>
  </si>
  <si>
    <t xml:space="preserve">852642328</t>
  </si>
  <si>
    <t xml:space="preserve">725</t>
  </si>
  <si>
    <t xml:space="preserve"> Zařizovací přeměty</t>
  </si>
  <si>
    <t xml:space="preserve">725 11-2173</t>
  </si>
  <si>
    <t xml:space="preserve">Sada pro závěsné WC + WC mísa a sedátko</t>
  </si>
  <si>
    <t xml:space="preserve">725 11-2023</t>
  </si>
  <si>
    <t xml:space="preserve">Instalační rám pro závěsné WC</t>
  </si>
  <si>
    <t xml:space="preserve">725 11-2024</t>
  </si>
  <si>
    <t xml:space="preserve">Ovládací tlačítko duální</t>
  </si>
  <si>
    <t xml:space="preserve">725 12-1523</t>
  </si>
  <si>
    <t xml:space="preserve">Keramický pisoár s autom.inteli. splachovačem-12V, 50Hz + MTZ</t>
  </si>
  <si>
    <t xml:space="preserve">725 12-1880</t>
  </si>
  <si>
    <t xml:space="preserve">Napájecí zdroj pro 8 zařízení  - 230V, 50Hz</t>
  </si>
  <si>
    <t xml:space="preserve">725 12-1881</t>
  </si>
  <si>
    <t xml:space="preserve">Přípojka elektro pro napájecí zdroj + MTZ</t>
  </si>
  <si>
    <t xml:space="preserve">725 21-1642</t>
  </si>
  <si>
    <t xml:space="preserve">Umyvadlo</t>
  </si>
  <si>
    <t xml:space="preserve">725 82-2612</t>
  </si>
  <si>
    <t xml:space="preserve">Baterie umyvadlová stoján. páka s táhlovým ovládáním</t>
  </si>
  <si>
    <t xml:space="preserve">725 21-1635</t>
  </si>
  <si>
    <t xml:space="preserve">Odpadní souprava PushOpen</t>
  </si>
  <si>
    <t xml:space="preserve">725 21-1636</t>
  </si>
  <si>
    <t xml:space="preserve">Sifon umyvadlový válcový</t>
  </si>
  <si>
    <t xml:space="preserve">725 31-1125</t>
  </si>
  <si>
    <t xml:space="preserve">Dřez nerez s odkapávací plochou</t>
  </si>
  <si>
    <t xml:space="preserve">725 82-1328</t>
  </si>
  <si>
    <t xml:space="preserve">Dřezová baterie páková s vytahovací sprškou</t>
  </si>
  <si>
    <t xml:space="preserve">725 24-1141</t>
  </si>
  <si>
    <t xml:space="preserve">Sprchová vanička - čtvrtkruhová 800x800 mm</t>
  </si>
  <si>
    <t xml:space="preserve">725 24-5131</t>
  </si>
  <si>
    <t xml:space="preserve">Sprchová zástěna pro vaničky čtvrtkruhové</t>
  </si>
  <si>
    <t xml:space="preserve">725 24-1112</t>
  </si>
  <si>
    <t xml:space="preserve">Sprchová vanička - čtvercová 900x900 mm</t>
  </si>
  <si>
    <t xml:space="preserve">725 24-5103</t>
  </si>
  <si>
    <t xml:space="preserve">Sprchová zástěna dveře jednokřídlé 900 mm</t>
  </si>
  <si>
    <t xml:space="preserve">725 84-1354</t>
  </si>
  <si>
    <t xml:space="preserve">Sprchová termostatická baterie G 1/2"</t>
  </si>
  <si>
    <t xml:space="preserve">725 29-1511</t>
  </si>
  <si>
    <t xml:space="preserve">Dávkovač tekutého mýdla nerez vertikální 125x210x75</t>
  </si>
  <si>
    <t xml:space="preserve">725 80-0967</t>
  </si>
  <si>
    <t xml:space="preserve">Prodloužení  G 1/2x50</t>
  </si>
  <si>
    <t xml:space="preserve">725 80-0968</t>
  </si>
  <si>
    <t xml:space="preserve">Prodloužení G 1/2X100</t>
  </si>
  <si>
    <t xml:space="preserve">725 81-3111</t>
  </si>
  <si>
    <t xml:space="preserve">Ventil rohový G 1/2</t>
  </si>
  <si>
    <t xml:space="preserve">998725201</t>
  </si>
  <si>
    <t xml:space="preserve">Přesun hmot procentní pro zařizovací předměty v objektech v do 6 m</t>
  </si>
  <si>
    <t xml:space="preserve">1345775929</t>
  </si>
  <si>
    <t xml:space="preserve">312779251</t>
  </si>
  <si>
    <t xml:space="preserve">04 - UT</t>
  </si>
  <si>
    <t xml:space="preserve">713 - Tepelní izolace</t>
  </si>
  <si>
    <t xml:space="preserve">731 - Kotelny</t>
  </si>
  <si>
    <t xml:space="preserve">732 - Strojovny</t>
  </si>
  <si>
    <t xml:space="preserve">733 - Rozvody potrubí</t>
  </si>
  <si>
    <t xml:space="preserve">734 - Armatury</t>
  </si>
  <si>
    <t xml:space="preserve">735 - Otopná tělesa</t>
  </si>
  <si>
    <t xml:space="preserve">Tepelní izolace</t>
  </si>
  <si>
    <t xml:space="preserve">713 46-3125</t>
  </si>
  <si>
    <t xml:space="preserve">Tepelná izolace potrubí PE do DN  50 mm na spony</t>
  </si>
  <si>
    <t xml:space="preserve">-503268754</t>
  </si>
  <si>
    <t xml:space="preserve">731</t>
  </si>
  <si>
    <t xml:space="preserve">Kotelny</t>
  </si>
  <si>
    <t xml:space="preserve">731 24-1450</t>
  </si>
  <si>
    <t xml:space="preserve">Tepelné čerpadlo vzduch voda, rozsah výkonu při A-7/W35 = 6-16 kW</t>
  </si>
  <si>
    <t xml:space="preserve">731 24-1451</t>
  </si>
  <si>
    <t xml:space="preserve">Regulace TČ s grafickým displejem - součástí TČ</t>
  </si>
  <si>
    <t xml:space="preserve">731 24-4491</t>
  </si>
  <si>
    <t xml:space="preserve">MTZ tepelného čerpadla</t>
  </si>
  <si>
    <t xml:space="preserve">731 25-9614</t>
  </si>
  <si>
    <t xml:space="preserve">MTZ elektrokotle</t>
  </si>
  <si>
    <t xml:space="preserve">731 25-9615</t>
  </si>
  <si>
    <t xml:space="preserve">Elektrokotel 2x7,5kW</t>
  </si>
  <si>
    <t xml:space="preserve">731 25-9721</t>
  </si>
  <si>
    <t xml:space="preserve">Hydraulické propojení tepelného čerpadla s topnou soustavou</t>
  </si>
  <si>
    <t xml:space="preserve">731 25-9722</t>
  </si>
  <si>
    <t xml:space="preserve">Datový kabel-10m</t>
  </si>
  <si>
    <t xml:space="preserve">731 25-9615.1</t>
  </si>
  <si>
    <t xml:space="preserve">Elektrické propojení TČ a hydraulického systému</t>
  </si>
  <si>
    <t xml:space="preserve">731 26-7521</t>
  </si>
  <si>
    <t xml:space="preserve">Uvedení do provozu</t>
  </si>
  <si>
    <t xml:space="preserve">731  27-1230</t>
  </si>
  <si>
    <t xml:space="preserve">Základ pod tepelné čerpadlo</t>
  </si>
  <si>
    <t xml:space="preserve">731  34-1130</t>
  </si>
  <si>
    <t xml:space="preserve">Hadice napouštěcí G 20</t>
  </si>
  <si>
    <t xml:space="preserve">731 25-1116</t>
  </si>
  <si>
    <t xml:space="preserve">Topná zkouška + vypouštění a napoštění systému</t>
  </si>
  <si>
    <t xml:space="preserve">731 25-1117</t>
  </si>
  <si>
    <t xml:space="preserve">Oživení, seřízení, vyregulování, odvzdušnění a zaučení</t>
  </si>
  <si>
    <t xml:space="preserve">731 25-1118</t>
  </si>
  <si>
    <t xml:space="preserve">Doprava materiálu a hmot</t>
  </si>
  <si>
    <t xml:space="preserve">998731201</t>
  </si>
  <si>
    <t xml:space="preserve">Přesun hmot procentní pro kotelny v objektech v do 6 m</t>
  </si>
  <si>
    <t xml:space="preserve">-1869393386</t>
  </si>
  <si>
    <t xml:space="preserve">732</t>
  </si>
  <si>
    <t xml:space="preserve">Strojovny</t>
  </si>
  <si>
    <t xml:space="preserve">732 11-1125</t>
  </si>
  <si>
    <t xml:space="preserve">Rozdělovač/sběrač pro 2 okruhy</t>
  </si>
  <si>
    <t xml:space="preserve">732 11-1126</t>
  </si>
  <si>
    <t xml:space="preserve">Rozdělovač/sběrač pro 3 okruhy</t>
  </si>
  <si>
    <t xml:space="preserve">732 11-1314</t>
  </si>
  <si>
    <t xml:space="preserve">TRUBKOVÁ HRDLA BEZ PŘÍRUB DN 25</t>
  </si>
  <si>
    <t xml:space="preserve">732 11-1315</t>
  </si>
  <si>
    <t xml:space="preserve">TRUBKOVÁ HRDLA BEZ PŘÍRUB DN 32</t>
  </si>
  <si>
    <t xml:space="preserve">732 42-1442</t>
  </si>
  <si>
    <t xml:space="preserve">Čerpadlo teplovodní oběhové elektronicky řízené PN 10 do 110 C Q=2,26m3/h, H=16,2kPa</t>
  </si>
  <si>
    <t xml:space="preserve">732 42-1443</t>
  </si>
  <si>
    <t xml:space="preserve">Čerpadlo teplovodní oběhové elektronicky řízené PN 10 do 110 C                 G 25/40</t>
  </si>
  <si>
    <t xml:space="preserve">732 42-2440</t>
  </si>
  <si>
    <t xml:space="preserve">Akumulační nádoba  o objemu 300 L + MTZ</t>
  </si>
  <si>
    <t xml:space="preserve">732 42-2441</t>
  </si>
  <si>
    <t xml:space="preserve">Nepřímotop.ohřívač TV o objemu 500L s jedním výměníkem 3,8 m2 + MTZ</t>
  </si>
  <si>
    <t xml:space="preserve">732 33-1615</t>
  </si>
  <si>
    <t xml:space="preserve">NÁDOBA TLAK PN 0,6 EXPANZOMAT  o objemu 35l</t>
  </si>
  <si>
    <t xml:space="preserve">732 29- 5001</t>
  </si>
  <si>
    <t xml:space="preserve">Propojení elektro, kabely, revize,zaučení</t>
  </si>
  <si>
    <t xml:space="preserve">998732201</t>
  </si>
  <si>
    <t xml:space="preserve">Přesun hmot procentní pro strojovny v objektech v do 6 m</t>
  </si>
  <si>
    <t xml:space="preserve">62359287</t>
  </si>
  <si>
    <t xml:space="preserve">733</t>
  </si>
  <si>
    <t xml:space="preserve">Rozvody potrubí</t>
  </si>
  <si>
    <t xml:space="preserve">733 22-2102</t>
  </si>
  <si>
    <t xml:space="preserve">POTRUBÍ CU POLOTVRDÉ-MĚK PÁJENÍ D15x1</t>
  </si>
  <si>
    <t xml:space="preserve">733 22-2103</t>
  </si>
  <si>
    <t xml:space="preserve">POTRUBÍ CU POLOTVRDÉ-MĚK PÁJENÍ D18x1</t>
  </si>
  <si>
    <t xml:space="preserve">733 22-2104</t>
  </si>
  <si>
    <t xml:space="preserve">POTRUBÍ CU POLOTVRDÉ-MĚK PÁJENÍ D22x1</t>
  </si>
  <si>
    <t xml:space="preserve">733 22-2105</t>
  </si>
  <si>
    <t xml:space="preserve">POTRUBÍ CU POLOTVRDÉ-MĚK PÁJENÍ D28x1,5</t>
  </si>
  <si>
    <t xml:space="preserve">733 22-3305</t>
  </si>
  <si>
    <t xml:space="preserve">Potrubí CU spojované lisováním DN 32 (35x1,5)</t>
  </si>
  <si>
    <t xml:space="preserve">733 22-3306</t>
  </si>
  <si>
    <t xml:space="preserve">Potrubí CU spojované lisováním DN 40 (42x1,5)</t>
  </si>
  <si>
    <t xml:space="preserve">733 22-4224</t>
  </si>
  <si>
    <t xml:space="preserve">PŘÍPL POTR CU PŘÍPOJKA</t>
  </si>
  <si>
    <t xml:space="preserve">733 29-1102</t>
  </si>
  <si>
    <t xml:space="preserve">ZKOUŠKA TĚSNOSTI POTRUBÍ CU -D 64</t>
  </si>
  <si>
    <t xml:space="preserve">998733201</t>
  </si>
  <si>
    <t xml:space="preserve">Přesun hmot procentní pro rozvody potrubí v objektech v do 6 m</t>
  </si>
  <si>
    <t xml:space="preserve">113139029</t>
  </si>
  <si>
    <t xml:space="preserve">734</t>
  </si>
  <si>
    <t xml:space="preserve">Armatury</t>
  </si>
  <si>
    <t xml:space="preserve">734 26-1225</t>
  </si>
  <si>
    <t xml:space="preserve">ŠROUBENÍ PŘÍMÉ VE4300 G 1</t>
  </si>
  <si>
    <t xml:space="preserve">734 26-1236</t>
  </si>
  <si>
    <t xml:space="preserve">ŠROUBENÍ PŘÍMÉ  G 5/4</t>
  </si>
  <si>
    <t xml:space="preserve">KUS</t>
  </si>
  <si>
    <t xml:space="preserve">734 27-1145</t>
  </si>
  <si>
    <t xml:space="preserve">ŠOUPÁTKO UZAVÍRACÍ  G 1</t>
  </si>
  <si>
    <t xml:space="preserve">734 27-1146</t>
  </si>
  <si>
    <t xml:space="preserve">ŠOUPÁTKO UZAVÍRACÍ  G 5/4"</t>
  </si>
  <si>
    <t xml:space="preserve">734 29-1113</t>
  </si>
  <si>
    <t xml:space="preserve">KOHOUT PLNÍCÍ VYPOUŠ ČSN137061 G1/2</t>
  </si>
  <si>
    <t xml:space="preserve">734 29-1246</t>
  </si>
  <si>
    <t xml:space="preserve">FILTR PŘÍ VNIT ZÁV PN16 -130°C G32</t>
  </si>
  <si>
    <t xml:space="preserve">734 24-2414</t>
  </si>
  <si>
    <t xml:space="preserve">ZPĚTNÁ KLAPKA DN 25mm</t>
  </si>
  <si>
    <t xml:space="preserve">734 24-2415</t>
  </si>
  <si>
    <t xml:space="preserve">ZPĚTNÁ KLAPKA DN 32mm</t>
  </si>
  <si>
    <t xml:space="preserve">734 30-1211</t>
  </si>
  <si>
    <t xml:space="preserve">Měřič tepla 15 (Q=0,012-0,6  m3/hod)</t>
  </si>
  <si>
    <t xml:space="preserve">SOU</t>
  </si>
  <si>
    <t xml:space="preserve">734 21-1119</t>
  </si>
  <si>
    <t xml:space="preserve">VENTIL ODVZD G3/8 PN10-120°C TOPENÍ AUT.</t>
  </si>
  <si>
    <t xml:space="preserve">734 23-1560</t>
  </si>
  <si>
    <t xml:space="preserve">Pojistný ventil  DN 15</t>
  </si>
  <si>
    <t xml:space="preserve">734 49-4121</t>
  </si>
  <si>
    <t xml:space="preserve">NÁVARKY M20X1,5 L-220MM</t>
  </si>
  <si>
    <t xml:space="preserve">734 22-1686</t>
  </si>
  <si>
    <t xml:space="preserve">TERMOSTATICKÁ HLAVICE</t>
  </si>
  <si>
    <t xml:space="preserve">734 26-1717</t>
  </si>
  <si>
    <t xml:space="preserve">Přímé vypouštěcí a uzavírací šroubení pro otopná tělesa VK</t>
  </si>
  <si>
    <t xml:space="preserve">734 26-1734</t>
  </si>
  <si>
    <t xml:space="preserve">Rohová armatura pro tělesa se středním připojením</t>
  </si>
  <si>
    <t xml:space="preserve">734 29-5023</t>
  </si>
  <si>
    <t xml:space="preserve">Směšovací armatura závitové třícestné se servopohonem Kvs 2,5</t>
  </si>
  <si>
    <t xml:space="preserve">734 41-1111</t>
  </si>
  <si>
    <t xml:space="preserve">TEPLOMĚR PŘÍMÝ MALÝ POUZDRO</t>
  </si>
  <si>
    <t xml:space="preserve">734 42-1130</t>
  </si>
  <si>
    <t xml:space="preserve">TLAKOMĚR NÍZKOTLAK D160 SPOD PŘÍPOJ</t>
  </si>
  <si>
    <t xml:space="preserve">734 42-4101</t>
  </si>
  <si>
    <t xml:space="preserve">KONDENZ SMYČ PN 250 -300°C  ZAHNUTÁ</t>
  </si>
  <si>
    <t xml:space="preserve">734 42-4912</t>
  </si>
  <si>
    <t xml:space="preserve">KOHOUT ČEPOVÝ PN25 DO 50°C M 20/1,5</t>
  </si>
  <si>
    <t xml:space="preserve">734 19-1905</t>
  </si>
  <si>
    <t xml:space="preserve">Odvzdušnění otopných těles</t>
  </si>
  <si>
    <t xml:space="preserve">998734201</t>
  </si>
  <si>
    <t xml:space="preserve">Přesun hmot procentní pro armatury v objektech v do 6 m</t>
  </si>
  <si>
    <t xml:space="preserve">1072679319</t>
  </si>
  <si>
    <t xml:space="preserve">735</t>
  </si>
  <si>
    <t xml:space="preserve">Otopná tělesa</t>
  </si>
  <si>
    <t xml:space="preserve">735 16-4254</t>
  </si>
  <si>
    <t xml:space="preserve">Koupelnové trubkové těleso se středovým připoj.  1820.500</t>
  </si>
  <si>
    <t xml:space="preserve">735 16-4251</t>
  </si>
  <si>
    <t xml:space="preserve">Koupelnové trubkové těleso se středovým připoj. 1820.600</t>
  </si>
  <si>
    <t xml:space="preserve">735 16-4251.1</t>
  </si>
  <si>
    <t xml:space="preserve">Koupelnové trubkové těleso se středovým připoj. 1820.750</t>
  </si>
  <si>
    <t xml:space="preserve">735 16-4251.2</t>
  </si>
  <si>
    <t xml:space="preserve">Koupelnové trubkové těleso se středovým připoj. 1820.750 MAX</t>
  </si>
  <si>
    <t xml:space="preserve">735 15-2171</t>
  </si>
  <si>
    <t xml:space="preserve">Deskové otopné těleso 10 VK 600/400</t>
  </si>
  <si>
    <t xml:space="preserve">735 15-2174</t>
  </si>
  <si>
    <t xml:space="preserve">Deskové otopné těleso 10 VK 600/700</t>
  </si>
  <si>
    <t xml:space="preserve">735 15-2372</t>
  </si>
  <si>
    <t xml:space="preserve">Deskové otopné těleso 20 VK 600/500</t>
  </si>
  <si>
    <t xml:space="preserve">735 15-2373</t>
  </si>
  <si>
    <t xml:space="preserve">Deskové otopné těleso 20 VK 600/600</t>
  </si>
  <si>
    <t xml:space="preserve">735 15-2475</t>
  </si>
  <si>
    <t xml:space="preserve">Deskové otopné těleso 21 VK 600/800</t>
  </si>
  <si>
    <t xml:space="preserve">735 15-2476</t>
  </si>
  <si>
    <t xml:space="preserve">Deskové otopné těleso 21 VK 600/900</t>
  </si>
  <si>
    <t xml:space="preserve">735 15-2478</t>
  </si>
  <si>
    <t xml:space="preserve">Deskové otopné těleso 21 VK 600/1100</t>
  </si>
  <si>
    <t xml:space="preserve">735 15-2494</t>
  </si>
  <si>
    <t xml:space="preserve">Deskové otopné těleso 21 VK 900/900</t>
  </si>
  <si>
    <t xml:space="preserve">735 15-2579</t>
  </si>
  <si>
    <t xml:space="preserve">Deskové otopné těleso 22 VK 600/1200</t>
  </si>
  <si>
    <t xml:space="preserve">735 15-2580</t>
  </si>
  <si>
    <t xml:space="preserve">Deskové otopné těleso 22 VK 6001400</t>
  </si>
  <si>
    <t xml:space="preserve">735 15-2683</t>
  </si>
  <si>
    <t xml:space="preserve">Deskové otopné těleso 33 VK 600/2000</t>
  </si>
  <si>
    <t xml:space="preserve">735 15-2700</t>
  </si>
  <si>
    <t xml:space="preserve">Deskové otopné těleso 33 VK 700/1400</t>
  </si>
  <si>
    <t xml:space="preserve">735 15-9240</t>
  </si>
  <si>
    <t xml:space="preserve">Montáž otopných těles</t>
  </si>
  <si>
    <t xml:space="preserve">998735201</t>
  </si>
  <si>
    <t xml:space="preserve">Přesun hmot procentní pro otopná tělesa v objektech v do 6 m</t>
  </si>
  <si>
    <t xml:space="preserve">1785348188</t>
  </si>
  <si>
    <t xml:space="preserve">919988138</t>
  </si>
  <si>
    <t xml:space="preserve">05 - Vodovodní přípojka</t>
  </si>
  <si>
    <t xml:space="preserve">800-1 - Zemní práce</t>
  </si>
  <si>
    <t xml:space="preserve">822-1 - Komunikace pozemní a letiště</t>
  </si>
  <si>
    <t xml:space="preserve">827-1 A01 - Zřízení konstrukcí pro vodovod</t>
  </si>
  <si>
    <t xml:space="preserve">827-1 A03 - Venkovní vodovod</t>
  </si>
  <si>
    <t xml:space="preserve">801-1 - Úprava povrchů vnitřních</t>
  </si>
  <si>
    <t xml:space="preserve">D1 - Podlahy a podlahové konstrukce</t>
  </si>
  <si>
    <t xml:space="preserve">801-3 - Bourání konstrukcí</t>
  </si>
  <si>
    <t xml:space="preserve">801-4 - Různé dokončovací práce</t>
  </si>
  <si>
    <t xml:space="preserve">800-1</t>
  </si>
  <si>
    <t xml:space="preserve">119 00-1423</t>
  </si>
  <si>
    <t xml:space="preserve">Dočasné zajištění podzemních vedení</t>
  </si>
  <si>
    <t xml:space="preserve">130 01-1010</t>
  </si>
  <si>
    <t xml:space="preserve">PŘÍPL ZTÍŽENÍ VYKOP VEDENÍ PODZEMNÍ</t>
  </si>
  <si>
    <t xml:space="preserve">132 20-1101</t>
  </si>
  <si>
    <t xml:space="preserve">HLB RÝH 2000MM TŘ. 3 100M3</t>
  </si>
  <si>
    <t xml:space="preserve">132 20-1109</t>
  </si>
  <si>
    <t xml:space="preserve">PŘÍPL ZA LEPIVOST TŘ. 3</t>
  </si>
  <si>
    <t xml:space="preserve">151 20-1101</t>
  </si>
  <si>
    <t xml:space="preserve">Pažení - rozepření rýh</t>
  </si>
  <si>
    <t xml:space="preserve">151 20-1111</t>
  </si>
  <si>
    <t xml:space="preserve">Odsranění pažení</t>
  </si>
  <si>
    <t xml:space="preserve">161 10-1101</t>
  </si>
  <si>
    <t xml:space="preserve">SVISLÉ PŘEMÍST VÝKOPKU TŘ.4 2,5M</t>
  </si>
  <si>
    <t xml:space="preserve">162 60-1102</t>
  </si>
  <si>
    <t xml:space="preserve">VODOROVNÉ PŘEM.VÝK/SYP DO 5000M 1-4</t>
  </si>
  <si>
    <t xml:space="preserve">167 10-1102</t>
  </si>
  <si>
    <t xml:space="preserve">NAKLÁDÁNÍ VÝKOPKU PŘES 100M3TŘ.1-4</t>
  </si>
  <si>
    <t xml:space="preserve">166 10-1101</t>
  </si>
  <si>
    <t xml:space="preserve">PŘEHOZENÍ VÝKOPKU TŘ. 4</t>
  </si>
  <si>
    <t xml:space="preserve">171 10-1105</t>
  </si>
  <si>
    <t xml:space="preserve">NÁSYPY SOUDR.HUT 103PS</t>
  </si>
  <si>
    <t xml:space="preserve">171 20-1201</t>
  </si>
  <si>
    <t xml:space="preserve">ULOŽENI SYPANINY</t>
  </si>
  <si>
    <t xml:space="preserve">171 20-1211</t>
  </si>
  <si>
    <t xml:space="preserve">Poplatek za uložení stavebního odpadu - skládkovné</t>
  </si>
  <si>
    <t xml:space="preserve">174 10-1101</t>
  </si>
  <si>
    <t xml:space="preserve">ZÁSYP ZHUTNĚNÝ JAM</t>
  </si>
  <si>
    <t xml:space="preserve">175 10-1101</t>
  </si>
  <si>
    <t xml:space="preserve">OBSYP POTR BEZ PROHOZ SYPANINY - PÍSEK</t>
  </si>
  <si>
    <t xml:space="preserve">822-1</t>
  </si>
  <si>
    <t xml:space="preserve">Komunikace pozemní a letiště</t>
  </si>
  <si>
    <t xml:space="preserve">113 10-7220</t>
  </si>
  <si>
    <t xml:space="preserve">Odstranění betonových panelů vozovky</t>
  </si>
  <si>
    <t xml:space="preserve">113 12-7125</t>
  </si>
  <si>
    <t xml:space="preserve">Osazení betonových panelů vozovky včetně pískového lože</t>
  </si>
  <si>
    <t xml:space="preserve">452 32-1241</t>
  </si>
  <si>
    <t xml:space="preserve">Dočasné zajištění stávajících inženýrských sítí</t>
  </si>
  <si>
    <t xml:space="preserve">452 00-0001</t>
  </si>
  <si>
    <t xml:space="preserve">Zajištění vytýčení stáv. inž. sítí</t>
  </si>
  <si>
    <t xml:space="preserve">452 00-0002</t>
  </si>
  <si>
    <t xml:space="preserve">Zajištění projektu dopravního značení</t>
  </si>
  <si>
    <t xml:space="preserve">827-1 A01</t>
  </si>
  <si>
    <t xml:space="preserve">Zřízení konstrukcí pro vodovod</t>
  </si>
  <si>
    <t xml:space="preserve">240 01-0021</t>
  </si>
  <si>
    <t xml:space="preserve">Zednická výpomoc - základ pod ventil a poklop</t>
  </si>
  <si>
    <t xml:space="preserve">451 54-1111</t>
  </si>
  <si>
    <t xml:space="preserve">Lože pod potrubí z písku a štěrpopísku</t>
  </si>
  <si>
    <t xml:space="preserve">452 11-2131</t>
  </si>
  <si>
    <t xml:space="preserve">Osazení betonových prstenců do 200mm</t>
  </si>
  <si>
    <t xml:space="preserve">892 35-1111</t>
  </si>
  <si>
    <t xml:space="preserve">Tlakové zkoušky vodou do 200mm</t>
  </si>
  <si>
    <t xml:space="preserve">892 35-3122</t>
  </si>
  <si>
    <t xml:space="preserve">Proplach adesinfekce vodovodního potrubí</t>
  </si>
  <si>
    <t xml:space="preserve">899 40-1111</t>
  </si>
  <si>
    <t xml:space="preserve">Osazení poklopů ventilových</t>
  </si>
  <si>
    <t xml:space="preserve">998 27-6124</t>
  </si>
  <si>
    <t xml:space="preserve">Přesun hmot z PVC</t>
  </si>
  <si>
    <t xml:space="preserve">827-1 A03</t>
  </si>
  <si>
    <t xml:space="preserve">Venkovní vodovod</t>
  </si>
  <si>
    <t xml:space="preserve">871 16-1141</t>
  </si>
  <si>
    <t xml:space="preserve">Montáž vodovodního potrubí z plastů PE 100 d 40x3,7mm</t>
  </si>
  <si>
    <t xml:space="preserve">286 13-6740</t>
  </si>
  <si>
    <t xml:space="preserve">Trubka PE100RC voda SDR11  40x4,7mm L=100m,  třívrstvé potrubí, barva modrá</t>
  </si>
  <si>
    <t xml:space="preserve">879 17-1112</t>
  </si>
  <si>
    <t xml:space="preserve">Montáž vodovodní přípojky DN 40mm</t>
  </si>
  <si>
    <t xml:space="preserve">899 40-1111.1</t>
  </si>
  <si>
    <t xml:space="preserve">Osazení poklopů litinových ventilových</t>
  </si>
  <si>
    <t xml:space="preserve">422 00-7400</t>
  </si>
  <si>
    <t xml:space="preserve">Poklop uliční těžký   - voda</t>
  </si>
  <si>
    <t xml:space="preserve">891 17-3111</t>
  </si>
  <si>
    <t xml:space="preserve">Montáž ventilů hlavních pro přípojky DN 40</t>
  </si>
  <si>
    <t xml:space="preserve">891 24-9111</t>
  </si>
  <si>
    <t xml:space="preserve">Motáž navrtávacích pasů na potrubí vodovodní do DN 80</t>
  </si>
  <si>
    <t xml:space="preserve">422 21-1520</t>
  </si>
  <si>
    <t xml:space="preserve">Tvarovka  DN 6/4"-50 6221F</t>
  </si>
  <si>
    <t xml:space="preserve">422 28-2520</t>
  </si>
  <si>
    <t xml:space="preserve">Šoupátko ventilové DN 2"-6/4"</t>
  </si>
  <si>
    <t xml:space="preserve">422 73-3300</t>
  </si>
  <si>
    <t xml:space="preserve">Pas navrtávací  DN 80 - 2" závitový</t>
  </si>
  <si>
    <t xml:space="preserve">422 91-0220</t>
  </si>
  <si>
    <t xml:space="preserve">Souprava zemní teleskopická  DN 80</t>
  </si>
  <si>
    <t xml:space="preserve">422 91-5501</t>
  </si>
  <si>
    <t xml:space="preserve">Deska nosná šoupátkového poklopu</t>
  </si>
  <si>
    <t xml:space="preserve">892 24-5111</t>
  </si>
  <si>
    <t xml:space="preserve">Ukončení přípojky v objektu,chránička,přechod,, uzav. armatura</t>
  </si>
  <si>
    <t xml:space="preserve">871 24-1121</t>
  </si>
  <si>
    <t xml:space="preserve">Vodoměrná sestava</t>
  </si>
  <si>
    <t xml:space="preserve">899 72-1111</t>
  </si>
  <si>
    <t xml:space="preserve">Signalizační vodič na potrubí PVC DN do 150mm</t>
  </si>
  <si>
    <t xml:space="preserve">899 72-2111</t>
  </si>
  <si>
    <t xml:space="preserve">Výstražná folie z PVC 40 cm</t>
  </si>
  <si>
    <t xml:space="preserve">801-1</t>
  </si>
  <si>
    <t xml:space="preserve">Úprava povrchů vnitřních</t>
  </si>
  <si>
    <t xml:space="preserve">612 32-5111</t>
  </si>
  <si>
    <t xml:space="preserve">Vápenocementová hladká omítka rýh š. do 150mm</t>
  </si>
  <si>
    <t xml:space="preserve">612 33-1121</t>
  </si>
  <si>
    <t xml:space="preserve">Cementová omítka hldká jednovrstvá stěn ručně do 10mm</t>
  </si>
  <si>
    <t xml:space="preserve">612 33-1191</t>
  </si>
  <si>
    <t xml:space="preserve">Příplatek k cementové omítce za každých dalších 5mm tl. ručně</t>
  </si>
  <si>
    <t xml:space="preserve">Podlahy a podlahové konstrukce</t>
  </si>
  <si>
    <t xml:space="preserve">631 31-2141</t>
  </si>
  <si>
    <t xml:space="preserve">Doplnění rýh v dosavadních mazaninách betonem prostým</t>
  </si>
  <si>
    <t xml:space="preserve">801-3</t>
  </si>
  <si>
    <t xml:space="preserve">Bourání konstrukcí</t>
  </si>
  <si>
    <t xml:space="preserve">965 04-1331</t>
  </si>
  <si>
    <t xml:space="preserve">Bourání podkladů betonových pro vodovodní přípojku</t>
  </si>
  <si>
    <t xml:space="preserve">965 08-2923</t>
  </si>
  <si>
    <t xml:space="preserve">Odstranění násypů pod podlahou</t>
  </si>
  <si>
    <t xml:space="preserve">971 02-4481</t>
  </si>
  <si>
    <t xml:space="preserve">Bourání otvoru v základovém zdivu do 025m2</t>
  </si>
  <si>
    <t xml:space="preserve">801-4</t>
  </si>
  <si>
    <t xml:space="preserve">Různé dokončovací práce</t>
  </si>
  <si>
    <t xml:space="preserve">952 90-1111</t>
  </si>
  <si>
    <t xml:space="preserve">Vyčištění budovy občanské výstavby při výšce do 20m</t>
  </si>
  <si>
    <t xml:space="preserve">979 08-1111</t>
  </si>
  <si>
    <t xml:space="preserve">Odvoz suti na skládku do 1 km</t>
  </si>
  <si>
    <t xml:space="preserve">979 08-1121</t>
  </si>
  <si>
    <t xml:space="preserve">Odvoz suti na skládku do přes 1 km</t>
  </si>
  <si>
    <t xml:space="preserve">979 08-2121</t>
  </si>
  <si>
    <t xml:space="preserve">Vnitrostaveništní doprava suti a vybouraných hmot přes 10m</t>
  </si>
  <si>
    <t xml:space="preserve">979 09-8201</t>
  </si>
  <si>
    <t xml:space="preserve">Poplatek za uložení stavebního odpadu na skládce ( skládkovné)</t>
  </si>
  <si>
    <t xml:space="preserve">185920675</t>
  </si>
  <si>
    <t xml:space="preserve">06 - Kanalizační přípojka</t>
  </si>
  <si>
    <t xml:space="preserve">827-1 A01 - Zřízení konstrukcí pro kanalizaci</t>
  </si>
  <si>
    <t xml:space="preserve">827-1 A03 - Venkovní kanalizace</t>
  </si>
  <si>
    <t xml:space="preserve">Zřízení konstrukcí pro kanalizaci</t>
  </si>
  <si>
    <t xml:space="preserve">Zednická výpomoc - útěs</t>
  </si>
  <si>
    <t xml:space="preserve">452 11-2121</t>
  </si>
  <si>
    <t xml:space="preserve">Osazení betonových dílců do 200mm</t>
  </si>
  <si>
    <t xml:space="preserve">452 31-3121</t>
  </si>
  <si>
    <t xml:space="preserve">Podkladní blok beton C8/10 výkop</t>
  </si>
  <si>
    <t xml:space="preserve">M3</t>
  </si>
  <si>
    <t xml:space="preserve">452 31-1131</t>
  </si>
  <si>
    <t xml:space="preserve">Podkladní deska  C16/20 výkop</t>
  </si>
  <si>
    <t xml:space="preserve">Venkovní kanalizace</t>
  </si>
  <si>
    <t xml:space="preserve">871 27-5211</t>
  </si>
  <si>
    <t xml:space="preserve">Montáž potrubí ve výkopu  DN 125</t>
  </si>
  <si>
    <t xml:space="preserve">871 27-5212</t>
  </si>
  <si>
    <t xml:space="preserve">Potr. PVC-systém KG třídy  SN 4 DN125</t>
  </si>
  <si>
    <t xml:space="preserve">871 31-5221</t>
  </si>
  <si>
    <t xml:space="preserve">Montáž potrubí ve výkopu  DN 160</t>
  </si>
  <si>
    <t xml:space="preserve">871 31-5222</t>
  </si>
  <si>
    <t xml:space="preserve">Potr. PVC-systém KG třídy  SN 8 DN160</t>
  </si>
  <si>
    <t xml:space="preserve">894 41-1111</t>
  </si>
  <si>
    <t xml:space="preserve">Zřízení rev. šachty na potrubí do DN 200mm</t>
  </si>
  <si>
    <t xml:space="preserve">Ks</t>
  </si>
  <si>
    <t xml:space="preserve">894 41-1111.1</t>
  </si>
  <si>
    <t xml:space="preserve">Zřízení rev. šachty na potrubí do DN 200mm betonové 600x600mm</t>
  </si>
  <si>
    <t xml:space="preserve">894 42-2211</t>
  </si>
  <si>
    <t xml:space="preserve">Litinová mříž 600x600mm</t>
  </si>
  <si>
    <t xml:space="preserve">MF600000</t>
  </si>
  <si>
    <t xml:space="preserve">Betonový roznášací prstenec 680/680/200</t>
  </si>
  <si>
    <t xml:space="preserve">MF700000</t>
  </si>
  <si>
    <t xml:space="preserve">Litinový poklop D400  A15</t>
  </si>
  <si>
    <t xml:space="preserve">894 81-2201</t>
  </si>
  <si>
    <t xml:space="preserve">Revizní šachta PVC d 425 mm</t>
  </si>
  <si>
    <t xml:space="preserve">894 81-2231</t>
  </si>
  <si>
    <t xml:space="preserve">Roura šachtová korugovaná 1500 mm</t>
  </si>
  <si>
    <t xml:space="preserve">894 81-2249</t>
  </si>
  <si>
    <t xml:space="preserve">Příplatek za uříznutí šachtové roury</t>
  </si>
  <si>
    <t xml:space="preserve">452 00-0004</t>
  </si>
  <si>
    <t xml:space="preserve">Zajištění výkopového povolení - záboru veřejného prostranství</t>
  </si>
  <si>
    <t xml:space="preserve">452 00-0002.1</t>
  </si>
  <si>
    <t xml:space="preserve">Montáž a demontáž zařízení pro označení výkopu</t>
  </si>
  <si>
    <t xml:space="preserve">919 73-5114</t>
  </si>
  <si>
    <t xml:space="preserve">Řezání živičných krytů tl. 15-20CM</t>
  </si>
  <si>
    <t xml:space="preserve">566 90-4111</t>
  </si>
  <si>
    <t xml:space="preserve">Vyspravení podkladů obal. Kamenivem po překopech</t>
  </si>
  <si>
    <t xml:space="preserve">T</t>
  </si>
  <si>
    <t xml:space="preserve">566 91-4221</t>
  </si>
  <si>
    <t xml:space="preserve">Zhotovení zálivky spar</t>
  </si>
  <si>
    <t xml:space="preserve">452220002</t>
  </si>
  <si>
    <t xml:space="preserve">Obnova povrchů  -  osetí travnatých ploch</t>
  </si>
  <si>
    <t xml:space="preserve">M2</t>
  </si>
  <si>
    <t xml:space="preserve">452230002</t>
  </si>
  <si>
    <t xml:space="preserve">Vyzvednutí a položení trávníku</t>
  </si>
  <si>
    <t xml:space="preserve">452240002</t>
  </si>
  <si>
    <t xml:space="preserve">Sejmutí/osazení chodníkových obrubníků  z/do betonu</t>
  </si>
  <si>
    <t xml:space="preserve">452250002</t>
  </si>
  <si>
    <t xml:space="preserve">Sejmutí/osazení záhonových obrubníků z/do betonu</t>
  </si>
  <si>
    <t xml:space="preserve">452260002</t>
  </si>
  <si>
    <t xml:space="preserve">Podkladní betonová vrstva do tl. 10 cm</t>
  </si>
  <si>
    <t xml:space="preserve">452270002</t>
  </si>
  <si>
    <t xml:space="preserve">Dodání betonové dlažby</t>
  </si>
  <si>
    <t xml:space="preserve">452000002</t>
  </si>
  <si>
    <t xml:space="preserve">Dodání chodníkových obrubníků</t>
  </si>
  <si>
    <t xml:space="preserve">452280002</t>
  </si>
  <si>
    <t xml:space="preserve">Dodání záhonových obrubníků</t>
  </si>
  <si>
    <t xml:space="preserve">343490472</t>
  </si>
  <si>
    <t xml:space="preserve">07 - Zpevněné plochy</t>
  </si>
  <si>
    <t xml:space="preserve">    5 - Komunikace pozemní</t>
  </si>
  <si>
    <t xml:space="preserve">Komunikace pozemní</t>
  </si>
  <si>
    <t xml:space="preserve">564750011</t>
  </si>
  <si>
    <t xml:space="preserve">Podklad z kameniva hrubého drceného vel. 8-16 mm tl 150 mm</t>
  </si>
  <si>
    <t xml:space="preserve">-339100318</t>
  </si>
  <si>
    <t xml:space="preserve">1,50*(3,725+1,50)</t>
  </si>
  <si>
    <t xml:space="preserve">dvorní část - rampa</t>
  </si>
  <si>
    <t xml:space="preserve">565145121</t>
  </si>
  <si>
    <t xml:space="preserve">Asfaltový beton vrstva podkladní ACP 16 (obalované kamenivo OKS) tl 60 mm š přes 3 m</t>
  </si>
  <si>
    <t xml:space="preserve">-355882605</t>
  </si>
  <si>
    <t xml:space="preserve">13,29*0,50</t>
  </si>
  <si>
    <t xml:space="preserve">1,00*0,50*2</t>
  </si>
  <si>
    <t xml:space="preserve">dvorní část - drenáž + rampa</t>
  </si>
  <si>
    <t xml:space="preserve">573911114</t>
  </si>
  <si>
    <t xml:space="preserve">Asfaltový regenerační postřik s posypem kameniva v množství 0,4 kg/m2</t>
  </si>
  <si>
    <t xml:space="preserve">296301591</t>
  </si>
  <si>
    <t xml:space="preserve">577134221</t>
  </si>
  <si>
    <t xml:space="preserve">Asfaltový beton vrstva obrusná ACO 11 (ABS) s rozprostřením a se zhutněním z nemodifikovaného asfaltu v pruhu šířky přes 3 m tř. II, po zhutnění tl. 40 mm</t>
  </si>
  <si>
    <t xml:space="preserve">-2024994067</t>
  </si>
  <si>
    <t xml:space="preserve">596211110</t>
  </si>
  <si>
    <t xml:space="preserve">Kladení zámkové dlažby komunikací pro pěší tl 60 mm skupiny A pl do 50 m2</t>
  </si>
  <si>
    <t xml:space="preserve">374628609</t>
  </si>
  <si>
    <t xml:space="preserve">59245018</t>
  </si>
  <si>
    <t xml:space="preserve">dlažba tvar obdélník betonová 200x100x60mm přírodní</t>
  </si>
  <si>
    <t xml:space="preserve">2061004098</t>
  </si>
  <si>
    <t xml:space="preserve">7,838*1,05 'Přepočtené koeficientem množství</t>
  </si>
  <si>
    <t xml:space="preserve">599142111</t>
  </si>
  <si>
    <t xml:space="preserve">Úprava zálivky dilatačních nebo pracovních spár v cementobetonovém krytu, hloubky do 40 mm, šířky přes 20 do 40 mm</t>
  </si>
  <si>
    <t xml:space="preserve">1754995494</t>
  </si>
  <si>
    <t xml:space="preserve">1,00+13,29+1,00+1,00</t>
  </si>
  <si>
    <t xml:space="preserve">916231213</t>
  </si>
  <si>
    <t xml:space="preserve">Osazení chodníkového obrubníku betonového stojatého s boční opěrou do lože z betonu prostého</t>
  </si>
  <si>
    <t xml:space="preserve">-432879916</t>
  </si>
  <si>
    <t xml:space="preserve">3,725+1,50+1,50</t>
  </si>
  <si>
    <t xml:space="preserve">59217001</t>
  </si>
  <si>
    <t xml:space="preserve">obrubník betonový zahradní 1000x50x250mm</t>
  </si>
  <si>
    <t xml:space="preserve">-767997093</t>
  </si>
  <si>
    <t xml:space="preserve">891505731</t>
  </si>
  <si>
    <t xml:space="preserve">rampa</t>
  </si>
  <si>
    <t xml:space="preserve">919735112</t>
  </si>
  <si>
    <t xml:space="preserve">Řezání stávajícího živičného krytu hl do 100 mm</t>
  </si>
  <si>
    <t xml:space="preserve">-649311566</t>
  </si>
  <si>
    <t xml:space="preserve">1,00+13,29</t>
  </si>
  <si>
    <t xml:space="preserve">1,00+1,00</t>
  </si>
  <si>
    <t xml:space="preserve">-564126597</t>
  </si>
  <si>
    <t xml:space="preserve">13,29*0,50*0,15</t>
  </si>
  <si>
    <t xml:space="preserve">1,50*(3,725+1,50)*0,15</t>
  </si>
  <si>
    <t xml:space="preserve">997221611</t>
  </si>
  <si>
    <t xml:space="preserve">Nakládání suti na dopravní prostředky pro vodorovnou dopravu</t>
  </si>
  <si>
    <t xml:space="preserve">1236212006</t>
  </si>
  <si>
    <t xml:space="preserve">997221561</t>
  </si>
  <si>
    <t xml:space="preserve">Vodorovná doprava suti z kusových materiálů do 1 km</t>
  </si>
  <si>
    <t xml:space="preserve">-1761031587</t>
  </si>
  <si>
    <t xml:space="preserve">997221569</t>
  </si>
  <si>
    <t xml:space="preserve">Příplatek ZKD 1 km u vodorovné dopravy suti z kusových materiálů</t>
  </si>
  <si>
    <t xml:space="preserve">122421144</t>
  </si>
  <si>
    <t xml:space="preserve">4,781*28 'Přepočtené koeficientem množství</t>
  </si>
  <si>
    <t xml:space="preserve">997013875</t>
  </si>
  <si>
    <t xml:space="preserve">Poplatek za uložení stavebního odpadu na recyklační skládce (skládkovné) asfaltového bez obsahu dehtu zatříděného do Katalogu odpadů pod kódem 17 03 02</t>
  </si>
  <si>
    <t xml:space="preserve">-798001170</t>
  </si>
  <si>
    <t xml:space="preserve">998225111</t>
  </si>
  <si>
    <t xml:space="preserve">Přesun hmot pro pozemní komunikace s krytem z kamene, monolitickým betonovým nebo živičným</t>
  </si>
  <si>
    <t xml:space="preserve">-1274788238</t>
  </si>
  <si>
    <t xml:space="preserve">-32918429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</si>
</sst>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#,##0.00"/>
    <numFmt numFmtId="167" formatCode="#,##0.00%"/>
    <numFmt numFmtId="168" formatCode="General"/>
    <numFmt numFmtId="169" formatCode="DD\.MM\.YYYY"/>
    <numFmt numFmtId="170" formatCode="#,##0.00000"/>
    <numFmt numFmtId="171" formatCode="#,##0.000"/>
  </numFmts>
  <fonts count="42">
    <font>
      <sz val="8"/>
      <name val="Arial CE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8"/>
      <color rgb="FFFFFFFF"/>
      <name val="Arial CE"/>
      <family val="0"/>
      <charset val="1"/>
    </font>
    <font>
      <b val="true"/>
      <sz val="14"/>
      <name val="Arial CE"/>
      <family val="0"/>
      <charset val="1"/>
    </font>
    <font>
      <sz val="8"/>
      <color rgb="FF3366FF"/>
      <name val="Arial CE"/>
      <family val="0"/>
      <charset val="1"/>
    </font>
    <font>
      <b val="true"/>
      <sz val="12"/>
      <color rgb="FF969696"/>
      <name val="Arial CE"/>
      <family val="0"/>
      <charset val="1"/>
    </font>
    <font>
      <sz val="10"/>
      <color rgb="FF969696"/>
      <name val="Arial CE"/>
      <family val="0"/>
      <charset val="1"/>
    </font>
    <font>
      <sz val="10"/>
      <name val="Arial CE"/>
      <family val="0"/>
      <charset val="1"/>
    </font>
    <font>
      <b val="true"/>
      <sz val="8"/>
      <color rgb="FF969696"/>
      <name val="Arial CE"/>
      <family val="0"/>
      <charset val="1"/>
    </font>
    <font>
      <b val="true"/>
      <sz val="11"/>
      <name val="Arial CE"/>
      <family val="0"/>
      <charset val="1"/>
    </font>
    <font>
      <b val="true"/>
      <sz val="10"/>
      <name val="Arial CE"/>
      <family val="0"/>
      <charset val="1"/>
    </font>
    <font>
      <b val="true"/>
      <sz val="10"/>
      <color rgb="FF969696"/>
      <name val="Arial CE"/>
      <family val="0"/>
      <charset val="1"/>
    </font>
    <font>
      <b val="true"/>
      <sz val="12"/>
      <name val="Arial CE"/>
      <family val="0"/>
      <charset val="1"/>
    </font>
    <font>
      <b val="true"/>
      <sz val="10"/>
      <color rgb="FF464646"/>
      <name val="Arial CE"/>
      <family val="0"/>
      <charset val="1"/>
    </font>
    <font>
      <sz val="12"/>
      <color rgb="FF969696"/>
      <name val="Arial CE"/>
      <family val="0"/>
      <charset val="1"/>
    </font>
    <font>
      <sz val="9"/>
      <name val="Arial CE"/>
      <family val="0"/>
      <charset val="1"/>
    </font>
    <font>
      <sz val="9"/>
      <color rgb="FF969696"/>
      <name val="Arial CE"/>
      <family val="0"/>
      <charset val="1"/>
    </font>
    <font>
      <b val="true"/>
      <sz val="12"/>
      <color rgb="FF960000"/>
      <name val="Arial CE"/>
      <family val="0"/>
      <charset val="1"/>
    </font>
    <font>
      <sz val="12"/>
      <name val="Arial CE"/>
      <family val="0"/>
      <charset val="1"/>
    </font>
    <font>
      <sz val="11"/>
      <name val="Arial CE"/>
      <family val="0"/>
      <charset val="1"/>
    </font>
    <font>
      <b val="true"/>
      <sz val="11"/>
      <color rgb="FF003366"/>
      <name val="Arial CE"/>
      <family val="0"/>
      <charset val="1"/>
    </font>
    <font>
      <sz val="11"/>
      <color rgb="FF003366"/>
      <name val="Arial CE"/>
      <family val="0"/>
      <charset val="1"/>
    </font>
    <font>
      <sz val="11"/>
      <color rgb="FF969696"/>
      <name val="Arial CE"/>
      <family val="0"/>
      <charset val="1"/>
    </font>
    <font>
      <sz val="18"/>
      <color rgb="FF0000FF"/>
      <name val="Wingdings 2"/>
      <family val="0"/>
      <charset val="1"/>
    </font>
    <font>
      <u val="single"/>
      <sz val="11"/>
      <color rgb="FF0000FF"/>
      <name val="Calibri"/>
      <family val="0"/>
      <charset val="1"/>
    </font>
    <font>
      <sz val="10"/>
      <color rgb="FF003366"/>
      <name val="Arial CE"/>
      <family val="0"/>
      <charset val="1"/>
    </font>
    <font>
      <b val="true"/>
      <sz val="10"/>
      <color rgb="FF003366"/>
      <name val="Arial CE"/>
      <family val="0"/>
      <charset val="1"/>
    </font>
    <font>
      <sz val="10"/>
      <color rgb="FF3366FF"/>
      <name val="Arial CE"/>
      <family val="0"/>
      <charset val="1"/>
    </font>
    <font>
      <sz val="8"/>
      <color rgb="FF969696"/>
      <name val="Arial CE"/>
      <family val="0"/>
      <charset val="1"/>
    </font>
    <font>
      <b val="true"/>
      <sz val="12"/>
      <color rgb="FF800000"/>
      <name val="Arial CE"/>
      <family val="0"/>
      <charset val="1"/>
    </font>
    <font>
      <sz val="12"/>
      <color rgb="FF003366"/>
      <name val="Arial CE"/>
      <family val="0"/>
      <charset val="1"/>
    </font>
    <font>
      <sz val="8"/>
      <color rgb="FF960000"/>
      <name val="Arial CE"/>
      <family val="0"/>
      <charset val="1"/>
    </font>
    <font>
      <b val="true"/>
      <sz val="8"/>
      <name val="Arial CE"/>
      <family val="0"/>
      <charset val="1"/>
    </font>
    <font>
      <sz val="8"/>
      <color rgb="FF003366"/>
      <name val="Arial CE"/>
      <family val="0"/>
      <charset val="1"/>
    </font>
    <font>
      <sz val="8"/>
      <color rgb="FF505050"/>
      <name val="Arial CE"/>
      <family val="0"/>
      <charset val="1"/>
    </font>
    <font>
      <sz val="7"/>
      <color rgb="FF969696"/>
      <name val="Arial CE"/>
      <family val="0"/>
      <charset val="1"/>
    </font>
    <font>
      <sz val="8"/>
      <color rgb="FFFF0000"/>
      <name val="Arial CE"/>
      <family val="0"/>
      <charset val="1"/>
    </font>
    <font>
      <sz val="8"/>
      <color rgb="FF800080"/>
      <name val="Arial CE"/>
      <family val="0"/>
      <charset val="1"/>
    </font>
    <font>
      <i val="true"/>
      <sz val="9"/>
      <color rgb="FF0000FF"/>
      <name val="Arial CE"/>
      <family val="0"/>
      <charset val="1"/>
    </font>
    <font>
      <i val="true"/>
      <sz val="8"/>
      <color rgb="FF0000FF"/>
      <name val="Arial CE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BEBEBE"/>
        <bgColor rgb="FFD2D2D2"/>
      </patternFill>
    </fill>
    <fill>
      <patternFill patternType="solid">
        <fgColor rgb="FFD2D2D2"/>
        <bgColor rgb="FFBEBEBE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hair">
        <color rgb="FF969696"/>
      </left>
      <right/>
      <top style="hair">
        <color rgb="FF969696"/>
      </top>
      <bottom/>
      <diagonal/>
    </border>
    <border diagonalUp="false" diagonalDown="false">
      <left/>
      <right/>
      <top style="hair">
        <color rgb="FF969696"/>
      </top>
      <bottom/>
      <diagonal/>
    </border>
    <border diagonalUp="false" diagonalDown="false">
      <left/>
      <right style="hair">
        <color rgb="FF969696"/>
      </right>
      <top style="hair">
        <color rgb="FF969696"/>
      </top>
      <bottom/>
      <diagonal/>
    </border>
    <border diagonalUp="false" diagonalDown="false">
      <left/>
      <right style="hair">
        <color rgb="FF969696"/>
      </right>
      <top/>
      <bottom/>
      <diagonal/>
    </border>
    <border diagonalUp="false" diagonalDown="false">
      <left style="hair">
        <color rgb="FF969696"/>
      </left>
      <right/>
      <top style="hair">
        <color rgb="FF969696"/>
      </top>
      <bottom style="hair">
        <color rgb="FF969696"/>
      </bottom>
      <diagonal/>
    </border>
    <border diagonalUp="false" diagonalDown="false">
      <left/>
      <right/>
      <top style="hair">
        <color rgb="FF969696"/>
      </top>
      <bottom style="hair">
        <color rgb="FF969696"/>
      </bottom>
      <diagonal/>
    </border>
    <border diagonalUp="false" diagonalDown="false">
      <left/>
      <right style="hair">
        <color rgb="FF969696"/>
      </right>
      <top style="hair">
        <color rgb="FF969696"/>
      </top>
      <bottom style="hair">
        <color rgb="FF969696"/>
      </bottom>
      <diagonal/>
    </border>
    <border diagonalUp="false" diagonalDown="false">
      <left style="hair">
        <color rgb="FF969696"/>
      </left>
      <right/>
      <top/>
      <bottom/>
      <diagonal/>
    </border>
    <border diagonalUp="false" diagonalDown="false">
      <left style="hair">
        <color rgb="FF969696"/>
      </left>
      <right/>
      <top/>
      <bottom style="hair">
        <color rgb="FF969696"/>
      </bottom>
      <diagonal/>
    </border>
    <border diagonalUp="false" diagonalDown="false">
      <left/>
      <right/>
      <top/>
      <bottom style="hair">
        <color rgb="FF969696"/>
      </bottom>
      <diagonal/>
    </border>
    <border diagonalUp="false" diagonalDown="false">
      <left/>
      <right style="hair">
        <color rgb="FF969696"/>
      </right>
      <top/>
      <bottom style="hair">
        <color rgb="FF969696"/>
      </bottom>
      <diagonal/>
    </border>
    <border diagonalUp="false" diagonalDown="false"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0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9" fillId="2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5" fontId="9" fillId="2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5" fontId="9" fillId="2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2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7" fontId="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1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4" fillId="3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3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4" fillId="3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3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14" fillId="3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8" fontId="11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2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9" fontId="9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9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7" fillId="4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7" fillId="4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4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7" fillId="4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4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6" fontId="19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6" fillId="0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1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6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6" fontId="23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2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4" fillId="0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2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2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24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2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6" fontId="8" fillId="0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8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24" fillId="0" borderId="1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24" fillId="0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24" fillId="0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24" fillId="0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8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9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8" fontId="9" fillId="2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0" fillId="0" borderId="3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right" vertical="center" textRotation="0" wrapText="false" indent="0" shrinkToFit="false"/>
      <protection locked="false" hidden="false"/>
    </xf>
    <xf numFmtId="164" fontId="3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8" fillId="0" borderId="0" xfId="0" applyFont="true" applyBorder="false" applyAlignment="true" applyProtection="true">
      <alignment horizontal="right" vertical="center" textRotation="0" wrapText="false" indent="0" shrinkToFit="false"/>
      <protection locked="false" hidden="false"/>
    </xf>
    <xf numFmtId="164" fontId="0" fillId="4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4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4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4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14" fillId="4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4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8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8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8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9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8" fontId="9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17" fillId="4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0" fillId="4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4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17" fillId="4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6" fontId="1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2" fillId="0" borderId="2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2" fillId="0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2" fillId="0" borderId="2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32" fillId="0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2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7" fillId="0" borderId="2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7" fillId="0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7" fillId="0" borderId="2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27" fillId="0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7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4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4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4" borderId="1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7" fillId="4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4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33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33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3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5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32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6" fontId="3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5" fillId="0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3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35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3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6" fontId="2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7" fillId="0" borderId="2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0" borderId="2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0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17" fillId="0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7" fillId="2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17" fillId="0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2" borderId="1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18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71" fontId="3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36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6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8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38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71" fontId="3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8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38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8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9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39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39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39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9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0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0" fillId="0" borderId="2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0" fillId="0" borderId="2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0" fillId="0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40" fillId="0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40" fillId="2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40" fillId="0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1" fillId="0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1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0" fillId="2" borderId="1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17" fillId="2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8" fillId="2" borderId="19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8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18" fillId="0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18" fillId="0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40" fillId="2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EBEB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2D2D2"/>
      <rgbColor rgb="FF000080"/>
      <rgbColor rgb="FFFF00FF"/>
      <rgbColor rgb="FFFFFF00"/>
      <rgbColor rgb="FF00FFFF"/>
      <rgbColor rgb="FF800080"/>
      <rgbColor rgb="FF96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05050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6464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10.xml.rels><?xml version="1.0" encoding="UTF-8"?>
<Relationships xmlns="http://schemas.openxmlformats.org/package/2006/relationships"><Relationship Id="rId1" Type="http://schemas.openxmlformats.org/officeDocument/2006/relationships/image" Target="../media/image10.png"/>
</Relationships>
</file>

<file path=xl/drawings/_rels/drawing11.xml.rels><?xml version="1.0" encoding="UTF-8"?>
<Relationships xmlns="http://schemas.openxmlformats.org/package/2006/relationships"><Relationship Id="rId1" Type="http://schemas.openxmlformats.org/officeDocument/2006/relationships/image" Target="../media/image11.png"/>
</Relationships>
</file>

<file path=xl/drawings/_rels/drawing12.xml.rels><?xml version="1.0" encoding="UTF-8"?>
<Relationships xmlns="http://schemas.openxmlformats.org/package/2006/relationships"><Relationship Id="rId1" Type="http://schemas.openxmlformats.org/officeDocument/2006/relationships/image" Target="../media/image12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5.pn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6.png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7.png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image" Target="../media/image8.png"/>
</Relationships>
</file>

<file path=xl/drawings/_rels/drawing9.xml.rels><?xml version="1.0" encoding="UTF-8"?>
<Relationships xmlns="http://schemas.openxmlformats.org/package/2006/relationships"><Relationship Id="rId1" Type="http://schemas.openxmlformats.org/officeDocument/2006/relationships/image" Target="../media/image9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0</xdr:col>
      <xdr:colOff>285480</xdr:colOff>
      <xdr:row>1</xdr:row>
      <xdr:rowOff>123120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0" y="0"/>
          <a:ext cx="285480" cy="285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0</xdr:col>
      <xdr:colOff>285480</xdr:colOff>
      <xdr:row>1</xdr:row>
      <xdr:rowOff>123120</xdr:rowOff>
    </xdr:to>
    <xdr:pic>
      <xdr:nvPicPr>
        <xdr:cNvPr id="9" name="Picture 1" descr=""/>
        <xdr:cNvPicPr/>
      </xdr:nvPicPr>
      <xdr:blipFill>
        <a:blip r:embed="rId1"/>
        <a:stretch/>
      </xdr:blipFill>
      <xdr:spPr>
        <a:xfrm>
          <a:off x="0" y="0"/>
          <a:ext cx="285480" cy="285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0</xdr:col>
      <xdr:colOff>285480</xdr:colOff>
      <xdr:row>1</xdr:row>
      <xdr:rowOff>123120</xdr:rowOff>
    </xdr:to>
    <xdr:pic>
      <xdr:nvPicPr>
        <xdr:cNvPr id="10" name="Picture 1" descr=""/>
        <xdr:cNvPicPr/>
      </xdr:nvPicPr>
      <xdr:blipFill>
        <a:blip r:embed="rId1"/>
        <a:stretch/>
      </xdr:blipFill>
      <xdr:spPr>
        <a:xfrm>
          <a:off x="0" y="0"/>
          <a:ext cx="285480" cy="285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0</xdr:col>
      <xdr:colOff>285480</xdr:colOff>
      <xdr:row>1</xdr:row>
      <xdr:rowOff>123120</xdr:rowOff>
    </xdr:to>
    <xdr:pic>
      <xdr:nvPicPr>
        <xdr:cNvPr id="11" name="Picture 1" descr=""/>
        <xdr:cNvPicPr/>
      </xdr:nvPicPr>
      <xdr:blipFill>
        <a:blip r:embed="rId1"/>
        <a:stretch/>
      </xdr:blipFill>
      <xdr:spPr>
        <a:xfrm>
          <a:off x="0" y="0"/>
          <a:ext cx="285480" cy="285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0</xdr:col>
      <xdr:colOff>285480</xdr:colOff>
      <xdr:row>1</xdr:row>
      <xdr:rowOff>123120</xdr:rowOff>
    </xdr:to>
    <xdr:pic>
      <xdr:nvPicPr>
        <xdr:cNvPr id="1" name="Picture 1" descr=""/>
        <xdr:cNvPicPr/>
      </xdr:nvPicPr>
      <xdr:blipFill>
        <a:blip r:embed="rId1"/>
        <a:stretch/>
      </xdr:blipFill>
      <xdr:spPr>
        <a:xfrm>
          <a:off x="0" y="0"/>
          <a:ext cx="285480" cy="285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0</xdr:col>
      <xdr:colOff>285480</xdr:colOff>
      <xdr:row>1</xdr:row>
      <xdr:rowOff>123120</xdr:rowOff>
    </xdr:to>
    <xdr:pic>
      <xdr:nvPicPr>
        <xdr:cNvPr id="2" name="Picture 1" descr=""/>
        <xdr:cNvPicPr/>
      </xdr:nvPicPr>
      <xdr:blipFill>
        <a:blip r:embed="rId1"/>
        <a:stretch/>
      </xdr:blipFill>
      <xdr:spPr>
        <a:xfrm>
          <a:off x="0" y="0"/>
          <a:ext cx="285480" cy="285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0</xdr:col>
      <xdr:colOff>285480</xdr:colOff>
      <xdr:row>1</xdr:row>
      <xdr:rowOff>123120</xdr:rowOff>
    </xdr:to>
    <xdr:pic>
      <xdr:nvPicPr>
        <xdr:cNvPr id="3" name="Picture 1" descr=""/>
        <xdr:cNvPicPr/>
      </xdr:nvPicPr>
      <xdr:blipFill>
        <a:blip r:embed="rId1"/>
        <a:stretch/>
      </xdr:blipFill>
      <xdr:spPr>
        <a:xfrm>
          <a:off x="0" y="0"/>
          <a:ext cx="285480" cy="285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0</xdr:col>
      <xdr:colOff>285480</xdr:colOff>
      <xdr:row>1</xdr:row>
      <xdr:rowOff>123120</xdr:rowOff>
    </xdr:to>
    <xdr:pic>
      <xdr:nvPicPr>
        <xdr:cNvPr id="4" name="Picture 1" descr=""/>
        <xdr:cNvPicPr/>
      </xdr:nvPicPr>
      <xdr:blipFill>
        <a:blip r:embed="rId1"/>
        <a:stretch/>
      </xdr:blipFill>
      <xdr:spPr>
        <a:xfrm>
          <a:off x="0" y="0"/>
          <a:ext cx="285480" cy="285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0</xdr:col>
      <xdr:colOff>285480</xdr:colOff>
      <xdr:row>1</xdr:row>
      <xdr:rowOff>123120</xdr:rowOff>
    </xdr:to>
    <xdr:pic>
      <xdr:nvPicPr>
        <xdr:cNvPr id="5" name="Picture 1" descr=""/>
        <xdr:cNvPicPr/>
      </xdr:nvPicPr>
      <xdr:blipFill>
        <a:blip r:embed="rId1"/>
        <a:stretch/>
      </xdr:blipFill>
      <xdr:spPr>
        <a:xfrm>
          <a:off x="0" y="0"/>
          <a:ext cx="285480" cy="285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0</xdr:col>
      <xdr:colOff>285480</xdr:colOff>
      <xdr:row>1</xdr:row>
      <xdr:rowOff>123120</xdr:rowOff>
    </xdr:to>
    <xdr:pic>
      <xdr:nvPicPr>
        <xdr:cNvPr id="6" name="Picture 1" descr=""/>
        <xdr:cNvPicPr/>
      </xdr:nvPicPr>
      <xdr:blipFill>
        <a:blip r:embed="rId1"/>
        <a:stretch/>
      </xdr:blipFill>
      <xdr:spPr>
        <a:xfrm>
          <a:off x="0" y="0"/>
          <a:ext cx="285480" cy="285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0</xdr:col>
      <xdr:colOff>285480</xdr:colOff>
      <xdr:row>1</xdr:row>
      <xdr:rowOff>123120</xdr:rowOff>
    </xdr:to>
    <xdr:pic>
      <xdr:nvPicPr>
        <xdr:cNvPr id="7" name="Picture 1" descr=""/>
        <xdr:cNvPicPr/>
      </xdr:nvPicPr>
      <xdr:blipFill>
        <a:blip r:embed="rId1"/>
        <a:stretch/>
      </xdr:blipFill>
      <xdr:spPr>
        <a:xfrm>
          <a:off x="0" y="0"/>
          <a:ext cx="285480" cy="285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0</xdr:col>
      <xdr:colOff>285480</xdr:colOff>
      <xdr:row>1</xdr:row>
      <xdr:rowOff>123120</xdr:rowOff>
    </xdr:to>
    <xdr:pic>
      <xdr:nvPicPr>
        <xdr:cNvPr id="8" name="Picture 1" descr=""/>
        <xdr:cNvPicPr/>
      </xdr:nvPicPr>
      <xdr:blipFill>
        <a:blip r:embed="rId1"/>
        <a:stretch/>
      </xdr:blipFill>
      <xdr:spPr>
        <a:xfrm>
          <a:off x="0" y="0"/>
          <a:ext cx="285480" cy="2854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10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11.x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drawing" Target="../drawings/drawing12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M10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I9" activeCellId="0" sqref="AI9"/>
    </sheetView>
  </sheetViews>
  <sheetFormatPr defaultRowHeight="12.8" zeroHeight="false" outlineLevelRow="0" outlineLevelCol="0"/>
  <cols>
    <col collapsed="false" customWidth="true" hidden="false" outlineLevel="0" max="1" min="1" style="0" width="8.34"/>
    <col collapsed="false" customWidth="true" hidden="false" outlineLevel="0" max="2" min="2" style="0" width="1.68"/>
    <col collapsed="false" customWidth="true" hidden="false" outlineLevel="0" max="3" min="3" style="0" width="4.16"/>
    <col collapsed="false" customWidth="true" hidden="false" outlineLevel="0" max="33" min="4" style="0" width="2.66"/>
    <col collapsed="false" customWidth="true" hidden="false" outlineLevel="0" max="34" min="34" style="0" width="3.34"/>
    <col collapsed="false" customWidth="true" hidden="false" outlineLevel="0" max="35" min="35" style="0" width="31.66"/>
    <col collapsed="false" customWidth="true" hidden="false" outlineLevel="0" max="37" min="36" style="0" width="2.5"/>
    <col collapsed="false" customWidth="true" hidden="false" outlineLevel="0" max="38" min="38" style="0" width="8.34"/>
    <col collapsed="false" customWidth="true" hidden="false" outlineLevel="0" max="39" min="39" style="0" width="3.34"/>
    <col collapsed="false" customWidth="true" hidden="false" outlineLevel="0" max="40" min="40" style="0" width="13.34"/>
    <col collapsed="false" customWidth="true" hidden="false" outlineLevel="0" max="41" min="41" style="0" width="7.5"/>
    <col collapsed="false" customWidth="true" hidden="false" outlineLevel="0" max="42" min="42" style="0" width="4.16"/>
    <col collapsed="false" customWidth="true" hidden="true" outlineLevel="0" max="43" min="43" style="0" width="15.66"/>
    <col collapsed="false" customWidth="true" hidden="false" outlineLevel="0" max="44" min="44" style="0" width="13.66"/>
    <col collapsed="false" customWidth="true" hidden="true" outlineLevel="0" max="47" min="45" style="0" width="25.83"/>
    <col collapsed="false" customWidth="true" hidden="true" outlineLevel="0" max="49" min="48" style="0" width="21.66"/>
    <col collapsed="false" customWidth="true" hidden="true" outlineLevel="0" max="51" min="50" style="0" width="25"/>
    <col collapsed="false" customWidth="true" hidden="true" outlineLevel="0" max="52" min="52" style="0" width="21.66"/>
    <col collapsed="false" customWidth="true" hidden="true" outlineLevel="0" max="53" min="53" style="0" width="19.15"/>
    <col collapsed="false" customWidth="true" hidden="true" outlineLevel="0" max="54" min="54" style="0" width="25"/>
    <col collapsed="false" customWidth="true" hidden="true" outlineLevel="0" max="55" min="55" style="0" width="21.66"/>
    <col collapsed="false" customWidth="true" hidden="true" outlineLevel="0" max="56" min="56" style="0" width="19.15"/>
    <col collapsed="false" customWidth="true" hidden="false" outlineLevel="0" max="57" min="57" style="0" width="66.5"/>
    <col collapsed="false" customWidth="true" hidden="false" outlineLevel="0" max="70" min="58" style="0" width="8.5"/>
    <col collapsed="false" customWidth="true" hidden="true" outlineLevel="0" max="91" min="71" style="0" width="9.34"/>
    <col collapsed="false" customWidth="true" hidden="false" outlineLevel="0" max="1025" min="92" style="0" width="8.5"/>
  </cols>
  <sheetData>
    <row r="1" customFormat="false" ht="12.8" hidden="false" customHeight="false" outlineLevel="0" collapsed="false">
      <c r="A1" s="1" t="s">
        <v>0</v>
      </c>
      <c r="AZ1" s="1"/>
      <c r="BA1" s="1" t="s">
        <v>1</v>
      </c>
      <c r="BB1" s="1" t="s">
        <v>2</v>
      </c>
      <c r="BT1" s="1" t="s">
        <v>3</v>
      </c>
      <c r="BU1" s="1" t="s">
        <v>3</v>
      </c>
      <c r="BV1" s="1" t="s">
        <v>4</v>
      </c>
    </row>
    <row r="2" customFormat="false" ht="36.95" hidden="false" customHeight="true" outlineLevel="0" collapsed="false"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S2" s="3" t="s">
        <v>5</v>
      </c>
      <c r="BT2" s="3" t="s">
        <v>6</v>
      </c>
    </row>
    <row r="3" customFormat="false" ht="6.95" hidden="false" customHeight="true" outlineLevel="0" collapsed="false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6"/>
      <c r="BS3" s="3" t="s">
        <v>5</v>
      </c>
      <c r="BT3" s="3" t="s">
        <v>7</v>
      </c>
    </row>
    <row r="4" customFormat="false" ht="24.95" hidden="false" customHeight="true" outlineLevel="0" collapsed="false">
      <c r="B4" s="7"/>
      <c r="C4" s="8"/>
      <c r="D4" s="9" t="s">
        <v>8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6"/>
      <c r="AS4" s="10" t="s">
        <v>9</v>
      </c>
      <c r="BE4" s="11" t="s">
        <v>10</v>
      </c>
      <c r="BS4" s="3" t="s">
        <v>11</v>
      </c>
    </row>
    <row r="5" customFormat="false" ht="12" hidden="false" customHeight="true" outlineLevel="0" collapsed="false">
      <c r="B5" s="7"/>
      <c r="C5" s="8"/>
      <c r="D5" s="12" t="s">
        <v>12</v>
      </c>
      <c r="E5" s="8"/>
      <c r="F5" s="8"/>
      <c r="G5" s="8"/>
      <c r="H5" s="8"/>
      <c r="I5" s="8"/>
      <c r="J5" s="8"/>
      <c r="K5" s="13" t="s">
        <v>13</v>
      </c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8"/>
      <c r="AQ5" s="8"/>
      <c r="AR5" s="6"/>
      <c r="BE5" s="14" t="s">
        <v>14</v>
      </c>
      <c r="BS5" s="3" t="s">
        <v>5</v>
      </c>
    </row>
    <row r="6" customFormat="false" ht="36.95" hidden="false" customHeight="true" outlineLevel="0" collapsed="false">
      <c r="B6" s="7"/>
      <c r="C6" s="8"/>
      <c r="D6" s="15" t="s">
        <v>15</v>
      </c>
      <c r="E6" s="8"/>
      <c r="F6" s="8"/>
      <c r="G6" s="8"/>
      <c r="H6" s="8"/>
      <c r="I6" s="8"/>
      <c r="J6" s="8"/>
      <c r="K6" s="16" t="s">
        <v>16</v>
      </c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8"/>
      <c r="AQ6" s="8"/>
      <c r="AR6" s="6"/>
      <c r="BE6" s="14"/>
      <c r="BS6" s="3" t="s">
        <v>5</v>
      </c>
    </row>
    <row r="7" customFormat="false" ht="12" hidden="false" customHeight="true" outlineLevel="0" collapsed="false">
      <c r="B7" s="7"/>
      <c r="C7" s="8"/>
      <c r="D7" s="17" t="s">
        <v>17</v>
      </c>
      <c r="E7" s="8"/>
      <c r="F7" s="8"/>
      <c r="G7" s="8"/>
      <c r="H7" s="8"/>
      <c r="I7" s="8"/>
      <c r="J7" s="8"/>
      <c r="K7" s="1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17" t="s">
        <v>18</v>
      </c>
      <c r="AL7" s="8"/>
      <c r="AM7" s="8"/>
      <c r="AN7" s="18"/>
      <c r="AO7" s="8"/>
      <c r="AP7" s="8"/>
      <c r="AQ7" s="8"/>
      <c r="AR7" s="6"/>
      <c r="BE7" s="14"/>
      <c r="BS7" s="3" t="s">
        <v>5</v>
      </c>
    </row>
    <row r="8" customFormat="false" ht="12" hidden="false" customHeight="true" outlineLevel="0" collapsed="false">
      <c r="B8" s="7"/>
      <c r="C8" s="8"/>
      <c r="D8" s="17" t="s">
        <v>19</v>
      </c>
      <c r="E8" s="8"/>
      <c r="F8" s="8"/>
      <c r="G8" s="8"/>
      <c r="H8" s="8"/>
      <c r="I8" s="8"/>
      <c r="J8" s="8"/>
      <c r="K8" s="18" t="s">
        <v>20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17" t="s">
        <v>21</v>
      </c>
      <c r="AL8" s="8"/>
      <c r="AM8" s="8"/>
      <c r="AN8" s="19" t="s">
        <v>22</v>
      </c>
      <c r="AO8" s="8"/>
      <c r="AP8" s="8"/>
      <c r="AQ8" s="8"/>
      <c r="AR8" s="6"/>
      <c r="BE8" s="14"/>
      <c r="BS8" s="3" t="s">
        <v>5</v>
      </c>
    </row>
    <row r="9" customFormat="false" ht="14.4" hidden="false" customHeight="true" outlineLevel="0" collapsed="false"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6"/>
      <c r="BE9" s="14"/>
      <c r="BS9" s="3" t="s">
        <v>5</v>
      </c>
    </row>
    <row r="10" customFormat="false" ht="12" hidden="false" customHeight="true" outlineLevel="0" collapsed="false">
      <c r="B10" s="7"/>
      <c r="C10" s="8"/>
      <c r="D10" s="17" t="s">
        <v>23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17" t="s">
        <v>24</v>
      </c>
      <c r="AL10" s="8"/>
      <c r="AM10" s="8"/>
      <c r="AN10" s="18" t="s">
        <v>25</v>
      </c>
      <c r="AO10" s="8"/>
      <c r="AP10" s="8"/>
      <c r="AQ10" s="8"/>
      <c r="AR10" s="6"/>
      <c r="BE10" s="14"/>
      <c r="BS10" s="3" t="s">
        <v>5</v>
      </c>
    </row>
    <row r="11" customFormat="false" ht="18.5" hidden="false" customHeight="true" outlineLevel="0" collapsed="false">
      <c r="B11" s="7"/>
      <c r="C11" s="8"/>
      <c r="D11" s="8"/>
      <c r="E11" s="18" t="s">
        <v>26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17" t="s">
        <v>27</v>
      </c>
      <c r="AL11" s="8"/>
      <c r="AM11" s="8"/>
      <c r="AN11" s="18" t="s">
        <v>28</v>
      </c>
      <c r="AO11" s="8"/>
      <c r="AP11" s="8"/>
      <c r="AQ11" s="8"/>
      <c r="AR11" s="6"/>
      <c r="BE11" s="14"/>
      <c r="BS11" s="3" t="s">
        <v>5</v>
      </c>
    </row>
    <row r="12" customFormat="false" ht="6.95" hidden="false" customHeight="true" outlineLevel="0" collapsed="false"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6"/>
      <c r="BE12" s="14"/>
      <c r="BS12" s="3" t="s">
        <v>5</v>
      </c>
    </row>
    <row r="13" customFormat="false" ht="12" hidden="false" customHeight="true" outlineLevel="0" collapsed="false">
      <c r="B13" s="7"/>
      <c r="C13" s="8"/>
      <c r="D13" s="17" t="s">
        <v>29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17" t="s">
        <v>24</v>
      </c>
      <c r="AL13" s="8"/>
      <c r="AM13" s="8"/>
      <c r="AN13" s="20" t="s">
        <v>30</v>
      </c>
      <c r="AO13" s="8"/>
      <c r="AP13" s="8"/>
      <c r="AQ13" s="8"/>
      <c r="AR13" s="6"/>
      <c r="BE13" s="14"/>
      <c r="BS13" s="3" t="s">
        <v>5</v>
      </c>
    </row>
    <row r="14" customFormat="false" ht="12.8" hidden="false" customHeight="false" outlineLevel="0" collapsed="false">
      <c r="B14" s="7"/>
      <c r="C14" s="8"/>
      <c r="D14" s="8"/>
      <c r="E14" s="21" t="s">
        <v>30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17" t="s">
        <v>27</v>
      </c>
      <c r="AL14" s="8"/>
      <c r="AM14" s="8"/>
      <c r="AN14" s="20" t="s">
        <v>30</v>
      </c>
      <c r="AO14" s="8"/>
      <c r="AP14" s="8"/>
      <c r="AQ14" s="8"/>
      <c r="AR14" s="6"/>
      <c r="BE14" s="14"/>
      <c r="BS14" s="3" t="s">
        <v>5</v>
      </c>
    </row>
    <row r="15" customFormat="false" ht="6.95" hidden="false" customHeight="true" outlineLevel="0" collapsed="false"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6"/>
      <c r="BE15" s="14"/>
      <c r="BS15" s="3" t="s">
        <v>3</v>
      </c>
    </row>
    <row r="16" customFormat="false" ht="12" hidden="false" customHeight="true" outlineLevel="0" collapsed="false">
      <c r="B16" s="7"/>
      <c r="C16" s="8"/>
      <c r="D16" s="17" t="s">
        <v>31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17" t="s">
        <v>24</v>
      </c>
      <c r="AL16" s="8"/>
      <c r="AM16" s="8"/>
      <c r="AN16" s="18" t="s">
        <v>32</v>
      </c>
      <c r="AO16" s="8"/>
      <c r="AP16" s="8"/>
      <c r="AQ16" s="8"/>
      <c r="AR16" s="6"/>
      <c r="BE16" s="14"/>
      <c r="BS16" s="3" t="s">
        <v>3</v>
      </c>
    </row>
    <row r="17" customFormat="false" ht="18.5" hidden="false" customHeight="true" outlineLevel="0" collapsed="false">
      <c r="B17" s="7"/>
      <c r="C17" s="8"/>
      <c r="D17" s="8"/>
      <c r="E17" s="18" t="s">
        <v>33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17" t="s">
        <v>27</v>
      </c>
      <c r="AL17" s="8"/>
      <c r="AM17" s="8"/>
      <c r="AN17" s="18" t="s">
        <v>34</v>
      </c>
      <c r="AO17" s="8"/>
      <c r="AP17" s="8"/>
      <c r="AQ17" s="8"/>
      <c r="AR17" s="6"/>
      <c r="BE17" s="14"/>
      <c r="BS17" s="3" t="s">
        <v>35</v>
      </c>
    </row>
    <row r="18" customFormat="false" ht="6.95" hidden="false" customHeight="true" outlineLevel="0" collapsed="false"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6"/>
      <c r="BE18" s="14"/>
      <c r="BS18" s="3" t="s">
        <v>5</v>
      </c>
    </row>
    <row r="19" customFormat="false" ht="12" hidden="false" customHeight="true" outlineLevel="0" collapsed="false">
      <c r="B19" s="7"/>
      <c r="C19" s="8"/>
      <c r="D19" s="17" t="s">
        <v>36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17" t="s">
        <v>24</v>
      </c>
      <c r="AL19" s="8"/>
      <c r="AM19" s="8"/>
      <c r="AN19" s="18" t="s">
        <v>32</v>
      </c>
      <c r="AO19" s="8"/>
      <c r="AP19" s="8"/>
      <c r="AQ19" s="8"/>
      <c r="AR19" s="6"/>
      <c r="BE19" s="14"/>
      <c r="BS19" s="3" t="s">
        <v>5</v>
      </c>
    </row>
    <row r="20" customFormat="false" ht="18.5" hidden="false" customHeight="true" outlineLevel="0" collapsed="false">
      <c r="B20" s="7"/>
      <c r="C20" s="8"/>
      <c r="D20" s="8"/>
      <c r="E20" s="18" t="s">
        <v>33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17" t="s">
        <v>27</v>
      </c>
      <c r="AL20" s="8"/>
      <c r="AM20" s="8"/>
      <c r="AN20" s="18" t="s">
        <v>34</v>
      </c>
      <c r="AO20" s="8"/>
      <c r="AP20" s="8"/>
      <c r="AQ20" s="8"/>
      <c r="AR20" s="6"/>
      <c r="BE20" s="14"/>
      <c r="BS20" s="3" t="s">
        <v>35</v>
      </c>
    </row>
    <row r="21" customFormat="false" ht="6.95" hidden="false" customHeight="true" outlineLevel="0" collapsed="false"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6"/>
      <c r="BE21" s="14"/>
    </row>
    <row r="22" customFormat="false" ht="12" hidden="false" customHeight="true" outlineLevel="0" collapsed="false">
      <c r="B22" s="7"/>
      <c r="C22" s="8"/>
      <c r="D22" s="17" t="s">
        <v>37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6"/>
      <c r="BE22" s="14"/>
    </row>
    <row r="23" customFormat="false" ht="59.25" hidden="false" customHeight="true" outlineLevel="0" collapsed="false">
      <c r="B23" s="7"/>
      <c r="C23" s="8"/>
      <c r="D23" s="8"/>
      <c r="E23" s="22" t="s">
        <v>38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8"/>
      <c r="AP23" s="8"/>
      <c r="AQ23" s="8"/>
      <c r="AR23" s="6"/>
      <c r="BE23" s="14"/>
    </row>
    <row r="24" customFormat="false" ht="6.95" hidden="false" customHeight="true" outlineLevel="0" collapsed="false">
      <c r="B24" s="7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6"/>
      <c r="BE24" s="14"/>
    </row>
    <row r="25" customFormat="false" ht="6.95" hidden="false" customHeight="true" outlineLevel="0" collapsed="false">
      <c r="B25" s="7"/>
      <c r="C25" s="8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8"/>
      <c r="AQ25" s="8"/>
      <c r="AR25" s="6"/>
      <c r="BE25" s="14"/>
    </row>
    <row r="26" s="31" customFormat="true" ht="25.9" hidden="false" customHeight="true" outlineLevel="0" collapsed="false">
      <c r="A26" s="24"/>
      <c r="B26" s="25"/>
      <c r="C26" s="26"/>
      <c r="D26" s="27" t="s">
        <v>39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9" t="n">
        <f aca="false">ROUND(AG94,2)</f>
        <v>0</v>
      </c>
      <c r="AL26" s="29"/>
      <c r="AM26" s="29"/>
      <c r="AN26" s="29"/>
      <c r="AO26" s="29"/>
      <c r="AP26" s="26"/>
      <c r="AQ26" s="26"/>
      <c r="AR26" s="30"/>
      <c r="BE26" s="14"/>
    </row>
    <row r="27" s="31" customFormat="true" ht="6.95" hidden="false" customHeight="true" outlineLevel="0" collapsed="false">
      <c r="A27" s="24"/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30"/>
      <c r="BE27" s="14"/>
    </row>
    <row r="28" s="31" customFormat="true" ht="12.8" hidden="false" customHeight="false" outlineLevel="0" collapsed="false">
      <c r="A28" s="24"/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32" t="s">
        <v>40</v>
      </c>
      <c r="M28" s="32"/>
      <c r="N28" s="32"/>
      <c r="O28" s="32"/>
      <c r="P28" s="32"/>
      <c r="Q28" s="26"/>
      <c r="R28" s="26"/>
      <c r="S28" s="26"/>
      <c r="T28" s="26"/>
      <c r="U28" s="26"/>
      <c r="V28" s="26"/>
      <c r="W28" s="32" t="s">
        <v>41</v>
      </c>
      <c r="X28" s="32"/>
      <c r="Y28" s="32"/>
      <c r="Z28" s="32"/>
      <c r="AA28" s="32"/>
      <c r="AB28" s="32"/>
      <c r="AC28" s="32"/>
      <c r="AD28" s="32"/>
      <c r="AE28" s="32"/>
      <c r="AF28" s="26"/>
      <c r="AG28" s="26"/>
      <c r="AH28" s="26"/>
      <c r="AI28" s="26"/>
      <c r="AJ28" s="26"/>
      <c r="AK28" s="32" t="s">
        <v>42</v>
      </c>
      <c r="AL28" s="32"/>
      <c r="AM28" s="32"/>
      <c r="AN28" s="32"/>
      <c r="AO28" s="32"/>
      <c r="AP28" s="26"/>
      <c r="AQ28" s="26"/>
      <c r="AR28" s="30"/>
      <c r="BE28" s="14"/>
    </row>
    <row r="29" s="33" customFormat="true" ht="14.4" hidden="false" customHeight="true" outlineLevel="0" collapsed="false">
      <c r="B29" s="34"/>
      <c r="C29" s="35"/>
      <c r="D29" s="17" t="s">
        <v>43</v>
      </c>
      <c r="E29" s="35"/>
      <c r="F29" s="17" t="s">
        <v>44</v>
      </c>
      <c r="G29" s="35"/>
      <c r="H29" s="35"/>
      <c r="I29" s="35"/>
      <c r="J29" s="35"/>
      <c r="K29" s="35"/>
      <c r="L29" s="36" t="n">
        <v>0.21</v>
      </c>
      <c r="M29" s="36"/>
      <c r="N29" s="36"/>
      <c r="O29" s="36"/>
      <c r="P29" s="36"/>
      <c r="Q29" s="35"/>
      <c r="R29" s="35"/>
      <c r="S29" s="35"/>
      <c r="T29" s="35"/>
      <c r="U29" s="35"/>
      <c r="V29" s="35"/>
      <c r="W29" s="37" t="n">
        <f aca="false">ROUND(AZ94, 2)</f>
        <v>0</v>
      </c>
      <c r="X29" s="37"/>
      <c r="Y29" s="37"/>
      <c r="Z29" s="37"/>
      <c r="AA29" s="37"/>
      <c r="AB29" s="37"/>
      <c r="AC29" s="37"/>
      <c r="AD29" s="37"/>
      <c r="AE29" s="37"/>
      <c r="AF29" s="35"/>
      <c r="AG29" s="35"/>
      <c r="AH29" s="35"/>
      <c r="AI29" s="35"/>
      <c r="AJ29" s="35"/>
      <c r="AK29" s="37" t="n">
        <f aca="false">ROUND(AV94, 2)</f>
        <v>0</v>
      </c>
      <c r="AL29" s="37"/>
      <c r="AM29" s="37"/>
      <c r="AN29" s="37"/>
      <c r="AO29" s="37"/>
      <c r="AP29" s="35"/>
      <c r="AQ29" s="35"/>
      <c r="AR29" s="38"/>
      <c r="BE29" s="14"/>
    </row>
    <row r="30" s="33" customFormat="true" ht="14.4" hidden="false" customHeight="true" outlineLevel="0" collapsed="false">
      <c r="B30" s="34"/>
      <c r="C30" s="35"/>
      <c r="D30" s="35"/>
      <c r="E30" s="35"/>
      <c r="F30" s="17" t="s">
        <v>45</v>
      </c>
      <c r="G30" s="35"/>
      <c r="H30" s="35"/>
      <c r="I30" s="35"/>
      <c r="J30" s="35"/>
      <c r="K30" s="35"/>
      <c r="L30" s="36" t="n">
        <v>0.15</v>
      </c>
      <c r="M30" s="36"/>
      <c r="N30" s="36"/>
      <c r="O30" s="36"/>
      <c r="P30" s="36"/>
      <c r="Q30" s="35"/>
      <c r="R30" s="35"/>
      <c r="S30" s="35"/>
      <c r="T30" s="35"/>
      <c r="U30" s="35"/>
      <c r="V30" s="35"/>
      <c r="W30" s="37" t="n">
        <f aca="false">ROUND(BA94, 2)</f>
        <v>0</v>
      </c>
      <c r="X30" s="37"/>
      <c r="Y30" s="37"/>
      <c r="Z30" s="37"/>
      <c r="AA30" s="37"/>
      <c r="AB30" s="37"/>
      <c r="AC30" s="37"/>
      <c r="AD30" s="37"/>
      <c r="AE30" s="37"/>
      <c r="AF30" s="35"/>
      <c r="AG30" s="35"/>
      <c r="AH30" s="35"/>
      <c r="AI30" s="35"/>
      <c r="AJ30" s="35"/>
      <c r="AK30" s="37" t="n">
        <f aca="false">ROUND(AW94, 2)</f>
        <v>0</v>
      </c>
      <c r="AL30" s="37"/>
      <c r="AM30" s="37"/>
      <c r="AN30" s="37"/>
      <c r="AO30" s="37"/>
      <c r="AP30" s="35"/>
      <c r="AQ30" s="35"/>
      <c r="AR30" s="38"/>
      <c r="BE30" s="14"/>
    </row>
    <row r="31" s="33" customFormat="true" ht="14.4" hidden="true" customHeight="true" outlineLevel="0" collapsed="false">
      <c r="B31" s="34"/>
      <c r="C31" s="35"/>
      <c r="D31" s="35"/>
      <c r="E31" s="35"/>
      <c r="F31" s="17" t="s">
        <v>46</v>
      </c>
      <c r="G31" s="35"/>
      <c r="H31" s="35"/>
      <c r="I31" s="35"/>
      <c r="J31" s="35"/>
      <c r="K31" s="35"/>
      <c r="L31" s="36" t="n">
        <v>0.21</v>
      </c>
      <c r="M31" s="36"/>
      <c r="N31" s="36"/>
      <c r="O31" s="36"/>
      <c r="P31" s="36"/>
      <c r="Q31" s="35"/>
      <c r="R31" s="35"/>
      <c r="S31" s="35"/>
      <c r="T31" s="35"/>
      <c r="U31" s="35"/>
      <c r="V31" s="35"/>
      <c r="W31" s="37" t="n">
        <f aca="false">ROUND(BB94, 2)</f>
        <v>0</v>
      </c>
      <c r="X31" s="37"/>
      <c r="Y31" s="37"/>
      <c r="Z31" s="37"/>
      <c r="AA31" s="37"/>
      <c r="AB31" s="37"/>
      <c r="AC31" s="37"/>
      <c r="AD31" s="37"/>
      <c r="AE31" s="37"/>
      <c r="AF31" s="35"/>
      <c r="AG31" s="35"/>
      <c r="AH31" s="35"/>
      <c r="AI31" s="35"/>
      <c r="AJ31" s="35"/>
      <c r="AK31" s="37" t="n">
        <v>0</v>
      </c>
      <c r="AL31" s="37"/>
      <c r="AM31" s="37"/>
      <c r="AN31" s="37"/>
      <c r="AO31" s="37"/>
      <c r="AP31" s="35"/>
      <c r="AQ31" s="35"/>
      <c r="AR31" s="38"/>
      <c r="BE31" s="14"/>
    </row>
    <row r="32" s="33" customFormat="true" ht="14.4" hidden="true" customHeight="true" outlineLevel="0" collapsed="false">
      <c r="B32" s="34"/>
      <c r="C32" s="35"/>
      <c r="D32" s="35"/>
      <c r="E32" s="35"/>
      <c r="F32" s="17" t="s">
        <v>47</v>
      </c>
      <c r="G32" s="35"/>
      <c r="H32" s="35"/>
      <c r="I32" s="35"/>
      <c r="J32" s="35"/>
      <c r="K32" s="35"/>
      <c r="L32" s="36" t="n">
        <v>0.15</v>
      </c>
      <c r="M32" s="36"/>
      <c r="N32" s="36"/>
      <c r="O32" s="36"/>
      <c r="P32" s="36"/>
      <c r="Q32" s="35"/>
      <c r="R32" s="35"/>
      <c r="S32" s="35"/>
      <c r="T32" s="35"/>
      <c r="U32" s="35"/>
      <c r="V32" s="35"/>
      <c r="W32" s="37" t="n">
        <f aca="false">ROUND(BC94, 2)</f>
        <v>0</v>
      </c>
      <c r="X32" s="37"/>
      <c r="Y32" s="37"/>
      <c r="Z32" s="37"/>
      <c r="AA32" s="37"/>
      <c r="AB32" s="37"/>
      <c r="AC32" s="37"/>
      <c r="AD32" s="37"/>
      <c r="AE32" s="37"/>
      <c r="AF32" s="35"/>
      <c r="AG32" s="35"/>
      <c r="AH32" s="35"/>
      <c r="AI32" s="35"/>
      <c r="AJ32" s="35"/>
      <c r="AK32" s="37" t="n">
        <v>0</v>
      </c>
      <c r="AL32" s="37"/>
      <c r="AM32" s="37"/>
      <c r="AN32" s="37"/>
      <c r="AO32" s="37"/>
      <c r="AP32" s="35"/>
      <c r="AQ32" s="35"/>
      <c r="AR32" s="38"/>
      <c r="BE32" s="14"/>
    </row>
    <row r="33" s="33" customFormat="true" ht="14.4" hidden="true" customHeight="true" outlineLevel="0" collapsed="false">
      <c r="B33" s="34"/>
      <c r="C33" s="35"/>
      <c r="D33" s="35"/>
      <c r="E33" s="35"/>
      <c r="F33" s="17" t="s">
        <v>48</v>
      </c>
      <c r="G33" s="35"/>
      <c r="H33" s="35"/>
      <c r="I33" s="35"/>
      <c r="J33" s="35"/>
      <c r="K33" s="35"/>
      <c r="L33" s="36" t="n">
        <v>0</v>
      </c>
      <c r="M33" s="36"/>
      <c r="N33" s="36"/>
      <c r="O33" s="36"/>
      <c r="P33" s="36"/>
      <c r="Q33" s="35"/>
      <c r="R33" s="35"/>
      <c r="S33" s="35"/>
      <c r="T33" s="35"/>
      <c r="U33" s="35"/>
      <c r="V33" s="35"/>
      <c r="W33" s="37" t="n">
        <f aca="false">ROUND(BD94, 2)</f>
        <v>0</v>
      </c>
      <c r="X33" s="37"/>
      <c r="Y33" s="37"/>
      <c r="Z33" s="37"/>
      <c r="AA33" s="37"/>
      <c r="AB33" s="37"/>
      <c r="AC33" s="37"/>
      <c r="AD33" s="37"/>
      <c r="AE33" s="37"/>
      <c r="AF33" s="35"/>
      <c r="AG33" s="35"/>
      <c r="AH33" s="35"/>
      <c r="AI33" s="35"/>
      <c r="AJ33" s="35"/>
      <c r="AK33" s="37" t="n">
        <v>0</v>
      </c>
      <c r="AL33" s="37"/>
      <c r="AM33" s="37"/>
      <c r="AN33" s="37"/>
      <c r="AO33" s="37"/>
      <c r="AP33" s="35"/>
      <c r="AQ33" s="35"/>
      <c r="AR33" s="38"/>
      <c r="BE33" s="14"/>
    </row>
    <row r="34" s="31" customFormat="true" ht="6.95" hidden="false" customHeight="true" outlineLevel="0" collapsed="false">
      <c r="A34" s="24"/>
      <c r="B34" s="25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30"/>
      <c r="BE34" s="14"/>
    </row>
    <row r="35" s="31" customFormat="true" ht="25.9" hidden="false" customHeight="true" outlineLevel="0" collapsed="false">
      <c r="A35" s="24"/>
      <c r="B35" s="25"/>
      <c r="C35" s="39"/>
      <c r="D35" s="40" t="s">
        <v>49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50</v>
      </c>
      <c r="U35" s="41"/>
      <c r="V35" s="41"/>
      <c r="W35" s="41"/>
      <c r="X35" s="43" t="s">
        <v>51</v>
      </c>
      <c r="Y35" s="43"/>
      <c r="Z35" s="43"/>
      <c r="AA35" s="43"/>
      <c r="AB35" s="43"/>
      <c r="AC35" s="41"/>
      <c r="AD35" s="41"/>
      <c r="AE35" s="41"/>
      <c r="AF35" s="41"/>
      <c r="AG35" s="41"/>
      <c r="AH35" s="41"/>
      <c r="AI35" s="41"/>
      <c r="AJ35" s="41"/>
      <c r="AK35" s="44" t="n">
        <f aca="false">SUM(AK26:AK33)</f>
        <v>0</v>
      </c>
      <c r="AL35" s="44"/>
      <c r="AM35" s="44"/>
      <c r="AN35" s="44"/>
      <c r="AO35" s="44"/>
      <c r="AP35" s="39"/>
      <c r="AQ35" s="39"/>
      <c r="AR35" s="30"/>
      <c r="BE35" s="24"/>
    </row>
    <row r="36" s="31" customFormat="true" ht="6.95" hidden="false" customHeight="true" outlineLevel="0" collapsed="false">
      <c r="A36" s="24"/>
      <c r="B36" s="25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30"/>
      <c r="BE36" s="24"/>
    </row>
    <row r="37" s="31" customFormat="true" ht="14.4" hidden="false" customHeight="true" outlineLevel="0" collapsed="false">
      <c r="A37" s="24"/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30"/>
      <c r="BE37" s="24"/>
    </row>
    <row r="38" customFormat="false" ht="14.4" hidden="false" customHeight="true" outlineLevel="0" collapsed="false">
      <c r="B38" s="7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6"/>
    </row>
    <row r="39" customFormat="false" ht="14.4" hidden="false" customHeight="true" outlineLevel="0" collapsed="false"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6"/>
    </row>
    <row r="40" customFormat="false" ht="14.4" hidden="false" customHeight="true" outlineLevel="0" collapsed="false">
      <c r="B40" s="7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6"/>
    </row>
    <row r="41" customFormat="false" ht="14.4" hidden="false" customHeight="true" outlineLevel="0" collapsed="false"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6"/>
    </row>
    <row r="42" customFormat="false" ht="14.4" hidden="false" customHeight="true" outlineLevel="0" collapsed="false">
      <c r="B42" s="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6"/>
    </row>
    <row r="43" customFormat="false" ht="14.4" hidden="false" customHeight="true" outlineLevel="0" collapsed="false">
      <c r="B43" s="7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6"/>
    </row>
    <row r="44" customFormat="false" ht="14.4" hidden="false" customHeight="true" outlineLevel="0" collapsed="false">
      <c r="B44" s="7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6"/>
    </row>
    <row r="45" customFormat="false" ht="14.4" hidden="false" customHeight="true" outlineLevel="0" collapsed="false"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6"/>
    </row>
    <row r="46" customFormat="false" ht="14.4" hidden="false" customHeight="true" outlineLevel="0" collapsed="false">
      <c r="B46" s="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6"/>
    </row>
    <row r="47" customFormat="false" ht="14.4" hidden="false" customHeight="true" outlineLevel="0" collapsed="false"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6"/>
    </row>
    <row r="48" customFormat="false" ht="14.4" hidden="false" customHeight="true" outlineLevel="0" collapsed="false">
      <c r="B48" s="7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6"/>
    </row>
    <row r="49" s="31" customFormat="true" ht="14.4" hidden="false" customHeight="true" outlineLevel="0" collapsed="false">
      <c r="B49" s="45"/>
      <c r="C49" s="46"/>
      <c r="D49" s="47" t="s">
        <v>52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7" t="s">
        <v>53</v>
      </c>
      <c r="AI49" s="48"/>
      <c r="AJ49" s="48"/>
      <c r="AK49" s="48"/>
      <c r="AL49" s="48"/>
      <c r="AM49" s="48"/>
      <c r="AN49" s="48"/>
      <c r="AO49" s="48"/>
      <c r="AP49" s="46"/>
      <c r="AQ49" s="46"/>
      <c r="AR49" s="49"/>
    </row>
    <row r="50" customFormat="false" ht="12.8" hidden="false" customHeight="false" outlineLevel="0" collapsed="false">
      <c r="B50" s="7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6"/>
    </row>
    <row r="51" customFormat="false" ht="12.8" hidden="false" customHeight="false" outlineLevel="0" collapsed="false">
      <c r="B51" s="7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6"/>
    </row>
    <row r="52" customFormat="false" ht="12.8" hidden="false" customHeight="false" outlineLevel="0" collapsed="false">
      <c r="B52" s="7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6"/>
    </row>
    <row r="53" customFormat="false" ht="12.8" hidden="false" customHeight="false" outlineLevel="0" collapsed="false">
      <c r="B53" s="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6"/>
    </row>
    <row r="54" customFormat="false" ht="12.8" hidden="false" customHeight="false" outlineLevel="0" collapsed="false">
      <c r="B54" s="7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6"/>
    </row>
    <row r="55" customFormat="false" ht="12.8" hidden="false" customHeight="false" outlineLevel="0" collapsed="false">
      <c r="B55" s="7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6"/>
    </row>
    <row r="56" customFormat="false" ht="12.8" hidden="false" customHeight="false" outlineLevel="0" collapsed="false">
      <c r="B56" s="7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6"/>
    </row>
    <row r="57" customFormat="false" ht="12.8" hidden="false" customHeight="false" outlineLevel="0" collapsed="false">
      <c r="B57" s="7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6"/>
    </row>
    <row r="58" customFormat="false" ht="12.8" hidden="false" customHeight="false" outlineLevel="0" collapsed="false">
      <c r="B58" s="7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6"/>
    </row>
    <row r="59" customFormat="false" ht="12.8" hidden="false" customHeight="false" outlineLevel="0" collapsed="false">
      <c r="B59" s="7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6"/>
    </row>
    <row r="60" s="31" customFormat="true" ht="12.8" hidden="false" customHeight="false" outlineLevel="0" collapsed="false">
      <c r="A60" s="24"/>
      <c r="B60" s="25"/>
      <c r="C60" s="26"/>
      <c r="D60" s="50" t="s">
        <v>54</v>
      </c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50" t="s">
        <v>55</v>
      </c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50" t="s">
        <v>54</v>
      </c>
      <c r="AI60" s="28"/>
      <c r="AJ60" s="28"/>
      <c r="AK60" s="28"/>
      <c r="AL60" s="28"/>
      <c r="AM60" s="50" t="s">
        <v>55</v>
      </c>
      <c r="AN60" s="28"/>
      <c r="AO60" s="28"/>
      <c r="AP60" s="26"/>
      <c r="AQ60" s="26"/>
      <c r="AR60" s="30"/>
      <c r="BE60" s="24"/>
    </row>
    <row r="61" customFormat="false" ht="12.8" hidden="false" customHeight="false" outlineLevel="0" collapsed="false">
      <c r="B61" s="7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6"/>
    </row>
    <row r="62" customFormat="false" ht="12.8" hidden="false" customHeight="false" outlineLevel="0" collapsed="false">
      <c r="B62" s="7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6"/>
    </row>
    <row r="63" customFormat="false" ht="12.8" hidden="false" customHeight="false" outlineLevel="0" collapsed="false">
      <c r="B63" s="7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6"/>
    </row>
    <row r="64" s="31" customFormat="true" ht="12.8" hidden="false" customHeight="false" outlineLevel="0" collapsed="false">
      <c r="A64" s="24"/>
      <c r="B64" s="25"/>
      <c r="C64" s="26"/>
      <c r="D64" s="47" t="s">
        <v>56</v>
      </c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47" t="s">
        <v>57</v>
      </c>
      <c r="AI64" s="51"/>
      <c r="AJ64" s="51"/>
      <c r="AK64" s="51"/>
      <c r="AL64" s="51"/>
      <c r="AM64" s="51"/>
      <c r="AN64" s="51"/>
      <c r="AO64" s="51"/>
      <c r="AP64" s="26"/>
      <c r="AQ64" s="26"/>
      <c r="AR64" s="30"/>
      <c r="BE64" s="24"/>
    </row>
    <row r="65" customFormat="false" ht="12.8" hidden="false" customHeight="false" outlineLevel="0" collapsed="false">
      <c r="B65" s="7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6"/>
    </row>
    <row r="66" customFormat="false" ht="12.8" hidden="false" customHeight="false" outlineLevel="0" collapsed="false">
      <c r="B66" s="7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6"/>
    </row>
    <row r="67" customFormat="false" ht="12.8" hidden="false" customHeight="false" outlineLevel="0" collapsed="false">
      <c r="B67" s="7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6"/>
    </row>
    <row r="68" customFormat="false" ht="12.8" hidden="false" customHeight="false" outlineLevel="0" collapsed="false">
      <c r="B68" s="7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6"/>
    </row>
    <row r="69" customFormat="false" ht="12.8" hidden="false" customHeight="false" outlineLevel="0" collapsed="false">
      <c r="B69" s="7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6"/>
    </row>
    <row r="70" customFormat="false" ht="12.8" hidden="false" customHeight="false" outlineLevel="0" collapsed="false">
      <c r="B70" s="7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6"/>
    </row>
    <row r="71" customFormat="false" ht="12.8" hidden="false" customHeight="false" outlineLevel="0" collapsed="false">
      <c r="B71" s="7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6"/>
    </row>
    <row r="72" customFormat="false" ht="12.8" hidden="false" customHeight="false" outlineLevel="0" collapsed="false">
      <c r="B72" s="7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6"/>
    </row>
    <row r="73" customFormat="false" ht="12.8" hidden="false" customHeight="false" outlineLevel="0" collapsed="false">
      <c r="B73" s="7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6"/>
    </row>
    <row r="74" customFormat="false" ht="12.8" hidden="false" customHeight="false" outlineLevel="0" collapsed="false">
      <c r="B74" s="7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6"/>
    </row>
    <row r="75" s="31" customFormat="true" ht="12.8" hidden="false" customHeight="false" outlineLevel="0" collapsed="false">
      <c r="A75" s="24"/>
      <c r="B75" s="25"/>
      <c r="C75" s="26"/>
      <c r="D75" s="50" t="s">
        <v>54</v>
      </c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50" t="s">
        <v>55</v>
      </c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50" t="s">
        <v>54</v>
      </c>
      <c r="AI75" s="28"/>
      <c r="AJ75" s="28"/>
      <c r="AK75" s="28"/>
      <c r="AL75" s="28"/>
      <c r="AM75" s="50" t="s">
        <v>55</v>
      </c>
      <c r="AN75" s="28"/>
      <c r="AO75" s="28"/>
      <c r="AP75" s="26"/>
      <c r="AQ75" s="26"/>
      <c r="AR75" s="30"/>
      <c r="BE75" s="24"/>
    </row>
    <row r="76" s="31" customFormat="true" ht="12.8" hidden="false" customHeight="false" outlineLevel="0" collapsed="false">
      <c r="A76" s="24"/>
      <c r="B76" s="25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30"/>
      <c r="BE76" s="24"/>
    </row>
    <row r="77" s="31" customFormat="true" ht="6.95" hidden="false" customHeight="true" outlineLevel="0" collapsed="false">
      <c r="A77" s="24"/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30"/>
      <c r="BE77" s="24"/>
    </row>
    <row r="81" s="31" customFormat="true" ht="6.95" hidden="false" customHeight="true" outlineLevel="0" collapsed="false">
      <c r="A81" s="24"/>
      <c r="B81" s="54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30"/>
      <c r="BE81" s="24"/>
    </row>
    <row r="82" s="31" customFormat="true" ht="24.95" hidden="false" customHeight="true" outlineLevel="0" collapsed="false">
      <c r="A82" s="24"/>
      <c r="B82" s="25"/>
      <c r="C82" s="9" t="s">
        <v>58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30"/>
      <c r="BE82" s="24"/>
    </row>
    <row r="83" s="31" customFormat="true" ht="6.95" hidden="false" customHeight="true" outlineLevel="0" collapsed="false">
      <c r="A83" s="24"/>
      <c r="B83" s="25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30"/>
      <c r="BE83" s="24"/>
    </row>
    <row r="84" s="56" customFormat="true" ht="12" hidden="false" customHeight="true" outlineLevel="0" collapsed="false">
      <c r="B84" s="57"/>
      <c r="C84" s="17" t="s">
        <v>12</v>
      </c>
      <c r="D84" s="58"/>
      <c r="E84" s="58"/>
      <c r="F84" s="58"/>
      <c r="G84" s="58"/>
      <c r="H84" s="58"/>
      <c r="I84" s="58"/>
      <c r="J84" s="58"/>
      <c r="K84" s="58"/>
      <c r="L84" s="58" t="str">
        <f aca="false">K5</f>
        <v>0041-10b</v>
      </c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9"/>
    </row>
    <row r="85" s="60" customFormat="true" ht="36.95" hidden="false" customHeight="true" outlineLevel="0" collapsed="false">
      <c r="B85" s="61"/>
      <c r="C85" s="62" t="s">
        <v>15</v>
      </c>
      <c r="D85" s="63"/>
      <c r="E85" s="63"/>
      <c r="F85" s="63"/>
      <c r="G85" s="63"/>
      <c r="H85" s="63"/>
      <c r="I85" s="63"/>
      <c r="J85" s="63"/>
      <c r="K85" s="63"/>
      <c r="L85" s="64" t="str">
        <f aca="false">K6</f>
        <v>TECHNICKÉ SLUŽBY KŘINICE - 4 bytové jednotky, na st. p. č. 118 k.ú. Křinice</v>
      </c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3"/>
      <c r="AQ85" s="63"/>
      <c r="AR85" s="65"/>
    </row>
    <row r="86" s="31" customFormat="true" ht="6.95" hidden="false" customHeight="true" outlineLevel="0" collapsed="false">
      <c r="A86" s="24"/>
      <c r="B86" s="25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30"/>
      <c r="BE86" s="24"/>
    </row>
    <row r="87" s="31" customFormat="true" ht="12" hidden="false" customHeight="true" outlineLevel="0" collapsed="false">
      <c r="A87" s="24"/>
      <c r="B87" s="25"/>
      <c r="C87" s="17" t="s">
        <v>19</v>
      </c>
      <c r="D87" s="26"/>
      <c r="E87" s="26"/>
      <c r="F87" s="26"/>
      <c r="G87" s="26"/>
      <c r="H87" s="26"/>
      <c r="I87" s="26"/>
      <c r="J87" s="26"/>
      <c r="K87" s="26"/>
      <c r="L87" s="66" t="str">
        <f aca="false">IF(K8="","",K8)</f>
        <v>st. p. č. 118 k.ú. Křinice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17" t="s">
        <v>21</v>
      </c>
      <c r="AJ87" s="26"/>
      <c r="AK87" s="26"/>
      <c r="AL87" s="26"/>
      <c r="AM87" s="67" t="str">
        <f aca="false">IF(AN8= "","",AN8)</f>
        <v>13. 5. 2020</v>
      </c>
      <c r="AN87" s="67"/>
      <c r="AO87" s="26"/>
      <c r="AP87" s="26"/>
      <c r="AQ87" s="26"/>
      <c r="AR87" s="30"/>
      <c r="BE87" s="24"/>
    </row>
    <row r="88" s="31" customFormat="true" ht="6.95" hidden="false" customHeight="true" outlineLevel="0" collapsed="false">
      <c r="A88" s="24"/>
      <c r="B88" s="25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30"/>
      <c r="BE88" s="24"/>
    </row>
    <row r="89" s="31" customFormat="true" ht="15.15" hidden="false" customHeight="true" outlineLevel="0" collapsed="false">
      <c r="A89" s="24"/>
      <c r="B89" s="25"/>
      <c r="C89" s="17" t="s">
        <v>23</v>
      </c>
      <c r="D89" s="26"/>
      <c r="E89" s="26"/>
      <c r="F89" s="26"/>
      <c r="G89" s="26"/>
      <c r="H89" s="26"/>
      <c r="I89" s="26"/>
      <c r="J89" s="26"/>
      <c r="K89" s="26"/>
      <c r="L89" s="58" t="str">
        <f aca="false">IF(E11= "","",E11)</f>
        <v>Obec Křinice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17" t="s">
        <v>31</v>
      </c>
      <c r="AJ89" s="26"/>
      <c r="AK89" s="26"/>
      <c r="AL89" s="26"/>
      <c r="AM89" s="68" t="str">
        <f aca="false">IF(E17="","",E17)</f>
        <v>Tomáš Valenta</v>
      </c>
      <c r="AN89" s="68"/>
      <c r="AO89" s="68"/>
      <c r="AP89" s="68"/>
      <c r="AQ89" s="26"/>
      <c r="AR89" s="30"/>
      <c r="AS89" s="69" t="s">
        <v>59</v>
      </c>
      <c r="AT89" s="69"/>
      <c r="AU89" s="70"/>
      <c r="AV89" s="70"/>
      <c r="AW89" s="70"/>
      <c r="AX89" s="70"/>
      <c r="AY89" s="70"/>
      <c r="AZ89" s="70"/>
      <c r="BA89" s="70"/>
      <c r="BB89" s="70"/>
      <c r="BC89" s="70"/>
      <c r="BD89" s="71"/>
      <c r="BE89" s="24"/>
    </row>
    <row r="90" s="31" customFormat="true" ht="15.15" hidden="false" customHeight="true" outlineLevel="0" collapsed="false">
      <c r="A90" s="24"/>
      <c r="B90" s="25"/>
      <c r="C90" s="17" t="s">
        <v>29</v>
      </c>
      <c r="D90" s="26"/>
      <c r="E90" s="26"/>
      <c r="F90" s="26"/>
      <c r="G90" s="26"/>
      <c r="H90" s="26"/>
      <c r="I90" s="26"/>
      <c r="J90" s="26"/>
      <c r="K90" s="26"/>
      <c r="L90" s="58" t="str">
        <f aca="false">IF(E14= "Vyplň údaj","",E14)</f>
        <v/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17" t="s">
        <v>36</v>
      </c>
      <c r="AJ90" s="26"/>
      <c r="AK90" s="26"/>
      <c r="AL90" s="26"/>
      <c r="AM90" s="68" t="str">
        <f aca="false">IF(E20="","",E20)</f>
        <v>Tomáš Valenta</v>
      </c>
      <c r="AN90" s="68"/>
      <c r="AO90" s="68"/>
      <c r="AP90" s="68"/>
      <c r="AQ90" s="26"/>
      <c r="AR90" s="30"/>
      <c r="AS90" s="69"/>
      <c r="AT90" s="69"/>
      <c r="AU90" s="72"/>
      <c r="AV90" s="72"/>
      <c r="AW90" s="72"/>
      <c r="AX90" s="72"/>
      <c r="AY90" s="72"/>
      <c r="AZ90" s="72"/>
      <c r="BA90" s="72"/>
      <c r="BB90" s="72"/>
      <c r="BC90" s="72"/>
      <c r="BD90" s="73"/>
      <c r="BE90" s="24"/>
    </row>
    <row r="91" s="31" customFormat="true" ht="10.8" hidden="false" customHeight="true" outlineLevel="0" collapsed="false">
      <c r="A91" s="24"/>
      <c r="B91" s="25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30"/>
      <c r="AS91" s="69"/>
      <c r="AT91" s="69"/>
      <c r="AU91" s="74"/>
      <c r="AV91" s="74"/>
      <c r="AW91" s="74"/>
      <c r="AX91" s="74"/>
      <c r="AY91" s="74"/>
      <c r="AZ91" s="74"/>
      <c r="BA91" s="74"/>
      <c r="BB91" s="74"/>
      <c r="BC91" s="74"/>
      <c r="BD91" s="75"/>
      <c r="BE91" s="24"/>
    </row>
    <row r="92" s="31" customFormat="true" ht="29.3" hidden="false" customHeight="true" outlineLevel="0" collapsed="false">
      <c r="A92" s="24"/>
      <c r="B92" s="25"/>
      <c r="C92" s="76" t="s">
        <v>60</v>
      </c>
      <c r="D92" s="76"/>
      <c r="E92" s="76"/>
      <c r="F92" s="76"/>
      <c r="G92" s="76"/>
      <c r="H92" s="77"/>
      <c r="I92" s="78" t="s">
        <v>61</v>
      </c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9" t="s">
        <v>62</v>
      </c>
      <c r="AH92" s="79"/>
      <c r="AI92" s="79"/>
      <c r="AJ92" s="79"/>
      <c r="AK92" s="79"/>
      <c r="AL92" s="79"/>
      <c r="AM92" s="79"/>
      <c r="AN92" s="80" t="s">
        <v>63</v>
      </c>
      <c r="AO92" s="80"/>
      <c r="AP92" s="80"/>
      <c r="AQ92" s="81" t="s">
        <v>64</v>
      </c>
      <c r="AR92" s="30"/>
      <c r="AS92" s="82" t="s">
        <v>65</v>
      </c>
      <c r="AT92" s="83" t="s">
        <v>66</v>
      </c>
      <c r="AU92" s="83" t="s">
        <v>67</v>
      </c>
      <c r="AV92" s="83" t="s">
        <v>68</v>
      </c>
      <c r="AW92" s="83" t="s">
        <v>69</v>
      </c>
      <c r="AX92" s="83" t="s">
        <v>70</v>
      </c>
      <c r="AY92" s="83" t="s">
        <v>71</v>
      </c>
      <c r="AZ92" s="83" t="s">
        <v>72</v>
      </c>
      <c r="BA92" s="83" t="s">
        <v>73</v>
      </c>
      <c r="BB92" s="83" t="s">
        <v>74</v>
      </c>
      <c r="BC92" s="83" t="s">
        <v>75</v>
      </c>
      <c r="BD92" s="84" t="s">
        <v>76</v>
      </c>
      <c r="BE92" s="24"/>
    </row>
    <row r="93" s="31" customFormat="true" ht="10.8" hidden="false" customHeight="true" outlineLevel="0" collapsed="false">
      <c r="A93" s="24"/>
      <c r="B93" s="25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30"/>
      <c r="AS93" s="85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7"/>
      <c r="BE93" s="24"/>
    </row>
    <row r="94" s="88" customFormat="true" ht="32.4" hidden="false" customHeight="true" outlineLevel="0" collapsed="false">
      <c r="B94" s="89"/>
      <c r="C94" s="90" t="s">
        <v>77</v>
      </c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2" t="n">
        <f aca="false">ROUND(AG95+SUM(AG99:AG106),2)</f>
        <v>0</v>
      </c>
      <c r="AH94" s="92"/>
      <c r="AI94" s="92"/>
      <c r="AJ94" s="92"/>
      <c r="AK94" s="92"/>
      <c r="AL94" s="92"/>
      <c r="AM94" s="92"/>
      <c r="AN94" s="93" t="n">
        <f aca="false">SUM(AG94,AT94)</f>
        <v>0</v>
      </c>
      <c r="AO94" s="93"/>
      <c r="AP94" s="93"/>
      <c r="AQ94" s="94"/>
      <c r="AR94" s="95"/>
      <c r="AS94" s="96" t="n">
        <f aca="false">ROUND(AS95+SUM(AS99:AS106),2)</f>
        <v>0</v>
      </c>
      <c r="AT94" s="97" t="n">
        <f aca="false">ROUND(SUM(AV94:AW94),2)</f>
        <v>0</v>
      </c>
      <c r="AU94" s="98" t="n">
        <f aca="false">ROUND(AU95+SUM(AU99:AU106),5)</f>
        <v>0</v>
      </c>
      <c r="AV94" s="97" t="n">
        <f aca="false">ROUND(AZ94*L29,2)</f>
        <v>0</v>
      </c>
      <c r="AW94" s="97" t="n">
        <f aca="false">ROUND(BA94*L30,2)</f>
        <v>0</v>
      </c>
      <c r="AX94" s="97" t="n">
        <f aca="false">ROUND(BB94*L29,2)</f>
        <v>0</v>
      </c>
      <c r="AY94" s="97" t="n">
        <f aca="false">ROUND(BC94*L30,2)</f>
        <v>0</v>
      </c>
      <c r="AZ94" s="97" t="n">
        <f aca="false">ROUND(AZ95+SUM(AZ99:AZ106),2)</f>
        <v>0</v>
      </c>
      <c r="BA94" s="97" t="n">
        <f aca="false">ROUND(BA95+SUM(BA99:BA106),2)</f>
        <v>0</v>
      </c>
      <c r="BB94" s="97" t="n">
        <f aca="false">ROUND(BB95+SUM(BB99:BB106),2)</f>
        <v>0</v>
      </c>
      <c r="BC94" s="97" t="n">
        <f aca="false">ROUND(BC95+SUM(BC99:BC106),2)</f>
        <v>0</v>
      </c>
      <c r="BD94" s="99" t="n">
        <f aca="false">ROUND(BD95+SUM(BD99:BD106),2)</f>
        <v>0</v>
      </c>
      <c r="BS94" s="100" t="s">
        <v>78</v>
      </c>
      <c r="BT94" s="100" t="s">
        <v>79</v>
      </c>
      <c r="BU94" s="101" t="s">
        <v>80</v>
      </c>
      <c r="BV94" s="100" t="s">
        <v>81</v>
      </c>
      <c r="BW94" s="100" t="s">
        <v>4</v>
      </c>
      <c r="BX94" s="100" t="s">
        <v>82</v>
      </c>
      <c r="CL94" s="100"/>
    </row>
    <row r="95" s="102" customFormat="true" ht="16.5" hidden="false" customHeight="true" outlineLevel="0" collapsed="false">
      <c r="B95" s="103"/>
      <c r="C95" s="104"/>
      <c r="D95" s="105" t="s">
        <v>83</v>
      </c>
      <c r="E95" s="105"/>
      <c r="F95" s="105"/>
      <c r="G95" s="105"/>
      <c r="H95" s="105"/>
      <c r="I95" s="106"/>
      <c r="J95" s="105" t="s">
        <v>84</v>
      </c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7" t="n">
        <f aca="false">ROUND(SUM(AG96:AG98),2)</f>
        <v>0</v>
      </c>
      <c r="AH95" s="107"/>
      <c r="AI95" s="107"/>
      <c r="AJ95" s="107"/>
      <c r="AK95" s="107"/>
      <c r="AL95" s="107"/>
      <c r="AM95" s="107"/>
      <c r="AN95" s="108" t="n">
        <f aca="false">SUM(AG95,AT95)</f>
        <v>0</v>
      </c>
      <c r="AO95" s="108"/>
      <c r="AP95" s="108"/>
      <c r="AQ95" s="109" t="s">
        <v>85</v>
      </c>
      <c r="AR95" s="110"/>
      <c r="AS95" s="111" t="n">
        <f aca="false">ROUND(SUM(AS96:AS98),2)</f>
        <v>0</v>
      </c>
      <c r="AT95" s="112" t="n">
        <f aca="false">ROUND(SUM(AV95:AW95),2)</f>
        <v>0</v>
      </c>
      <c r="AU95" s="113" t="n">
        <f aca="false">ROUND(SUM(AU96:AU98),5)</f>
        <v>0</v>
      </c>
      <c r="AV95" s="112" t="n">
        <f aca="false">ROUND(AZ95*L29,2)</f>
        <v>0</v>
      </c>
      <c r="AW95" s="112" t="n">
        <f aca="false">ROUND(BA95*L30,2)</f>
        <v>0</v>
      </c>
      <c r="AX95" s="112" t="n">
        <f aca="false">ROUND(BB95*L29,2)</f>
        <v>0</v>
      </c>
      <c r="AY95" s="112" t="n">
        <f aca="false">ROUND(BC95*L30,2)</f>
        <v>0</v>
      </c>
      <c r="AZ95" s="112" t="n">
        <f aca="false">ROUND(SUM(AZ96:AZ98),2)</f>
        <v>0</v>
      </c>
      <c r="BA95" s="112" t="n">
        <f aca="false">ROUND(SUM(BA96:BA98),2)</f>
        <v>0</v>
      </c>
      <c r="BB95" s="112" t="n">
        <f aca="false">ROUND(SUM(BB96:BB98),2)</f>
        <v>0</v>
      </c>
      <c r="BC95" s="112" t="n">
        <f aca="false">ROUND(SUM(BC96:BC98),2)</f>
        <v>0</v>
      </c>
      <c r="BD95" s="114" t="n">
        <f aca="false">ROUND(SUM(BD96:BD98),2)</f>
        <v>0</v>
      </c>
      <c r="BS95" s="115" t="s">
        <v>78</v>
      </c>
      <c r="BT95" s="115" t="s">
        <v>86</v>
      </c>
      <c r="BU95" s="115" t="s">
        <v>80</v>
      </c>
      <c r="BV95" s="115" t="s">
        <v>81</v>
      </c>
      <c r="BW95" s="115" t="s">
        <v>87</v>
      </c>
      <c r="BX95" s="115" t="s">
        <v>4</v>
      </c>
      <c r="CL95" s="115"/>
      <c r="CM95" s="115" t="s">
        <v>88</v>
      </c>
    </row>
    <row r="96" s="56" customFormat="true" ht="16.5" hidden="false" customHeight="true" outlineLevel="0" collapsed="false">
      <c r="A96" s="116" t="s">
        <v>89</v>
      </c>
      <c r="B96" s="57"/>
      <c r="C96" s="117"/>
      <c r="D96" s="117"/>
      <c r="E96" s="118" t="s">
        <v>86</v>
      </c>
      <c r="F96" s="118"/>
      <c r="G96" s="118"/>
      <c r="H96" s="118"/>
      <c r="I96" s="118"/>
      <c r="J96" s="117"/>
      <c r="K96" s="118" t="s">
        <v>90</v>
      </c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9" t="n">
        <f aca="false">'1 - I.PP'!J32</f>
        <v>0</v>
      </c>
      <c r="AH96" s="119"/>
      <c r="AI96" s="119"/>
      <c r="AJ96" s="119"/>
      <c r="AK96" s="119"/>
      <c r="AL96" s="119"/>
      <c r="AM96" s="119"/>
      <c r="AN96" s="119" t="n">
        <f aca="false">SUM(AG96,AT96)</f>
        <v>0</v>
      </c>
      <c r="AO96" s="119"/>
      <c r="AP96" s="119"/>
      <c r="AQ96" s="120" t="s">
        <v>91</v>
      </c>
      <c r="AR96" s="59"/>
      <c r="AS96" s="121" t="n">
        <v>0</v>
      </c>
      <c r="AT96" s="122" t="n">
        <f aca="false">ROUND(SUM(AV96:AW96),2)</f>
        <v>0</v>
      </c>
      <c r="AU96" s="123" t="n">
        <f aca="false">'1 - I.PP'!P133</f>
        <v>0</v>
      </c>
      <c r="AV96" s="122" t="n">
        <f aca="false">'1 - I.PP'!J35</f>
        <v>0</v>
      </c>
      <c r="AW96" s="122" t="n">
        <f aca="false">'1 - I.PP'!J36</f>
        <v>0</v>
      </c>
      <c r="AX96" s="122" t="n">
        <f aca="false">'1 - I.PP'!J37</f>
        <v>0</v>
      </c>
      <c r="AY96" s="122" t="n">
        <f aca="false">'1 - I.PP'!J38</f>
        <v>0</v>
      </c>
      <c r="AZ96" s="122" t="n">
        <f aca="false">'1 - I.PP'!F35</f>
        <v>0</v>
      </c>
      <c r="BA96" s="122" t="n">
        <f aca="false">'1 - I.PP'!F36</f>
        <v>0</v>
      </c>
      <c r="BB96" s="122" t="n">
        <f aca="false">'1 - I.PP'!F37</f>
        <v>0</v>
      </c>
      <c r="BC96" s="122" t="n">
        <f aca="false">'1 - I.PP'!F38</f>
        <v>0</v>
      </c>
      <c r="BD96" s="124" t="n">
        <f aca="false">'1 - I.PP'!F39</f>
        <v>0</v>
      </c>
      <c r="BT96" s="125" t="s">
        <v>88</v>
      </c>
      <c r="BV96" s="125" t="s">
        <v>81</v>
      </c>
      <c r="BW96" s="125" t="s">
        <v>92</v>
      </c>
      <c r="BX96" s="125" t="s">
        <v>87</v>
      </c>
      <c r="CL96" s="125"/>
    </row>
    <row r="97" s="56" customFormat="true" ht="16.5" hidden="false" customHeight="true" outlineLevel="0" collapsed="false">
      <c r="A97" s="116" t="s">
        <v>89</v>
      </c>
      <c r="B97" s="57"/>
      <c r="C97" s="117"/>
      <c r="D97" s="117"/>
      <c r="E97" s="118" t="s">
        <v>88</v>
      </c>
      <c r="F97" s="118"/>
      <c r="G97" s="118"/>
      <c r="H97" s="118"/>
      <c r="I97" s="118"/>
      <c r="J97" s="117"/>
      <c r="K97" s="118" t="s">
        <v>93</v>
      </c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9" t="n">
        <f aca="false">'2 - I.NP'!J32</f>
        <v>0</v>
      </c>
      <c r="AH97" s="119"/>
      <c r="AI97" s="119"/>
      <c r="AJ97" s="119"/>
      <c r="AK97" s="119"/>
      <c r="AL97" s="119"/>
      <c r="AM97" s="119"/>
      <c r="AN97" s="119" t="n">
        <f aca="false">SUM(AG97,AT97)</f>
        <v>0</v>
      </c>
      <c r="AO97" s="119"/>
      <c r="AP97" s="119"/>
      <c r="AQ97" s="120" t="s">
        <v>91</v>
      </c>
      <c r="AR97" s="59"/>
      <c r="AS97" s="121" t="n">
        <v>0</v>
      </c>
      <c r="AT97" s="122" t="n">
        <f aca="false">ROUND(SUM(AV97:AW97),2)</f>
        <v>0</v>
      </c>
      <c r="AU97" s="123" t="n">
        <f aca="false">'2 - I.NP'!P142</f>
        <v>0</v>
      </c>
      <c r="AV97" s="122" t="n">
        <f aca="false">'2 - I.NP'!J35</f>
        <v>0</v>
      </c>
      <c r="AW97" s="122" t="n">
        <f aca="false">'2 - I.NP'!J36</f>
        <v>0</v>
      </c>
      <c r="AX97" s="122" t="n">
        <f aca="false">'2 - I.NP'!J37</f>
        <v>0</v>
      </c>
      <c r="AY97" s="122" t="n">
        <f aca="false">'2 - I.NP'!J38</f>
        <v>0</v>
      </c>
      <c r="AZ97" s="122" t="n">
        <f aca="false">'2 - I.NP'!F35</f>
        <v>0</v>
      </c>
      <c r="BA97" s="122" t="n">
        <f aca="false">'2 - I.NP'!F36</f>
        <v>0</v>
      </c>
      <c r="BB97" s="122" t="n">
        <f aca="false">'2 - I.NP'!F37</f>
        <v>0</v>
      </c>
      <c r="BC97" s="122" t="n">
        <f aca="false">'2 - I.NP'!F38</f>
        <v>0</v>
      </c>
      <c r="BD97" s="124" t="n">
        <f aca="false">'2 - I.NP'!F39</f>
        <v>0</v>
      </c>
      <c r="BT97" s="125" t="s">
        <v>88</v>
      </c>
      <c r="BV97" s="125" t="s">
        <v>81</v>
      </c>
      <c r="BW97" s="125" t="s">
        <v>94</v>
      </c>
      <c r="BX97" s="125" t="s">
        <v>87</v>
      </c>
      <c r="CL97" s="125"/>
    </row>
    <row r="98" s="56" customFormat="true" ht="16.5" hidden="false" customHeight="true" outlineLevel="0" collapsed="false">
      <c r="A98" s="116" t="s">
        <v>89</v>
      </c>
      <c r="B98" s="57"/>
      <c r="C98" s="117"/>
      <c r="D98" s="117"/>
      <c r="E98" s="118" t="s">
        <v>95</v>
      </c>
      <c r="F98" s="118"/>
      <c r="G98" s="118"/>
      <c r="H98" s="118"/>
      <c r="I98" s="118"/>
      <c r="J98" s="117"/>
      <c r="K98" s="118" t="s">
        <v>96</v>
      </c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19" t="n">
        <f aca="false">'3 - II.NP'!J32</f>
        <v>0</v>
      </c>
      <c r="AH98" s="119"/>
      <c r="AI98" s="119"/>
      <c r="AJ98" s="119"/>
      <c r="AK98" s="119"/>
      <c r="AL98" s="119"/>
      <c r="AM98" s="119"/>
      <c r="AN98" s="119" t="n">
        <f aca="false">SUM(AG98,AT98)</f>
        <v>0</v>
      </c>
      <c r="AO98" s="119"/>
      <c r="AP98" s="119"/>
      <c r="AQ98" s="120" t="s">
        <v>91</v>
      </c>
      <c r="AR98" s="59"/>
      <c r="AS98" s="121" t="n">
        <v>0</v>
      </c>
      <c r="AT98" s="122" t="n">
        <f aca="false">ROUND(SUM(AV98:AW98),2)</f>
        <v>0</v>
      </c>
      <c r="AU98" s="123" t="n">
        <f aca="false">'3 - II.NP'!P138</f>
        <v>0</v>
      </c>
      <c r="AV98" s="122" t="n">
        <f aca="false">'3 - II.NP'!J35</f>
        <v>0</v>
      </c>
      <c r="AW98" s="122" t="n">
        <f aca="false">'3 - II.NP'!J36</f>
        <v>0</v>
      </c>
      <c r="AX98" s="122" t="n">
        <f aca="false">'3 - II.NP'!J37</f>
        <v>0</v>
      </c>
      <c r="AY98" s="122" t="n">
        <f aca="false">'3 - II.NP'!J38</f>
        <v>0</v>
      </c>
      <c r="AZ98" s="122" t="n">
        <f aca="false">'3 - II.NP'!F35</f>
        <v>0</v>
      </c>
      <c r="BA98" s="122" t="n">
        <f aca="false">'3 - II.NP'!F36</f>
        <v>0</v>
      </c>
      <c r="BB98" s="122" t="n">
        <f aca="false">'3 - II.NP'!F37</f>
        <v>0</v>
      </c>
      <c r="BC98" s="122" t="n">
        <f aca="false">'3 - II.NP'!F38</f>
        <v>0</v>
      </c>
      <c r="BD98" s="124" t="n">
        <f aca="false">'3 - II.NP'!F39</f>
        <v>0</v>
      </c>
      <c r="BT98" s="125" t="s">
        <v>88</v>
      </c>
      <c r="BV98" s="125" t="s">
        <v>81</v>
      </c>
      <c r="BW98" s="125" t="s">
        <v>97</v>
      </c>
      <c r="BX98" s="125" t="s">
        <v>87</v>
      </c>
      <c r="CL98" s="125"/>
    </row>
    <row r="99" s="102" customFormat="true" ht="16.5" hidden="false" customHeight="true" outlineLevel="0" collapsed="false">
      <c r="A99" s="116" t="s">
        <v>89</v>
      </c>
      <c r="B99" s="103"/>
      <c r="C99" s="104"/>
      <c r="D99" s="105" t="s">
        <v>98</v>
      </c>
      <c r="E99" s="105"/>
      <c r="F99" s="105"/>
      <c r="G99" s="105"/>
      <c r="H99" s="105"/>
      <c r="I99" s="106"/>
      <c r="J99" s="105" t="s">
        <v>99</v>
      </c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8" t="n">
        <f aca="false">'01b - Stavební práce vnější'!J30</f>
        <v>0</v>
      </c>
      <c r="AH99" s="108"/>
      <c r="AI99" s="108"/>
      <c r="AJ99" s="108"/>
      <c r="AK99" s="108"/>
      <c r="AL99" s="108"/>
      <c r="AM99" s="108"/>
      <c r="AN99" s="108" t="n">
        <f aca="false">SUM(AG99,AT99)</f>
        <v>0</v>
      </c>
      <c r="AO99" s="108"/>
      <c r="AP99" s="108"/>
      <c r="AQ99" s="109" t="s">
        <v>85</v>
      </c>
      <c r="AR99" s="110"/>
      <c r="AS99" s="111" t="n">
        <v>0</v>
      </c>
      <c r="AT99" s="112" t="n">
        <f aca="false">ROUND(SUM(AV99:AW99),2)</f>
        <v>0</v>
      </c>
      <c r="AU99" s="113" t="n">
        <f aca="false">'01b - Stavební práce vnější'!P134</f>
        <v>0</v>
      </c>
      <c r="AV99" s="112" t="n">
        <f aca="false">'01b - Stavební práce vnější'!J33</f>
        <v>0</v>
      </c>
      <c r="AW99" s="112" t="n">
        <f aca="false">'01b - Stavební práce vnější'!J34</f>
        <v>0</v>
      </c>
      <c r="AX99" s="112" t="n">
        <f aca="false">'01b - Stavební práce vnější'!J35</f>
        <v>0</v>
      </c>
      <c r="AY99" s="112" t="n">
        <f aca="false">'01b - Stavební práce vnější'!J36</f>
        <v>0</v>
      </c>
      <c r="AZ99" s="112" t="n">
        <f aca="false">'01b - Stavební práce vnější'!F33</f>
        <v>0</v>
      </c>
      <c r="BA99" s="112" t="n">
        <f aca="false">'01b - Stavební práce vnější'!F34</f>
        <v>0</v>
      </c>
      <c r="BB99" s="112" t="n">
        <f aca="false">'01b - Stavební práce vnější'!F35</f>
        <v>0</v>
      </c>
      <c r="BC99" s="112" t="n">
        <f aca="false">'01b - Stavební práce vnější'!F36</f>
        <v>0</v>
      </c>
      <c r="BD99" s="114" t="n">
        <f aca="false">'01b - Stavební práce vnější'!F37</f>
        <v>0</v>
      </c>
      <c r="BT99" s="115" t="s">
        <v>86</v>
      </c>
      <c r="BV99" s="115" t="s">
        <v>81</v>
      </c>
      <c r="BW99" s="115" t="s">
        <v>100</v>
      </c>
      <c r="BX99" s="115" t="s">
        <v>4</v>
      </c>
      <c r="CL99" s="115"/>
      <c r="CM99" s="115" t="s">
        <v>88</v>
      </c>
    </row>
    <row r="100" s="102" customFormat="true" ht="16.5" hidden="false" customHeight="true" outlineLevel="0" collapsed="false">
      <c r="A100" s="116" t="s">
        <v>89</v>
      </c>
      <c r="B100" s="103"/>
      <c r="C100" s="104"/>
      <c r="D100" s="105" t="s">
        <v>101</v>
      </c>
      <c r="E100" s="105"/>
      <c r="F100" s="105"/>
      <c r="G100" s="105"/>
      <c r="H100" s="105"/>
      <c r="I100" s="106"/>
      <c r="J100" s="105" t="s">
        <v>102</v>
      </c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8" t="n">
        <f aca="false">'01c - Výměna střešní krytiny'!J30</f>
        <v>0</v>
      </c>
      <c r="AH100" s="108"/>
      <c r="AI100" s="108"/>
      <c r="AJ100" s="108"/>
      <c r="AK100" s="108"/>
      <c r="AL100" s="108"/>
      <c r="AM100" s="108"/>
      <c r="AN100" s="108" t="n">
        <f aca="false">SUM(AG100,AT100)</f>
        <v>0</v>
      </c>
      <c r="AO100" s="108"/>
      <c r="AP100" s="108"/>
      <c r="AQ100" s="109" t="s">
        <v>85</v>
      </c>
      <c r="AR100" s="110"/>
      <c r="AS100" s="111" t="n">
        <v>0</v>
      </c>
      <c r="AT100" s="112" t="n">
        <f aca="false">ROUND(SUM(AV100:AW100),2)</f>
        <v>0</v>
      </c>
      <c r="AU100" s="113" t="n">
        <f aca="false">'01c - Výměna střešní krytiny'!P123</f>
        <v>0</v>
      </c>
      <c r="AV100" s="112" t="n">
        <f aca="false">'01c - Výměna střešní krytiny'!J33</f>
        <v>0</v>
      </c>
      <c r="AW100" s="112" t="n">
        <f aca="false">'01c - Výměna střešní krytiny'!J34</f>
        <v>0</v>
      </c>
      <c r="AX100" s="112" t="n">
        <f aca="false">'01c - Výměna střešní krytiny'!J35</f>
        <v>0</v>
      </c>
      <c r="AY100" s="112" t="n">
        <f aca="false">'01c - Výměna střešní krytiny'!J36</f>
        <v>0</v>
      </c>
      <c r="AZ100" s="112" t="n">
        <f aca="false">'01c - Výměna střešní krytiny'!F33</f>
        <v>0</v>
      </c>
      <c r="BA100" s="112" t="n">
        <f aca="false">'01c - Výměna střešní krytiny'!F34</f>
        <v>0</v>
      </c>
      <c r="BB100" s="112" t="n">
        <f aca="false">'01c - Výměna střešní krytiny'!F35</f>
        <v>0</v>
      </c>
      <c r="BC100" s="112" t="n">
        <f aca="false">'01c - Výměna střešní krytiny'!F36</f>
        <v>0</v>
      </c>
      <c r="BD100" s="114" t="n">
        <f aca="false">'01c - Výměna střešní krytiny'!F37</f>
        <v>0</v>
      </c>
      <c r="BT100" s="115" t="s">
        <v>86</v>
      </c>
      <c r="BV100" s="115" t="s">
        <v>81</v>
      </c>
      <c r="BW100" s="115" t="s">
        <v>103</v>
      </c>
      <c r="BX100" s="115" t="s">
        <v>4</v>
      </c>
      <c r="CL100" s="115"/>
      <c r="CM100" s="115" t="s">
        <v>88</v>
      </c>
    </row>
    <row r="101" s="102" customFormat="true" ht="16.5" hidden="false" customHeight="true" outlineLevel="0" collapsed="false">
      <c r="A101" s="116" t="s">
        <v>89</v>
      </c>
      <c r="B101" s="103"/>
      <c r="C101" s="104"/>
      <c r="D101" s="105" t="s">
        <v>104</v>
      </c>
      <c r="E101" s="105"/>
      <c r="F101" s="105"/>
      <c r="G101" s="105"/>
      <c r="H101" s="105"/>
      <c r="I101" s="106"/>
      <c r="J101" s="105" t="s">
        <v>105</v>
      </c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105"/>
      <c r="AE101" s="105"/>
      <c r="AF101" s="105"/>
      <c r="AG101" s="108" t="n">
        <f aca="false">'02 - Elektroinstalace'!J30</f>
        <v>0</v>
      </c>
      <c r="AH101" s="108"/>
      <c r="AI101" s="108"/>
      <c r="AJ101" s="108"/>
      <c r="AK101" s="108"/>
      <c r="AL101" s="108"/>
      <c r="AM101" s="108"/>
      <c r="AN101" s="108" t="n">
        <f aca="false">SUM(AG101,AT101)</f>
        <v>0</v>
      </c>
      <c r="AO101" s="108"/>
      <c r="AP101" s="108"/>
      <c r="AQ101" s="109" t="s">
        <v>85</v>
      </c>
      <c r="AR101" s="110"/>
      <c r="AS101" s="111" t="n">
        <v>0</v>
      </c>
      <c r="AT101" s="112" t="n">
        <f aca="false">ROUND(SUM(AV101:AW101),2)</f>
        <v>0</v>
      </c>
      <c r="AU101" s="113" t="n">
        <f aca="false">'02 - Elektroinstalace'!P127</f>
        <v>0</v>
      </c>
      <c r="AV101" s="112" t="n">
        <f aca="false">'02 - Elektroinstalace'!J33</f>
        <v>0</v>
      </c>
      <c r="AW101" s="112" t="n">
        <f aca="false">'02 - Elektroinstalace'!J34</f>
        <v>0</v>
      </c>
      <c r="AX101" s="112" t="n">
        <f aca="false">'02 - Elektroinstalace'!J35</f>
        <v>0</v>
      </c>
      <c r="AY101" s="112" t="n">
        <f aca="false">'02 - Elektroinstalace'!J36</f>
        <v>0</v>
      </c>
      <c r="AZ101" s="112" t="n">
        <f aca="false">'02 - Elektroinstalace'!F33</f>
        <v>0</v>
      </c>
      <c r="BA101" s="112" t="n">
        <f aca="false">'02 - Elektroinstalace'!F34</f>
        <v>0</v>
      </c>
      <c r="BB101" s="112" t="n">
        <f aca="false">'02 - Elektroinstalace'!F35</f>
        <v>0</v>
      </c>
      <c r="BC101" s="112" t="n">
        <f aca="false">'02 - Elektroinstalace'!F36</f>
        <v>0</v>
      </c>
      <c r="BD101" s="114" t="n">
        <f aca="false">'02 - Elektroinstalace'!F37</f>
        <v>0</v>
      </c>
      <c r="BT101" s="115" t="s">
        <v>86</v>
      </c>
      <c r="BV101" s="115" t="s">
        <v>81</v>
      </c>
      <c r="BW101" s="115" t="s">
        <v>106</v>
      </c>
      <c r="BX101" s="115" t="s">
        <v>4</v>
      </c>
      <c r="CL101" s="115"/>
      <c r="CM101" s="115" t="s">
        <v>88</v>
      </c>
    </row>
    <row r="102" s="102" customFormat="true" ht="16.5" hidden="false" customHeight="true" outlineLevel="0" collapsed="false">
      <c r="A102" s="116" t="s">
        <v>89</v>
      </c>
      <c r="B102" s="103"/>
      <c r="C102" s="104"/>
      <c r="D102" s="105" t="s">
        <v>107</v>
      </c>
      <c r="E102" s="105"/>
      <c r="F102" s="105"/>
      <c r="G102" s="105"/>
      <c r="H102" s="105"/>
      <c r="I102" s="106"/>
      <c r="J102" s="105" t="s">
        <v>108</v>
      </c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8" t="n">
        <f aca="false">'03 - ZTI'!J30</f>
        <v>0</v>
      </c>
      <c r="AH102" s="108"/>
      <c r="AI102" s="108"/>
      <c r="AJ102" s="108"/>
      <c r="AK102" s="108"/>
      <c r="AL102" s="108"/>
      <c r="AM102" s="108"/>
      <c r="AN102" s="108" t="n">
        <f aca="false">SUM(AG102,AT102)</f>
        <v>0</v>
      </c>
      <c r="AO102" s="108"/>
      <c r="AP102" s="108"/>
      <c r="AQ102" s="109" t="s">
        <v>85</v>
      </c>
      <c r="AR102" s="110"/>
      <c r="AS102" s="111" t="n">
        <v>0</v>
      </c>
      <c r="AT102" s="112" t="n">
        <f aca="false">ROUND(SUM(AV102:AW102),2)</f>
        <v>0</v>
      </c>
      <c r="AU102" s="113" t="n">
        <f aca="false">'03 - ZTI'!P121</f>
        <v>0</v>
      </c>
      <c r="AV102" s="112" t="n">
        <f aca="false">'03 - ZTI'!J33</f>
        <v>0</v>
      </c>
      <c r="AW102" s="112" t="n">
        <f aca="false">'03 - ZTI'!J34</f>
        <v>0</v>
      </c>
      <c r="AX102" s="112" t="n">
        <f aca="false">'03 - ZTI'!J35</f>
        <v>0</v>
      </c>
      <c r="AY102" s="112" t="n">
        <f aca="false">'03 - ZTI'!J36</f>
        <v>0</v>
      </c>
      <c r="AZ102" s="112" t="n">
        <f aca="false">'03 - ZTI'!F33</f>
        <v>0</v>
      </c>
      <c r="BA102" s="112" t="n">
        <f aca="false">'03 - ZTI'!F34</f>
        <v>0</v>
      </c>
      <c r="BB102" s="112" t="n">
        <f aca="false">'03 - ZTI'!F35</f>
        <v>0</v>
      </c>
      <c r="BC102" s="112" t="n">
        <f aca="false">'03 - ZTI'!F36</f>
        <v>0</v>
      </c>
      <c r="BD102" s="114" t="n">
        <f aca="false">'03 - ZTI'!F37</f>
        <v>0</v>
      </c>
      <c r="BT102" s="115" t="s">
        <v>86</v>
      </c>
      <c r="BV102" s="115" t="s">
        <v>81</v>
      </c>
      <c r="BW102" s="115" t="s">
        <v>109</v>
      </c>
      <c r="BX102" s="115" t="s">
        <v>4</v>
      </c>
      <c r="CL102" s="115"/>
      <c r="CM102" s="115" t="s">
        <v>88</v>
      </c>
    </row>
    <row r="103" s="102" customFormat="true" ht="16.5" hidden="false" customHeight="true" outlineLevel="0" collapsed="false">
      <c r="A103" s="116" t="s">
        <v>89</v>
      </c>
      <c r="B103" s="103"/>
      <c r="C103" s="104"/>
      <c r="D103" s="105" t="s">
        <v>110</v>
      </c>
      <c r="E103" s="105"/>
      <c r="F103" s="105"/>
      <c r="G103" s="105"/>
      <c r="H103" s="105"/>
      <c r="I103" s="106"/>
      <c r="J103" s="105" t="s">
        <v>111</v>
      </c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8" t="n">
        <f aca="false">'04 - UT'!J30</f>
        <v>0</v>
      </c>
      <c r="AH103" s="108"/>
      <c r="AI103" s="108"/>
      <c r="AJ103" s="108"/>
      <c r="AK103" s="108"/>
      <c r="AL103" s="108"/>
      <c r="AM103" s="108"/>
      <c r="AN103" s="108" t="n">
        <f aca="false">SUM(AG103,AT103)</f>
        <v>0</v>
      </c>
      <c r="AO103" s="108"/>
      <c r="AP103" s="108"/>
      <c r="AQ103" s="109" t="s">
        <v>85</v>
      </c>
      <c r="AR103" s="110"/>
      <c r="AS103" s="111" t="n">
        <v>0</v>
      </c>
      <c r="AT103" s="112" t="n">
        <f aca="false">ROUND(SUM(AV103:AW103),2)</f>
        <v>0</v>
      </c>
      <c r="AU103" s="113" t="n">
        <f aca="false">'04 - UT'!P124</f>
        <v>0</v>
      </c>
      <c r="AV103" s="112" t="n">
        <f aca="false">'04 - UT'!J33</f>
        <v>0</v>
      </c>
      <c r="AW103" s="112" t="n">
        <f aca="false">'04 - UT'!J34</f>
        <v>0</v>
      </c>
      <c r="AX103" s="112" t="n">
        <f aca="false">'04 - UT'!J35</f>
        <v>0</v>
      </c>
      <c r="AY103" s="112" t="n">
        <f aca="false">'04 - UT'!J36</f>
        <v>0</v>
      </c>
      <c r="AZ103" s="112" t="n">
        <f aca="false">'04 - UT'!F33</f>
        <v>0</v>
      </c>
      <c r="BA103" s="112" t="n">
        <f aca="false">'04 - UT'!F34</f>
        <v>0</v>
      </c>
      <c r="BB103" s="112" t="n">
        <f aca="false">'04 - UT'!F35</f>
        <v>0</v>
      </c>
      <c r="BC103" s="112" t="n">
        <f aca="false">'04 - UT'!F36</f>
        <v>0</v>
      </c>
      <c r="BD103" s="114" t="n">
        <f aca="false">'04 - UT'!F37</f>
        <v>0</v>
      </c>
      <c r="BT103" s="115" t="s">
        <v>86</v>
      </c>
      <c r="BV103" s="115" t="s">
        <v>81</v>
      </c>
      <c r="BW103" s="115" t="s">
        <v>112</v>
      </c>
      <c r="BX103" s="115" t="s">
        <v>4</v>
      </c>
      <c r="CL103" s="115"/>
      <c r="CM103" s="115" t="s">
        <v>88</v>
      </c>
    </row>
    <row r="104" s="102" customFormat="true" ht="16.5" hidden="false" customHeight="true" outlineLevel="0" collapsed="false">
      <c r="A104" s="116" t="s">
        <v>89</v>
      </c>
      <c r="B104" s="103"/>
      <c r="C104" s="104"/>
      <c r="D104" s="105" t="s">
        <v>113</v>
      </c>
      <c r="E104" s="105"/>
      <c r="F104" s="105"/>
      <c r="G104" s="105"/>
      <c r="H104" s="105"/>
      <c r="I104" s="106"/>
      <c r="J104" s="105" t="s">
        <v>114</v>
      </c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8" t="n">
        <f aca="false">'05 - Vodovodní přípojka'!J30</f>
        <v>0</v>
      </c>
      <c r="AH104" s="108"/>
      <c r="AI104" s="108"/>
      <c r="AJ104" s="108"/>
      <c r="AK104" s="108"/>
      <c r="AL104" s="108"/>
      <c r="AM104" s="108"/>
      <c r="AN104" s="108" t="n">
        <f aca="false">SUM(AG104,AT104)</f>
        <v>0</v>
      </c>
      <c r="AO104" s="108"/>
      <c r="AP104" s="108"/>
      <c r="AQ104" s="109" t="s">
        <v>85</v>
      </c>
      <c r="AR104" s="110"/>
      <c r="AS104" s="111" t="n">
        <v>0</v>
      </c>
      <c r="AT104" s="112" t="n">
        <f aca="false">ROUND(SUM(AV104:AW104),2)</f>
        <v>0</v>
      </c>
      <c r="AU104" s="113" t="n">
        <f aca="false">'05 - Vodovodní přípojka'!P126</f>
        <v>0</v>
      </c>
      <c r="AV104" s="112" t="n">
        <f aca="false">'05 - Vodovodní přípojka'!J33</f>
        <v>0</v>
      </c>
      <c r="AW104" s="112" t="n">
        <f aca="false">'05 - Vodovodní přípojka'!J34</f>
        <v>0</v>
      </c>
      <c r="AX104" s="112" t="n">
        <f aca="false">'05 - Vodovodní přípojka'!J35</f>
        <v>0</v>
      </c>
      <c r="AY104" s="112" t="n">
        <f aca="false">'05 - Vodovodní přípojka'!J36</f>
        <v>0</v>
      </c>
      <c r="AZ104" s="112" t="n">
        <f aca="false">'05 - Vodovodní přípojka'!F33</f>
        <v>0</v>
      </c>
      <c r="BA104" s="112" t="n">
        <f aca="false">'05 - Vodovodní přípojka'!F34</f>
        <v>0</v>
      </c>
      <c r="BB104" s="112" t="n">
        <f aca="false">'05 - Vodovodní přípojka'!F35</f>
        <v>0</v>
      </c>
      <c r="BC104" s="112" t="n">
        <f aca="false">'05 - Vodovodní přípojka'!F36</f>
        <v>0</v>
      </c>
      <c r="BD104" s="114" t="n">
        <f aca="false">'05 - Vodovodní přípojka'!F37</f>
        <v>0</v>
      </c>
      <c r="BT104" s="115" t="s">
        <v>86</v>
      </c>
      <c r="BV104" s="115" t="s">
        <v>81</v>
      </c>
      <c r="BW104" s="115" t="s">
        <v>115</v>
      </c>
      <c r="BX104" s="115" t="s">
        <v>4</v>
      </c>
      <c r="CL104" s="115"/>
      <c r="CM104" s="115" t="s">
        <v>88</v>
      </c>
    </row>
    <row r="105" s="102" customFormat="true" ht="16.5" hidden="false" customHeight="true" outlineLevel="0" collapsed="false">
      <c r="A105" s="116" t="s">
        <v>89</v>
      </c>
      <c r="B105" s="103"/>
      <c r="C105" s="104"/>
      <c r="D105" s="105" t="s">
        <v>116</v>
      </c>
      <c r="E105" s="105"/>
      <c r="F105" s="105"/>
      <c r="G105" s="105"/>
      <c r="H105" s="105"/>
      <c r="I105" s="106"/>
      <c r="J105" s="105" t="s">
        <v>117</v>
      </c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05"/>
      <c r="AD105" s="105"/>
      <c r="AE105" s="105"/>
      <c r="AF105" s="105"/>
      <c r="AG105" s="108" t="n">
        <f aca="false">'06 - Kanalizační přípojka'!J30</f>
        <v>0</v>
      </c>
      <c r="AH105" s="108"/>
      <c r="AI105" s="108"/>
      <c r="AJ105" s="108"/>
      <c r="AK105" s="108"/>
      <c r="AL105" s="108"/>
      <c r="AM105" s="108"/>
      <c r="AN105" s="108" t="n">
        <f aca="false">SUM(AG105,AT105)</f>
        <v>0</v>
      </c>
      <c r="AO105" s="108"/>
      <c r="AP105" s="108"/>
      <c r="AQ105" s="109" t="s">
        <v>85</v>
      </c>
      <c r="AR105" s="110"/>
      <c r="AS105" s="111" t="n">
        <v>0</v>
      </c>
      <c r="AT105" s="112" t="n">
        <f aca="false">ROUND(SUM(AV105:AW105),2)</f>
        <v>0</v>
      </c>
      <c r="AU105" s="113" t="n">
        <f aca="false">'06 - Kanalizační přípojka'!P122</f>
        <v>0</v>
      </c>
      <c r="AV105" s="112" t="n">
        <f aca="false">'06 - Kanalizační přípojka'!J33</f>
        <v>0</v>
      </c>
      <c r="AW105" s="112" t="n">
        <f aca="false">'06 - Kanalizační přípojka'!J34</f>
        <v>0</v>
      </c>
      <c r="AX105" s="112" t="n">
        <f aca="false">'06 - Kanalizační přípojka'!J35</f>
        <v>0</v>
      </c>
      <c r="AY105" s="112" t="n">
        <f aca="false">'06 - Kanalizační přípojka'!J36</f>
        <v>0</v>
      </c>
      <c r="AZ105" s="112" t="n">
        <f aca="false">'06 - Kanalizační přípojka'!F33</f>
        <v>0</v>
      </c>
      <c r="BA105" s="112" t="n">
        <f aca="false">'06 - Kanalizační přípojka'!F34</f>
        <v>0</v>
      </c>
      <c r="BB105" s="112" t="n">
        <f aca="false">'06 - Kanalizační přípojka'!F35</f>
        <v>0</v>
      </c>
      <c r="BC105" s="112" t="n">
        <f aca="false">'06 - Kanalizační přípojka'!F36</f>
        <v>0</v>
      </c>
      <c r="BD105" s="114" t="n">
        <f aca="false">'06 - Kanalizační přípojka'!F37</f>
        <v>0</v>
      </c>
      <c r="BT105" s="115" t="s">
        <v>86</v>
      </c>
      <c r="BV105" s="115" t="s">
        <v>81</v>
      </c>
      <c r="BW105" s="115" t="s">
        <v>118</v>
      </c>
      <c r="BX105" s="115" t="s">
        <v>4</v>
      </c>
      <c r="CL105" s="115"/>
      <c r="CM105" s="115" t="s">
        <v>88</v>
      </c>
    </row>
    <row r="106" s="102" customFormat="true" ht="16.5" hidden="false" customHeight="true" outlineLevel="0" collapsed="false">
      <c r="A106" s="116" t="s">
        <v>89</v>
      </c>
      <c r="B106" s="103"/>
      <c r="C106" s="104"/>
      <c r="D106" s="105" t="s">
        <v>119</v>
      </c>
      <c r="E106" s="105"/>
      <c r="F106" s="105"/>
      <c r="G106" s="105"/>
      <c r="H106" s="105"/>
      <c r="I106" s="106"/>
      <c r="J106" s="105" t="s">
        <v>120</v>
      </c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8" t="n">
        <f aca="false">'07 - Zpevněné plochy'!J30</f>
        <v>0</v>
      </c>
      <c r="AH106" s="108"/>
      <c r="AI106" s="108"/>
      <c r="AJ106" s="108"/>
      <c r="AK106" s="108"/>
      <c r="AL106" s="108"/>
      <c r="AM106" s="108"/>
      <c r="AN106" s="108" t="n">
        <f aca="false">SUM(AG106,AT106)</f>
        <v>0</v>
      </c>
      <c r="AO106" s="108"/>
      <c r="AP106" s="108"/>
      <c r="AQ106" s="109" t="s">
        <v>85</v>
      </c>
      <c r="AR106" s="110"/>
      <c r="AS106" s="126" t="n">
        <v>0</v>
      </c>
      <c r="AT106" s="127" t="n">
        <f aca="false">ROUND(SUM(AV106:AW106),2)</f>
        <v>0</v>
      </c>
      <c r="AU106" s="128" t="n">
        <f aca="false">'07 - Zpevněné plochy'!P123</f>
        <v>0</v>
      </c>
      <c r="AV106" s="127" t="n">
        <f aca="false">'07 - Zpevněné plochy'!J33</f>
        <v>0</v>
      </c>
      <c r="AW106" s="127" t="n">
        <f aca="false">'07 - Zpevněné plochy'!J34</f>
        <v>0</v>
      </c>
      <c r="AX106" s="127" t="n">
        <f aca="false">'07 - Zpevněné plochy'!J35</f>
        <v>0</v>
      </c>
      <c r="AY106" s="127" t="n">
        <f aca="false">'07 - Zpevněné plochy'!J36</f>
        <v>0</v>
      </c>
      <c r="AZ106" s="127" t="n">
        <f aca="false">'07 - Zpevněné plochy'!F33</f>
        <v>0</v>
      </c>
      <c r="BA106" s="127" t="n">
        <f aca="false">'07 - Zpevněné plochy'!F34</f>
        <v>0</v>
      </c>
      <c r="BB106" s="127" t="n">
        <f aca="false">'07 - Zpevněné plochy'!F35</f>
        <v>0</v>
      </c>
      <c r="BC106" s="127" t="n">
        <f aca="false">'07 - Zpevněné plochy'!F36</f>
        <v>0</v>
      </c>
      <c r="BD106" s="129" t="n">
        <f aca="false">'07 - Zpevněné plochy'!F37</f>
        <v>0</v>
      </c>
      <c r="BT106" s="115" t="s">
        <v>86</v>
      </c>
      <c r="BV106" s="115" t="s">
        <v>81</v>
      </c>
      <c r="BW106" s="115" t="s">
        <v>121</v>
      </c>
      <c r="BX106" s="115" t="s">
        <v>4</v>
      </c>
      <c r="CL106" s="115"/>
      <c r="CM106" s="115" t="s">
        <v>88</v>
      </c>
    </row>
    <row r="107" s="31" customFormat="true" ht="30" hidden="false" customHeight="true" outlineLevel="0" collapsed="false">
      <c r="A107" s="24"/>
      <c r="B107" s="25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30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="31" customFormat="true" ht="6.95" hidden="false" customHeight="true" outlineLevel="0" collapsed="false">
      <c r="A108" s="24"/>
      <c r="B108" s="52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30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</sheetData>
  <sheetProtection algorithmName="SHA-512" hashValue="h2Iizg8hS3enCNMyCwMmjH12quP5dIwcH/jtiFczuTwvvRxvsl5/wAI1DoYffUc7bPYW82o61ttztmsMysPKsg==" saltValue="WTJoJsnsvUgaDbt/gVejvZ18H9I81/RIXy1iHhqYDqlBMGOhUQw6UJlssx5DohaTPNzxNUmuDSvqaLNMrIVI4w==" spinCount="100000" sheet="true" password="cc35" objects="true" scenarios="true" formatColumns="false" formatRows="false"/>
  <mergeCells count="86">
    <mergeCell ref="AR2:BE2"/>
    <mergeCell ref="K5:AO5"/>
    <mergeCell ref="BE5:BE34"/>
    <mergeCell ref="K6:AO6"/>
    <mergeCell ref="E14:AJ14"/>
    <mergeCell ref="E23:AN23"/>
    <mergeCell ref="AK26:AO26"/>
    <mergeCell ref="L28:P28"/>
    <mergeCell ref="W28:AE28"/>
    <mergeCell ref="AK28:AO28"/>
    <mergeCell ref="L29:P29"/>
    <mergeCell ref="W29:AE29"/>
    <mergeCell ref="AK29:AO29"/>
    <mergeCell ref="L30:P30"/>
    <mergeCell ref="W30:AE30"/>
    <mergeCell ref="AK30:AO30"/>
    <mergeCell ref="L31:P31"/>
    <mergeCell ref="W31:AE31"/>
    <mergeCell ref="AK31:AO31"/>
    <mergeCell ref="L32:P32"/>
    <mergeCell ref="W32:AE32"/>
    <mergeCell ref="AK32:AO32"/>
    <mergeCell ref="L33:P33"/>
    <mergeCell ref="W33:AE33"/>
    <mergeCell ref="AK33:AO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G94:AM94"/>
    <mergeCell ref="AN94:AP94"/>
    <mergeCell ref="D95:H95"/>
    <mergeCell ref="J95:AF95"/>
    <mergeCell ref="AG95:AM95"/>
    <mergeCell ref="AN95:AP95"/>
    <mergeCell ref="E96:I96"/>
    <mergeCell ref="K96:AF96"/>
    <mergeCell ref="AG96:AM96"/>
    <mergeCell ref="AN96:AP96"/>
    <mergeCell ref="E97:I97"/>
    <mergeCell ref="K97:AF97"/>
    <mergeCell ref="AG97:AM97"/>
    <mergeCell ref="AN97:AP97"/>
    <mergeCell ref="E98:I98"/>
    <mergeCell ref="K98:AF98"/>
    <mergeCell ref="AG98:AM98"/>
    <mergeCell ref="AN98:AP98"/>
    <mergeCell ref="D99:H99"/>
    <mergeCell ref="J99:AF99"/>
    <mergeCell ref="AG99:AM99"/>
    <mergeCell ref="AN99:AP99"/>
    <mergeCell ref="D100:H100"/>
    <mergeCell ref="J100:AF100"/>
    <mergeCell ref="AG100:AM100"/>
    <mergeCell ref="AN100:AP100"/>
    <mergeCell ref="D101:H101"/>
    <mergeCell ref="J101:AF101"/>
    <mergeCell ref="AG101:AM101"/>
    <mergeCell ref="AN101:AP101"/>
    <mergeCell ref="D102:H102"/>
    <mergeCell ref="J102:AF102"/>
    <mergeCell ref="AG102:AM102"/>
    <mergeCell ref="AN102:AP102"/>
    <mergeCell ref="D103:H103"/>
    <mergeCell ref="J103:AF103"/>
    <mergeCell ref="AG103:AM103"/>
    <mergeCell ref="AN103:AP103"/>
    <mergeCell ref="D104:H104"/>
    <mergeCell ref="J104:AF104"/>
    <mergeCell ref="AG104:AM104"/>
    <mergeCell ref="AN104:AP104"/>
    <mergeCell ref="D105:H105"/>
    <mergeCell ref="J105:AF105"/>
    <mergeCell ref="AG105:AM105"/>
    <mergeCell ref="AN105:AP105"/>
    <mergeCell ref="D106:H106"/>
    <mergeCell ref="J106:AF106"/>
    <mergeCell ref="AG106:AM106"/>
    <mergeCell ref="AN106:AP106"/>
  </mergeCells>
  <hyperlinks>
    <hyperlink ref="A96" location="'1 - I!PP'!C2" display="/"/>
    <hyperlink ref="A97" location="'2 - I!NP'!C2" display="/"/>
    <hyperlink ref="A98" location="'3 - II!NP'!C2" display="/"/>
    <hyperlink ref="A99" location="'01b - Stavební práce vnější'!C2" display="/"/>
    <hyperlink ref="A100" location="'01c - Výměna střešní krytiny'!C2" display="/"/>
    <hyperlink ref="A101" location="'02 - Elektroinstalace'!C2" display="/"/>
    <hyperlink ref="A102" location="'03 - ZTI'!C2" display="/"/>
    <hyperlink ref="A103" location="'04 - UT'!C2" display="/"/>
    <hyperlink ref="A104" location="'05 - Vodovodní přípojka'!C2" display="/"/>
    <hyperlink ref="A105" location="'06 - Kanalizační přípojka'!C2" display="/"/>
    <hyperlink ref="A106" location="'07 - Zpevněné plochy'!C2" display="/"/>
  </hyperlinks>
  <printOptions headings="false" gridLines="false" gridLinesSet="true" horizontalCentered="false" verticalCentered="false"/>
  <pageMargins left="0.39375" right="0.39375" top="0.39375" bottom="0.393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BM194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34"/>
    <col collapsed="false" customWidth="true" hidden="false" outlineLevel="0" max="2" min="2" style="0" width="1.68"/>
    <col collapsed="false" customWidth="true" hidden="false" outlineLevel="0" max="3" min="3" style="0" width="4.16"/>
    <col collapsed="false" customWidth="true" hidden="false" outlineLevel="0" max="4" min="4" style="0" width="4.34"/>
    <col collapsed="false" customWidth="true" hidden="false" outlineLevel="0" max="5" min="5" style="0" width="17.15"/>
    <col collapsed="false" customWidth="true" hidden="false" outlineLevel="0" max="6" min="6" style="0" width="50.84"/>
    <col collapsed="false" customWidth="true" hidden="false" outlineLevel="0" max="7" min="7" style="0" width="7"/>
    <col collapsed="false" customWidth="true" hidden="false" outlineLevel="0" max="8" min="8" style="0" width="11.5"/>
    <col collapsed="false" customWidth="true" hidden="false" outlineLevel="0" max="9" min="9" style="130" width="20.15"/>
    <col collapsed="false" customWidth="true" hidden="false" outlineLevel="0" max="10" min="10" style="0" width="20.15"/>
    <col collapsed="false" customWidth="true" hidden="true" outlineLevel="0" max="11" min="11" style="0" width="20.15"/>
    <col collapsed="false" customWidth="true" hidden="false" outlineLevel="0" max="12" min="12" style="0" width="9.34"/>
    <col collapsed="false" customWidth="true" hidden="true" outlineLevel="0" max="13" min="13" style="0" width="10.83"/>
    <col collapsed="false" customWidth="true" hidden="true" outlineLevel="0" max="14" min="14" style="0" width="9.34"/>
    <col collapsed="false" customWidth="true" hidden="true" outlineLevel="0" max="20" min="15" style="0" width="14.16"/>
    <col collapsed="false" customWidth="true" hidden="true" outlineLevel="0" max="21" min="21" style="0" width="16.34"/>
    <col collapsed="false" customWidth="true" hidden="false" outlineLevel="0" max="22" min="22" style="0" width="12.34"/>
    <col collapsed="false" customWidth="true" hidden="false" outlineLevel="0" max="23" min="23" style="0" width="16.34"/>
    <col collapsed="false" customWidth="true" hidden="false" outlineLevel="0" max="24" min="24" style="0" width="12.34"/>
    <col collapsed="false" customWidth="true" hidden="false" outlineLevel="0" max="25" min="25" style="0" width="15"/>
    <col collapsed="false" customWidth="true" hidden="false" outlineLevel="0" max="26" min="26" style="0" width="11"/>
    <col collapsed="false" customWidth="true" hidden="false" outlineLevel="0" max="27" min="27" style="0" width="15"/>
    <col collapsed="false" customWidth="true" hidden="false" outlineLevel="0" max="28" min="28" style="0" width="16.34"/>
    <col collapsed="false" customWidth="true" hidden="false" outlineLevel="0" max="29" min="29" style="0" width="11"/>
    <col collapsed="false" customWidth="true" hidden="false" outlineLevel="0" max="30" min="30" style="0" width="15"/>
    <col collapsed="false" customWidth="true" hidden="false" outlineLevel="0" max="31" min="31" style="0" width="16.34"/>
    <col collapsed="false" customWidth="true" hidden="false" outlineLevel="0" max="43" min="32" style="0" width="8.5"/>
    <col collapsed="false" customWidth="true" hidden="true" outlineLevel="0" max="65" min="44" style="0" width="9.34"/>
    <col collapsed="false" customWidth="true" hidden="false" outlineLevel="0" max="1025" min="66" style="0" width="8.5"/>
  </cols>
  <sheetData>
    <row r="2" customFormat="false" ht="36.95" hidden="false" customHeight="true" outlineLevel="0" collapsed="false">
      <c r="L2" s="2"/>
      <c r="M2" s="2"/>
      <c r="N2" s="2"/>
      <c r="O2" s="2"/>
      <c r="P2" s="2"/>
      <c r="Q2" s="2"/>
      <c r="R2" s="2"/>
      <c r="S2" s="2"/>
      <c r="T2" s="2"/>
      <c r="U2" s="2"/>
      <c r="V2" s="2"/>
      <c r="AT2" s="3" t="s">
        <v>115</v>
      </c>
    </row>
    <row r="3" customFormat="false" ht="6.95" hidden="true" customHeight="true" outlineLevel="0" collapsed="false">
      <c r="B3" s="131"/>
      <c r="C3" s="132"/>
      <c r="D3" s="132"/>
      <c r="E3" s="132"/>
      <c r="F3" s="132"/>
      <c r="G3" s="132"/>
      <c r="H3" s="132"/>
      <c r="I3" s="133"/>
      <c r="J3" s="132"/>
      <c r="K3" s="132"/>
      <c r="L3" s="6"/>
      <c r="AT3" s="3" t="s">
        <v>88</v>
      </c>
    </row>
    <row r="4" customFormat="false" ht="24.95" hidden="true" customHeight="true" outlineLevel="0" collapsed="false">
      <c r="B4" s="6"/>
      <c r="D4" s="134" t="s">
        <v>122</v>
      </c>
      <c r="L4" s="6"/>
      <c r="M4" s="135" t="s">
        <v>9</v>
      </c>
      <c r="AT4" s="3" t="s">
        <v>3</v>
      </c>
    </row>
    <row r="5" customFormat="false" ht="6.95" hidden="true" customHeight="true" outlineLevel="0" collapsed="false">
      <c r="B5" s="6"/>
      <c r="L5" s="6"/>
    </row>
    <row r="6" customFormat="false" ht="12" hidden="true" customHeight="true" outlineLevel="0" collapsed="false">
      <c r="B6" s="6"/>
      <c r="D6" s="136" t="s">
        <v>15</v>
      </c>
      <c r="L6" s="6"/>
    </row>
    <row r="7" customFormat="false" ht="23.25" hidden="true" customHeight="true" outlineLevel="0" collapsed="false">
      <c r="B7" s="6"/>
      <c r="E7" s="137" t="str">
        <f aca="false">'Rekapitulace stavby'!K6</f>
        <v>TECHNICKÉ SLUŽBY KŘINICE - 4 bytové jednotky, na st. p. č. 118 k.ú. Křinice</v>
      </c>
      <c r="F7" s="137"/>
      <c r="G7" s="137"/>
      <c r="H7" s="137"/>
      <c r="L7" s="6"/>
    </row>
    <row r="8" s="31" customFormat="true" ht="12" hidden="true" customHeight="true" outlineLevel="0" collapsed="false">
      <c r="A8" s="24"/>
      <c r="B8" s="30"/>
      <c r="C8" s="24"/>
      <c r="D8" s="136" t="s">
        <v>123</v>
      </c>
      <c r="E8" s="24"/>
      <c r="F8" s="24"/>
      <c r="G8" s="24"/>
      <c r="H8" s="24"/>
      <c r="I8" s="138"/>
      <c r="J8" s="24"/>
      <c r="K8" s="24"/>
      <c r="L8" s="49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</row>
    <row r="9" s="31" customFormat="true" ht="16.5" hidden="true" customHeight="true" outlineLevel="0" collapsed="false">
      <c r="A9" s="24"/>
      <c r="B9" s="30"/>
      <c r="C9" s="24"/>
      <c r="D9" s="24"/>
      <c r="E9" s="139" t="s">
        <v>2946</v>
      </c>
      <c r="F9" s="139"/>
      <c r="G9" s="139"/>
      <c r="H9" s="139"/>
      <c r="I9" s="138"/>
      <c r="J9" s="24"/>
      <c r="K9" s="24"/>
      <c r="L9" s="49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="31" customFormat="true" ht="12.8" hidden="true" customHeight="false" outlineLevel="0" collapsed="false">
      <c r="A10" s="24"/>
      <c r="B10" s="30"/>
      <c r="C10" s="24"/>
      <c r="D10" s="24"/>
      <c r="E10" s="24"/>
      <c r="F10" s="24"/>
      <c r="G10" s="24"/>
      <c r="H10" s="24"/>
      <c r="I10" s="138"/>
      <c r="J10" s="24"/>
      <c r="K10" s="24"/>
      <c r="L10" s="49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</row>
    <row r="11" s="31" customFormat="true" ht="12" hidden="true" customHeight="true" outlineLevel="0" collapsed="false">
      <c r="A11" s="24"/>
      <c r="B11" s="30"/>
      <c r="C11" s="24"/>
      <c r="D11" s="136" t="s">
        <v>17</v>
      </c>
      <c r="E11" s="24"/>
      <c r="F11" s="125"/>
      <c r="G11" s="24"/>
      <c r="H11" s="24"/>
      <c r="I11" s="140" t="s">
        <v>18</v>
      </c>
      <c r="J11" s="125"/>
      <c r="K11" s="24"/>
      <c r="L11" s="49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</row>
    <row r="12" s="31" customFormat="true" ht="12" hidden="true" customHeight="true" outlineLevel="0" collapsed="false">
      <c r="A12" s="24"/>
      <c r="B12" s="30"/>
      <c r="C12" s="24"/>
      <c r="D12" s="136" t="s">
        <v>19</v>
      </c>
      <c r="E12" s="24"/>
      <c r="F12" s="125" t="s">
        <v>20</v>
      </c>
      <c r="G12" s="24"/>
      <c r="H12" s="24"/>
      <c r="I12" s="140" t="s">
        <v>21</v>
      </c>
      <c r="J12" s="141" t="str">
        <f aca="false">'Rekapitulace stavby'!AN8</f>
        <v>13. 5. 2020</v>
      </c>
      <c r="K12" s="24"/>
      <c r="L12" s="49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</row>
    <row r="13" s="31" customFormat="true" ht="10.8" hidden="true" customHeight="true" outlineLevel="0" collapsed="false">
      <c r="A13" s="24"/>
      <c r="B13" s="30"/>
      <c r="C13" s="24"/>
      <c r="D13" s="24"/>
      <c r="E13" s="24"/>
      <c r="F13" s="24"/>
      <c r="G13" s="24"/>
      <c r="H13" s="24"/>
      <c r="I13" s="138"/>
      <c r="J13" s="24"/>
      <c r="K13" s="24"/>
      <c r="L13" s="49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</row>
    <row r="14" s="31" customFormat="true" ht="12" hidden="true" customHeight="true" outlineLevel="0" collapsed="false">
      <c r="A14" s="24"/>
      <c r="B14" s="30"/>
      <c r="C14" s="24"/>
      <c r="D14" s="136" t="s">
        <v>23</v>
      </c>
      <c r="E14" s="24"/>
      <c r="F14" s="24"/>
      <c r="G14" s="24"/>
      <c r="H14" s="24"/>
      <c r="I14" s="140" t="s">
        <v>24</v>
      </c>
      <c r="J14" s="125" t="s">
        <v>25</v>
      </c>
      <c r="K14" s="24"/>
      <c r="L14" s="49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</row>
    <row r="15" s="31" customFormat="true" ht="18" hidden="true" customHeight="true" outlineLevel="0" collapsed="false">
      <c r="A15" s="24"/>
      <c r="B15" s="30"/>
      <c r="C15" s="24"/>
      <c r="D15" s="24"/>
      <c r="E15" s="125" t="s">
        <v>26</v>
      </c>
      <c r="F15" s="24"/>
      <c r="G15" s="24"/>
      <c r="H15" s="24"/>
      <c r="I15" s="140" t="s">
        <v>27</v>
      </c>
      <c r="J15" s="125" t="s">
        <v>28</v>
      </c>
      <c r="K15" s="24"/>
      <c r="L15" s="49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="31" customFormat="true" ht="6.95" hidden="true" customHeight="true" outlineLevel="0" collapsed="false">
      <c r="A16" s="24"/>
      <c r="B16" s="30"/>
      <c r="C16" s="24"/>
      <c r="D16" s="24"/>
      <c r="E16" s="24"/>
      <c r="F16" s="24"/>
      <c r="G16" s="24"/>
      <c r="H16" s="24"/>
      <c r="I16" s="138"/>
      <c r="J16" s="24"/>
      <c r="K16" s="24"/>
      <c r="L16" s="49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</row>
    <row r="17" s="31" customFormat="true" ht="12" hidden="true" customHeight="true" outlineLevel="0" collapsed="false">
      <c r="A17" s="24"/>
      <c r="B17" s="30"/>
      <c r="C17" s="24"/>
      <c r="D17" s="136" t="s">
        <v>29</v>
      </c>
      <c r="E17" s="24"/>
      <c r="F17" s="24"/>
      <c r="G17" s="24"/>
      <c r="H17" s="24"/>
      <c r="I17" s="140" t="s">
        <v>24</v>
      </c>
      <c r="J17" s="19" t="str">
        <f aca="false">'Rekapitulace stavby'!AN13</f>
        <v>Vyplň údaj</v>
      </c>
      <c r="K17" s="24"/>
      <c r="L17" s="49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</row>
    <row r="18" s="31" customFormat="true" ht="18" hidden="true" customHeight="true" outlineLevel="0" collapsed="false">
      <c r="A18" s="24"/>
      <c r="B18" s="30"/>
      <c r="C18" s="24"/>
      <c r="D18" s="24"/>
      <c r="E18" s="142" t="str">
        <f aca="false">'Rekapitulace stavby'!E14</f>
        <v>Vyplň údaj</v>
      </c>
      <c r="F18" s="142"/>
      <c r="G18" s="142"/>
      <c r="H18" s="142"/>
      <c r="I18" s="140" t="s">
        <v>27</v>
      </c>
      <c r="J18" s="19" t="str">
        <f aca="false">'Rekapitulace stavby'!AN14</f>
        <v>Vyplň údaj</v>
      </c>
      <c r="K18" s="24"/>
      <c r="L18" s="49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</row>
    <row r="19" s="31" customFormat="true" ht="6.95" hidden="true" customHeight="true" outlineLevel="0" collapsed="false">
      <c r="A19" s="24"/>
      <c r="B19" s="30"/>
      <c r="C19" s="24"/>
      <c r="D19" s="24"/>
      <c r="E19" s="24"/>
      <c r="F19" s="24"/>
      <c r="G19" s="24"/>
      <c r="H19" s="24"/>
      <c r="I19" s="138"/>
      <c r="J19" s="24"/>
      <c r="K19" s="24"/>
      <c r="L19" s="49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</row>
    <row r="20" s="31" customFormat="true" ht="12" hidden="true" customHeight="true" outlineLevel="0" collapsed="false">
      <c r="A20" s="24"/>
      <c r="B20" s="30"/>
      <c r="C20" s="24"/>
      <c r="D20" s="136" t="s">
        <v>31</v>
      </c>
      <c r="E20" s="24"/>
      <c r="F20" s="24"/>
      <c r="G20" s="24"/>
      <c r="H20" s="24"/>
      <c r="I20" s="140" t="s">
        <v>24</v>
      </c>
      <c r="J20" s="125" t="s">
        <v>32</v>
      </c>
      <c r="K20" s="24"/>
      <c r="L20" s="49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</row>
    <row r="21" s="31" customFormat="true" ht="18" hidden="true" customHeight="true" outlineLevel="0" collapsed="false">
      <c r="A21" s="24"/>
      <c r="B21" s="30"/>
      <c r="C21" s="24"/>
      <c r="D21" s="24"/>
      <c r="E21" s="125" t="s">
        <v>33</v>
      </c>
      <c r="F21" s="24"/>
      <c r="G21" s="24"/>
      <c r="H21" s="24"/>
      <c r="I21" s="140" t="s">
        <v>27</v>
      </c>
      <c r="J21" s="125" t="s">
        <v>34</v>
      </c>
      <c r="K21" s="24"/>
      <c r="L21" s="49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</row>
    <row r="22" s="31" customFormat="true" ht="6.95" hidden="true" customHeight="true" outlineLevel="0" collapsed="false">
      <c r="A22" s="24"/>
      <c r="B22" s="30"/>
      <c r="C22" s="24"/>
      <c r="D22" s="24"/>
      <c r="E22" s="24"/>
      <c r="F22" s="24"/>
      <c r="G22" s="24"/>
      <c r="H22" s="24"/>
      <c r="I22" s="138"/>
      <c r="J22" s="24"/>
      <c r="K22" s="24"/>
      <c r="L22" s="49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</row>
    <row r="23" s="31" customFormat="true" ht="12" hidden="true" customHeight="true" outlineLevel="0" collapsed="false">
      <c r="A23" s="24"/>
      <c r="B23" s="30"/>
      <c r="C23" s="24"/>
      <c r="D23" s="136" t="s">
        <v>36</v>
      </c>
      <c r="E23" s="24"/>
      <c r="F23" s="24"/>
      <c r="G23" s="24"/>
      <c r="H23" s="24"/>
      <c r="I23" s="140" t="s">
        <v>24</v>
      </c>
      <c r="J23" s="125" t="s">
        <v>32</v>
      </c>
      <c r="K23" s="24"/>
      <c r="L23" s="49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s="31" customFormat="true" ht="18" hidden="true" customHeight="true" outlineLevel="0" collapsed="false">
      <c r="A24" s="24"/>
      <c r="B24" s="30"/>
      <c r="C24" s="24"/>
      <c r="D24" s="24"/>
      <c r="E24" s="125" t="s">
        <v>33</v>
      </c>
      <c r="F24" s="24"/>
      <c r="G24" s="24"/>
      <c r="H24" s="24"/>
      <c r="I24" s="140" t="s">
        <v>27</v>
      </c>
      <c r="J24" s="125" t="s">
        <v>34</v>
      </c>
      <c r="K24" s="24"/>
      <c r="L24" s="49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 s="31" customFormat="true" ht="6.95" hidden="true" customHeight="true" outlineLevel="0" collapsed="false">
      <c r="A25" s="24"/>
      <c r="B25" s="30"/>
      <c r="C25" s="24"/>
      <c r="D25" s="24"/>
      <c r="E25" s="24"/>
      <c r="F25" s="24"/>
      <c r="G25" s="24"/>
      <c r="H25" s="24"/>
      <c r="I25" s="138"/>
      <c r="J25" s="24"/>
      <c r="K25" s="24"/>
      <c r="L25" s="49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="31" customFormat="true" ht="12" hidden="true" customHeight="true" outlineLevel="0" collapsed="false">
      <c r="A26" s="24"/>
      <c r="B26" s="30"/>
      <c r="C26" s="24"/>
      <c r="D26" s="136" t="s">
        <v>37</v>
      </c>
      <c r="E26" s="24"/>
      <c r="F26" s="24"/>
      <c r="G26" s="24"/>
      <c r="H26" s="24"/>
      <c r="I26" s="138"/>
      <c r="J26" s="24"/>
      <c r="K26" s="24"/>
      <c r="L26" s="49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s="148" customFormat="true" ht="83.25" hidden="true" customHeight="true" outlineLevel="0" collapsed="false">
      <c r="A27" s="143"/>
      <c r="B27" s="144"/>
      <c r="C27" s="143"/>
      <c r="D27" s="143"/>
      <c r="E27" s="145" t="s">
        <v>1598</v>
      </c>
      <c r="F27" s="145"/>
      <c r="G27" s="145"/>
      <c r="H27" s="145"/>
      <c r="I27" s="146"/>
      <c r="J27" s="143"/>
      <c r="K27" s="143"/>
      <c r="L27" s="147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</row>
    <row r="28" s="31" customFormat="true" ht="6.95" hidden="true" customHeight="true" outlineLevel="0" collapsed="false">
      <c r="A28" s="24"/>
      <c r="B28" s="30"/>
      <c r="C28" s="24"/>
      <c r="D28" s="24"/>
      <c r="E28" s="24"/>
      <c r="F28" s="24"/>
      <c r="G28" s="24"/>
      <c r="H28" s="24"/>
      <c r="I28" s="138"/>
      <c r="J28" s="24"/>
      <c r="K28" s="24"/>
      <c r="L28" s="49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="31" customFormat="true" ht="6.95" hidden="true" customHeight="true" outlineLevel="0" collapsed="false">
      <c r="A29" s="24"/>
      <c r="B29" s="30"/>
      <c r="C29" s="24"/>
      <c r="D29" s="149"/>
      <c r="E29" s="149"/>
      <c r="F29" s="149"/>
      <c r="G29" s="149"/>
      <c r="H29" s="149"/>
      <c r="I29" s="150"/>
      <c r="J29" s="149"/>
      <c r="K29" s="149"/>
      <c r="L29" s="49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="31" customFormat="true" ht="25.45" hidden="true" customHeight="true" outlineLevel="0" collapsed="false">
      <c r="A30" s="24"/>
      <c r="B30" s="30"/>
      <c r="C30" s="24"/>
      <c r="D30" s="151" t="s">
        <v>39</v>
      </c>
      <c r="E30" s="24"/>
      <c r="F30" s="24"/>
      <c r="G30" s="24"/>
      <c r="H30" s="24"/>
      <c r="I30" s="138"/>
      <c r="J30" s="152" t="n">
        <f aca="false">ROUND(J126, 2)</f>
        <v>0</v>
      </c>
      <c r="K30" s="24"/>
      <c r="L30" s="49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="31" customFormat="true" ht="6.95" hidden="true" customHeight="true" outlineLevel="0" collapsed="false">
      <c r="A31" s="24"/>
      <c r="B31" s="30"/>
      <c r="C31" s="24"/>
      <c r="D31" s="149"/>
      <c r="E31" s="149"/>
      <c r="F31" s="149"/>
      <c r="G31" s="149"/>
      <c r="H31" s="149"/>
      <c r="I31" s="150"/>
      <c r="J31" s="149"/>
      <c r="K31" s="149"/>
      <c r="L31" s="49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</row>
    <row r="32" s="31" customFormat="true" ht="14.4" hidden="true" customHeight="true" outlineLevel="0" collapsed="false">
      <c r="A32" s="24"/>
      <c r="B32" s="30"/>
      <c r="C32" s="24"/>
      <c r="D32" s="24"/>
      <c r="E32" s="24"/>
      <c r="F32" s="153" t="s">
        <v>41</v>
      </c>
      <c r="G32" s="24"/>
      <c r="H32" s="24"/>
      <c r="I32" s="154" t="s">
        <v>40</v>
      </c>
      <c r="J32" s="153" t="s">
        <v>42</v>
      </c>
      <c r="K32" s="24"/>
      <c r="L32" s="49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="31" customFormat="true" ht="14.4" hidden="true" customHeight="true" outlineLevel="0" collapsed="false">
      <c r="A33" s="24"/>
      <c r="B33" s="30"/>
      <c r="C33" s="24"/>
      <c r="D33" s="155" t="s">
        <v>43</v>
      </c>
      <c r="E33" s="136" t="s">
        <v>44</v>
      </c>
      <c r="F33" s="156" t="n">
        <f aca="false">ROUND((SUM(BE126:BE193)),  2)</f>
        <v>0</v>
      </c>
      <c r="G33" s="24"/>
      <c r="H33" s="24"/>
      <c r="I33" s="157" t="n">
        <v>0.21</v>
      </c>
      <c r="J33" s="156" t="n">
        <f aca="false">ROUND(((SUM(BE126:BE193))*I33),  2)</f>
        <v>0</v>
      </c>
      <c r="K33" s="24"/>
      <c r="L33" s="49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="31" customFormat="true" ht="14.4" hidden="true" customHeight="true" outlineLevel="0" collapsed="false">
      <c r="A34" s="24"/>
      <c r="B34" s="30"/>
      <c r="C34" s="24"/>
      <c r="D34" s="24"/>
      <c r="E34" s="136" t="s">
        <v>45</v>
      </c>
      <c r="F34" s="156" t="n">
        <f aca="false">ROUND((SUM(BF126:BF193)),  2)</f>
        <v>0</v>
      </c>
      <c r="G34" s="24"/>
      <c r="H34" s="24"/>
      <c r="I34" s="157" t="n">
        <v>0.15</v>
      </c>
      <c r="J34" s="156" t="n">
        <f aca="false">ROUND(((SUM(BF126:BF193))*I34),  2)</f>
        <v>0</v>
      </c>
      <c r="K34" s="24"/>
      <c r="L34" s="49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="31" customFormat="true" ht="14.4" hidden="true" customHeight="true" outlineLevel="0" collapsed="false">
      <c r="A35" s="24"/>
      <c r="B35" s="30"/>
      <c r="C35" s="24"/>
      <c r="D35" s="24"/>
      <c r="E35" s="136" t="s">
        <v>46</v>
      </c>
      <c r="F35" s="156" t="n">
        <f aca="false">ROUND((SUM(BG126:BG193)),  2)</f>
        <v>0</v>
      </c>
      <c r="G35" s="24"/>
      <c r="H35" s="24"/>
      <c r="I35" s="157" t="n">
        <v>0.21</v>
      </c>
      <c r="J35" s="156" t="n">
        <f aca="false">0</f>
        <v>0</v>
      </c>
      <c r="K35" s="24"/>
      <c r="L35" s="49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 s="31" customFormat="true" ht="14.4" hidden="true" customHeight="true" outlineLevel="0" collapsed="false">
      <c r="A36" s="24"/>
      <c r="B36" s="30"/>
      <c r="C36" s="24"/>
      <c r="D36" s="24"/>
      <c r="E36" s="136" t="s">
        <v>47</v>
      </c>
      <c r="F36" s="156" t="n">
        <f aca="false">ROUND((SUM(BH126:BH193)),  2)</f>
        <v>0</v>
      </c>
      <c r="G36" s="24"/>
      <c r="H36" s="24"/>
      <c r="I36" s="157" t="n">
        <v>0.15</v>
      </c>
      <c r="J36" s="156" t="n">
        <f aca="false">0</f>
        <v>0</v>
      </c>
      <c r="K36" s="24"/>
      <c r="L36" s="49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  <row r="37" s="31" customFormat="true" ht="14.4" hidden="true" customHeight="true" outlineLevel="0" collapsed="false">
      <c r="A37" s="24"/>
      <c r="B37" s="30"/>
      <c r="C37" s="24"/>
      <c r="D37" s="24"/>
      <c r="E37" s="136" t="s">
        <v>48</v>
      </c>
      <c r="F37" s="156" t="n">
        <f aca="false">ROUND((SUM(BI126:BI193)),  2)</f>
        <v>0</v>
      </c>
      <c r="G37" s="24"/>
      <c r="H37" s="24"/>
      <c r="I37" s="157" t="n">
        <v>0</v>
      </c>
      <c r="J37" s="156" t="n">
        <f aca="false">0</f>
        <v>0</v>
      </c>
      <c r="K37" s="24"/>
      <c r="L37" s="49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</row>
    <row r="38" s="31" customFormat="true" ht="6.95" hidden="true" customHeight="true" outlineLevel="0" collapsed="false">
      <c r="A38" s="24"/>
      <c r="B38" s="30"/>
      <c r="C38" s="24"/>
      <c r="D38" s="24"/>
      <c r="E38" s="24"/>
      <c r="F38" s="24"/>
      <c r="G38" s="24"/>
      <c r="H38" s="24"/>
      <c r="I38" s="138"/>
      <c r="J38" s="24"/>
      <c r="K38" s="24"/>
      <c r="L38" s="49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="31" customFormat="true" ht="25.45" hidden="true" customHeight="true" outlineLevel="0" collapsed="false">
      <c r="A39" s="24"/>
      <c r="B39" s="30"/>
      <c r="C39" s="158"/>
      <c r="D39" s="159" t="s">
        <v>49</v>
      </c>
      <c r="E39" s="160"/>
      <c r="F39" s="160"/>
      <c r="G39" s="161" t="s">
        <v>50</v>
      </c>
      <c r="H39" s="162" t="s">
        <v>51</v>
      </c>
      <c r="I39" s="163"/>
      <c r="J39" s="164" t="n">
        <f aca="false">SUM(J30:J37)</f>
        <v>0</v>
      </c>
      <c r="K39" s="165"/>
      <c r="L39" s="49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</row>
    <row r="40" s="31" customFormat="true" ht="14.4" hidden="true" customHeight="true" outlineLevel="0" collapsed="false">
      <c r="A40" s="24"/>
      <c r="B40" s="30"/>
      <c r="C40" s="24"/>
      <c r="D40" s="24"/>
      <c r="E40" s="24"/>
      <c r="F40" s="24"/>
      <c r="G40" s="24"/>
      <c r="H40" s="24"/>
      <c r="I40" s="138"/>
      <c r="J40" s="24"/>
      <c r="K40" s="24"/>
      <c r="L40" s="49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</row>
    <row r="41" customFormat="false" ht="14.4" hidden="true" customHeight="true" outlineLevel="0" collapsed="false">
      <c r="B41" s="6"/>
      <c r="L41" s="6"/>
    </row>
    <row r="42" customFormat="false" ht="14.4" hidden="true" customHeight="true" outlineLevel="0" collapsed="false">
      <c r="B42" s="6"/>
      <c r="L42" s="6"/>
    </row>
    <row r="43" customFormat="false" ht="14.4" hidden="true" customHeight="true" outlineLevel="0" collapsed="false">
      <c r="B43" s="6"/>
      <c r="L43" s="6"/>
    </row>
    <row r="44" customFormat="false" ht="14.4" hidden="true" customHeight="true" outlineLevel="0" collapsed="false">
      <c r="B44" s="6"/>
      <c r="L44" s="6"/>
    </row>
    <row r="45" customFormat="false" ht="14.4" hidden="true" customHeight="true" outlineLevel="0" collapsed="false">
      <c r="B45" s="6"/>
      <c r="L45" s="6"/>
    </row>
    <row r="46" customFormat="false" ht="14.4" hidden="true" customHeight="true" outlineLevel="0" collapsed="false">
      <c r="B46" s="6"/>
      <c r="L46" s="6"/>
    </row>
    <row r="47" customFormat="false" ht="14.4" hidden="true" customHeight="true" outlineLevel="0" collapsed="false">
      <c r="B47" s="6"/>
      <c r="L47" s="6"/>
    </row>
    <row r="48" customFormat="false" ht="14.4" hidden="true" customHeight="true" outlineLevel="0" collapsed="false">
      <c r="B48" s="6"/>
      <c r="L48" s="6"/>
    </row>
    <row r="49" customFormat="false" ht="14.4" hidden="true" customHeight="true" outlineLevel="0" collapsed="false">
      <c r="B49" s="6"/>
      <c r="L49" s="6"/>
    </row>
    <row r="50" s="31" customFormat="true" ht="14.4" hidden="true" customHeight="true" outlineLevel="0" collapsed="false">
      <c r="B50" s="49"/>
      <c r="D50" s="166" t="s">
        <v>52</v>
      </c>
      <c r="E50" s="167"/>
      <c r="F50" s="167"/>
      <c r="G50" s="166" t="s">
        <v>53</v>
      </c>
      <c r="H50" s="167"/>
      <c r="I50" s="168"/>
      <c r="J50" s="167"/>
      <c r="K50" s="167"/>
      <c r="L50" s="49"/>
    </row>
    <row r="51" customFormat="false" ht="12.8" hidden="true" customHeight="false" outlineLevel="0" collapsed="false">
      <c r="B51" s="6"/>
      <c r="L51" s="6"/>
    </row>
    <row r="52" customFormat="false" ht="12.8" hidden="true" customHeight="false" outlineLevel="0" collapsed="false">
      <c r="B52" s="6"/>
      <c r="L52" s="6"/>
    </row>
    <row r="53" customFormat="false" ht="12.8" hidden="true" customHeight="false" outlineLevel="0" collapsed="false">
      <c r="B53" s="6"/>
      <c r="L53" s="6"/>
    </row>
    <row r="54" customFormat="false" ht="12.8" hidden="true" customHeight="false" outlineLevel="0" collapsed="false">
      <c r="B54" s="6"/>
      <c r="L54" s="6"/>
    </row>
    <row r="55" customFormat="false" ht="12.8" hidden="true" customHeight="false" outlineLevel="0" collapsed="false">
      <c r="B55" s="6"/>
      <c r="L55" s="6"/>
    </row>
    <row r="56" customFormat="false" ht="12.8" hidden="true" customHeight="false" outlineLevel="0" collapsed="false">
      <c r="B56" s="6"/>
      <c r="L56" s="6"/>
    </row>
    <row r="57" customFormat="false" ht="12.8" hidden="true" customHeight="false" outlineLevel="0" collapsed="false">
      <c r="B57" s="6"/>
      <c r="L57" s="6"/>
    </row>
    <row r="58" customFormat="false" ht="12.8" hidden="true" customHeight="false" outlineLevel="0" collapsed="false">
      <c r="B58" s="6"/>
      <c r="L58" s="6"/>
    </row>
    <row r="59" customFormat="false" ht="12.8" hidden="true" customHeight="false" outlineLevel="0" collapsed="false">
      <c r="B59" s="6"/>
      <c r="L59" s="6"/>
    </row>
    <row r="60" customFormat="false" ht="12.8" hidden="true" customHeight="false" outlineLevel="0" collapsed="false">
      <c r="B60" s="6"/>
      <c r="L60" s="6"/>
    </row>
    <row r="61" s="31" customFormat="true" ht="12.8" hidden="true" customHeight="false" outlineLevel="0" collapsed="false">
      <c r="A61" s="24"/>
      <c r="B61" s="30"/>
      <c r="C61" s="24"/>
      <c r="D61" s="169" t="s">
        <v>54</v>
      </c>
      <c r="E61" s="170"/>
      <c r="F61" s="171" t="s">
        <v>55</v>
      </c>
      <c r="G61" s="169" t="s">
        <v>54</v>
      </c>
      <c r="H61" s="170"/>
      <c r="I61" s="172"/>
      <c r="J61" s="173" t="s">
        <v>55</v>
      </c>
      <c r="K61" s="170"/>
      <c r="L61" s="49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 customFormat="false" ht="12.8" hidden="true" customHeight="false" outlineLevel="0" collapsed="false">
      <c r="B62" s="6"/>
      <c r="L62" s="6"/>
    </row>
    <row r="63" customFormat="false" ht="12.8" hidden="true" customHeight="false" outlineLevel="0" collapsed="false">
      <c r="B63" s="6"/>
      <c r="L63" s="6"/>
    </row>
    <row r="64" customFormat="false" ht="12.8" hidden="true" customHeight="false" outlineLevel="0" collapsed="false">
      <c r="B64" s="6"/>
      <c r="L64" s="6"/>
    </row>
    <row r="65" s="31" customFormat="true" ht="12.8" hidden="true" customHeight="false" outlineLevel="0" collapsed="false">
      <c r="A65" s="24"/>
      <c r="B65" s="30"/>
      <c r="C65" s="24"/>
      <c r="D65" s="166" t="s">
        <v>56</v>
      </c>
      <c r="E65" s="174"/>
      <c r="F65" s="174"/>
      <c r="G65" s="166" t="s">
        <v>57</v>
      </c>
      <c r="H65" s="174"/>
      <c r="I65" s="175"/>
      <c r="J65" s="174"/>
      <c r="K65" s="174"/>
      <c r="L65" s="49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 customFormat="false" ht="12.8" hidden="true" customHeight="false" outlineLevel="0" collapsed="false">
      <c r="B66" s="6"/>
      <c r="L66" s="6"/>
    </row>
    <row r="67" customFormat="false" ht="12.8" hidden="true" customHeight="false" outlineLevel="0" collapsed="false">
      <c r="B67" s="6"/>
      <c r="L67" s="6"/>
    </row>
    <row r="68" customFormat="false" ht="12.8" hidden="true" customHeight="false" outlineLevel="0" collapsed="false">
      <c r="B68" s="6"/>
      <c r="L68" s="6"/>
    </row>
    <row r="69" customFormat="false" ht="12.8" hidden="true" customHeight="false" outlineLevel="0" collapsed="false">
      <c r="B69" s="6"/>
      <c r="L69" s="6"/>
    </row>
    <row r="70" customFormat="false" ht="12.8" hidden="true" customHeight="false" outlineLevel="0" collapsed="false">
      <c r="B70" s="6"/>
      <c r="L70" s="6"/>
    </row>
    <row r="71" customFormat="false" ht="12.8" hidden="true" customHeight="false" outlineLevel="0" collapsed="false">
      <c r="B71" s="6"/>
      <c r="L71" s="6"/>
    </row>
    <row r="72" customFormat="false" ht="12.8" hidden="true" customHeight="false" outlineLevel="0" collapsed="false">
      <c r="B72" s="6"/>
      <c r="L72" s="6"/>
    </row>
    <row r="73" customFormat="false" ht="12.8" hidden="true" customHeight="false" outlineLevel="0" collapsed="false">
      <c r="B73" s="6"/>
      <c r="L73" s="6"/>
    </row>
    <row r="74" customFormat="false" ht="12.8" hidden="true" customHeight="false" outlineLevel="0" collapsed="false">
      <c r="B74" s="6"/>
      <c r="L74" s="6"/>
    </row>
    <row r="75" customFormat="false" ht="12.8" hidden="true" customHeight="false" outlineLevel="0" collapsed="false">
      <c r="B75" s="6"/>
      <c r="L75" s="6"/>
    </row>
    <row r="76" s="31" customFormat="true" ht="12.8" hidden="true" customHeight="false" outlineLevel="0" collapsed="false">
      <c r="A76" s="24"/>
      <c r="B76" s="30"/>
      <c r="C76" s="24"/>
      <c r="D76" s="169" t="s">
        <v>54</v>
      </c>
      <c r="E76" s="170"/>
      <c r="F76" s="171" t="s">
        <v>55</v>
      </c>
      <c r="G76" s="169" t="s">
        <v>54</v>
      </c>
      <c r="H76" s="170"/>
      <c r="I76" s="172"/>
      <c r="J76" s="173" t="s">
        <v>55</v>
      </c>
      <c r="K76" s="170"/>
      <c r="L76" s="49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 s="31" customFormat="true" ht="14.4" hidden="true" customHeight="true" outlineLevel="0" collapsed="false">
      <c r="A77" s="24"/>
      <c r="B77" s="176"/>
      <c r="C77" s="177"/>
      <c r="D77" s="177"/>
      <c r="E77" s="177"/>
      <c r="F77" s="177"/>
      <c r="G77" s="177"/>
      <c r="H77" s="177"/>
      <c r="I77" s="178"/>
      <c r="J77" s="177"/>
      <c r="K77" s="177"/>
      <c r="L77" s="49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 customFormat="false" ht="12.8" hidden="true" customHeight="false" outlineLevel="0" collapsed="false"/>
    <row r="79" customFormat="false" ht="12.8" hidden="true" customHeight="false" outlineLevel="0" collapsed="false"/>
    <row r="80" customFormat="false" ht="12.8" hidden="true" customHeight="false" outlineLevel="0" collapsed="false"/>
    <row r="81" s="31" customFormat="true" ht="6.95" hidden="true" customHeight="true" outlineLevel="0" collapsed="false">
      <c r="A81" s="24"/>
      <c r="B81" s="179"/>
      <c r="C81" s="180"/>
      <c r="D81" s="180"/>
      <c r="E81" s="180"/>
      <c r="F81" s="180"/>
      <c r="G81" s="180"/>
      <c r="H81" s="180"/>
      <c r="I81" s="181"/>
      <c r="J81" s="180"/>
      <c r="K81" s="180"/>
      <c r="L81" s="49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</row>
    <row r="82" s="31" customFormat="true" ht="24.95" hidden="true" customHeight="true" outlineLevel="0" collapsed="false">
      <c r="A82" s="24"/>
      <c r="B82" s="25"/>
      <c r="C82" s="9" t="s">
        <v>127</v>
      </c>
      <c r="D82" s="26"/>
      <c r="E82" s="26"/>
      <c r="F82" s="26"/>
      <c r="G82" s="26"/>
      <c r="H82" s="26"/>
      <c r="I82" s="138"/>
      <c r="J82" s="26"/>
      <c r="K82" s="26"/>
      <c r="L82" s="49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</row>
    <row r="83" s="31" customFormat="true" ht="6.95" hidden="true" customHeight="true" outlineLevel="0" collapsed="false">
      <c r="A83" s="24"/>
      <c r="B83" s="25"/>
      <c r="C83" s="26"/>
      <c r="D83" s="26"/>
      <c r="E83" s="26"/>
      <c r="F83" s="26"/>
      <c r="G83" s="26"/>
      <c r="H83" s="26"/>
      <c r="I83" s="138"/>
      <c r="J83" s="26"/>
      <c r="K83" s="26"/>
      <c r="L83" s="49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 s="31" customFormat="true" ht="12" hidden="true" customHeight="true" outlineLevel="0" collapsed="false">
      <c r="A84" s="24"/>
      <c r="B84" s="25"/>
      <c r="C84" s="17" t="s">
        <v>15</v>
      </c>
      <c r="D84" s="26"/>
      <c r="E84" s="26"/>
      <c r="F84" s="26"/>
      <c r="G84" s="26"/>
      <c r="H84" s="26"/>
      <c r="I84" s="138"/>
      <c r="J84" s="26"/>
      <c r="K84" s="26"/>
      <c r="L84" s="49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 s="31" customFormat="true" ht="23.25" hidden="true" customHeight="true" outlineLevel="0" collapsed="false">
      <c r="A85" s="24"/>
      <c r="B85" s="25"/>
      <c r="C85" s="26"/>
      <c r="D85" s="26"/>
      <c r="E85" s="182" t="str">
        <f aca="false">E7</f>
        <v>TECHNICKÉ SLUŽBY KŘINICE - 4 bytové jednotky, na st. p. č. 118 k.ú. Křinice</v>
      </c>
      <c r="F85" s="182"/>
      <c r="G85" s="182"/>
      <c r="H85" s="182"/>
      <c r="I85" s="138"/>
      <c r="J85" s="26"/>
      <c r="K85" s="26"/>
      <c r="L85" s="49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</row>
    <row r="86" s="31" customFormat="true" ht="12" hidden="true" customHeight="true" outlineLevel="0" collapsed="false">
      <c r="A86" s="24"/>
      <c r="B86" s="25"/>
      <c r="C86" s="17" t="s">
        <v>123</v>
      </c>
      <c r="D86" s="26"/>
      <c r="E86" s="26"/>
      <c r="F86" s="26"/>
      <c r="G86" s="26"/>
      <c r="H86" s="26"/>
      <c r="I86" s="138"/>
      <c r="J86" s="26"/>
      <c r="K86" s="26"/>
      <c r="L86" s="49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</row>
    <row r="87" s="31" customFormat="true" ht="16.5" hidden="true" customHeight="true" outlineLevel="0" collapsed="false">
      <c r="A87" s="24"/>
      <c r="B87" s="25"/>
      <c r="C87" s="26"/>
      <c r="D87" s="26"/>
      <c r="E87" s="64" t="str">
        <f aca="false">E9</f>
        <v>05 - Vodovodní přípojka</v>
      </c>
      <c r="F87" s="64"/>
      <c r="G87" s="64"/>
      <c r="H87" s="64"/>
      <c r="I87" s="138"/>
      <c r="J87" s="26"/>
      <c r="K87" s="26"/>
      <c r="L87" s="49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</row>
    <row r="88" s="31" customFormat="true" ht="6.95" hidden="true" customHeight="true" outlineLevel="0" collapsed="false">
      <c r="A88" s="24"/>
      <c r="B88" s="25"/>
      <c r="C88" s="26"/>
      <c r="D88" s="26"/>
      <c r="E88" s="26"/>
      <c r="F88" s="26"/>
      <c r="G88" s="26"/>
      <c r="H88" s="26"/>
      <c r="I88" s="138"/>
      <c r="J88" s="26"/>
      <c r="K88" s="26"/>
      <c r="L88" s="49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</row>
    <row r="89" s="31" customFormat="true" ht="12" hidden="true" customHeight="true" outlineLevel="0" collapsed="false">
      <c r="A89" s="24"/>
      <c r="B89" s="25"/>
      <c r="C89" s="17" t="s">
        <v>19</v>
      </c>
      <c r="D89" s="26"/>
      <c r="E89" s="26"/>
      <c r="F89" s="18" t="str">
        <f aca="false">F12</f>
        <v>st. p. č. 118 k.ú. Křinice</v>
      </c>
      <c r="G89" s="26"/>
      <c r="H89" s="26"/>
      <c r="I89" s="140" t="s">
        <v>21</v>
      </c>
      <c r="J89" s="183" t="str">
        <f aca="false">IF(J12="","",J12)</f>
        <v>13. 5. 2020</v>
      </c>
      <c r="K89" s="26"/>
      <c r="L89" s="49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</row>
    <row r="90" s="31" customFormat="true" ht="6.95" hidden="true" customHeight="true" outlineLevel="0" collapsed="false">
      <c r="A90" s="24"/>
      <c r="B90" s="25"/>
      <c r="C90" s="26"/>
      <c r="D90" s="26"/>
      <c r="E90" s="26"/>
      <c r="F90" s="26"/>
      <c r="G90" s="26"/>
      <c r="H90" s="26"/>
      <c r="I90" s="138"/>
      <c r="J90" s="26"/>
      <c r="K90" s="26"/>
      <c r="L90" s="49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</row>
    <row r="91" s="31" customFormat="true" ht="15.15" hidden="true" customHeight="true" outlineLevel="0" collapsed="false">
      <c r="A91" s="24"/>
      <c r="B91" s="25"/>
      <c r="C91" s="17" t="s">
        <v>23</v>
      </c>
      <c r="D91" s="26"/>
      <c r="E91" s="26"/>
      <c r="F91" s="18" t="str">
        <f aca="false">E15</f>
        <v>Obec Křinice</v>
      </c>
      <c r="G91" s="26"/>
      <c r="H91" s="26"/>
      <c r="I91" s="140" t="s">
        <v>31</v>
      </c>
      <c r="J91" s="184" t="str">
        <f aca="false">E21</f>
        <v>Tomáš Valenta</v>
      </c>
      <c r="K91" s="26"/>
      <c r="L91" s="49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</row>
    <row r="92" s="31" customFormat="true" ht="15.15" hidden="true" customHeight="true" outlineLevel="0" collapsed="false">
      <c r="A92" s="24"/>
      <c r="B92" s="25"/>
      <c r="C92" s="17" t="s">
        <v>29</v>
      </c>
      <c r="D92" s="26"/>
      <c r="E92" s="26"/>
      <c r="F92" s="18" t="str">
        <f aca="false">IF(E18="","",E18)</f>
        <v>Vyplň údaj</v>
      </c>
      <c r="G92" s="26"/>
      <c r="H92" s="26"/>
      <c r="I92" s="140" t="s">
        <v>36</v>
      </c>
      <c r="J92" s="184" t="str">
        <f aca="false">E24</f>
        <v>Tomáš Valenta</v>
      </c>
      <c r="K92" s="26"/>
      <c r="L92" s="49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</row>
    <row r="93" s="31" customFormat="true" ht="10.3" hidden="true" customHeight="true" outlineLevel="0" collapsed="false">
      <c r="A93" s="24"/>
      <c r="B93" s="25"/>
      <c r="C93" s="26"/>
      <c r="D93" s="26"/>
      <c r="E93" s="26"/>
      <c r="F93" s="26"/>
      <c r="G93" s="26"/>
      <c r="H93" s="26"/>
      <c r="I93" s="138"/>
      <c r="J93" s="26"/>
      <c r="K93" s="26"/>
      <c r="L93" s="49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</row>
    <row r="94" s="31" customFormat="true" ht="29.3" hidden="true" customHeight="true" outlineLevel="0" collapsed="false">
      <c r="A94" s="24"/>
      <c r="B94" s="25"/>
      <c r="C94" s="185" t="s">
        <v>128</v>
      </c>
      <c r="D94" s="186"/>
      <c r="E94" s="186"/>
      <c r="F94" s="186"/>
      <c r="G94" s="186"/>
      <c r="H94" s="186"/>
      <c r="I94" s="187"/>
      <c r="J94" s="188" t="s">
        <v>129</v>
      </c>
      <c r="K94" s="186"/>
      <c r="L94" s="49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</row>
    <row r="95" s="31" customFormat="true" ht="10.3" hidden="true" customHeight="true" outlineLevel="0" collapsed="false">
      <c r="A95" s="24"/>
      <c r="B95" s="25"/>
      <c r="C95" s="26"/>
      <c r="D95" s="26"/>
      <c r="E95" s="26"/>
      <c r="F95" s="26"/>
      <c r="G95" s="26"/>
      <c r="H95" s="26"/>
      <c r="I95" s="138"/>
      <c r="J95" s="26"/>
      <c r="K95" s="26"/>
      <c r="L95" s="49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</row>
    <row r="96" s="31" customFormat="true" ht="22.8" hidden="true" customHeight="true" outlineLevel="0" collapsed="false">
      <c r="A96" s="24"/>
      <c r="B96" s="25"/>
      <c r="C96" s="189" t="s">
        <v>130</v>
      </c>
      <c r="D96" s="26"/>
      <c r="E96" s="26"/>
      <c r="F96" s="26"/>
      <c r="G96" s="26"/>
      <c r="H96" s="26"/>
      <c r="I96" s="138"/>
      <c r="J96" s="190" t="n">
        <f aca="false">J126</f>
        <v>0</v>
      </c>
      <c r="K96" s="26"/>
      <c r="L96" s="49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U96" s="3" t="s">
        <v>131</v>
      </c>
    </row>
    <row r="97" s="191" customFormat="true" ht="24.95" hidden="true" customHeight="true" outlineLevel="0" collapsed="false">
      <c r="B97" s="192"/>
      <c r="C97" s="193"/>
      <c r="D97" s="194" t="s">
        <v>2947</v>
      </c>
      <c r="E97" s="195"/>
      <c r="F97" s="195"/>
      <c r="G97" s="195"/>
      <c r="H97" s="195"/>
      <c r="I97" s="196"/>
      <c r="J97" s="197" t="n">
        <f aca="false">J127</f>
        <v>0</v>
      </c>
      <c r="K97" s="193"/>
      <c r="L97" s="198"/>
    </row>
    <row r="98" s="191" customFormat="true" ht="24.95" hidden="true" customHeight="true" outlineLevel="0" collapsed="false">
      <c r="B98" s="192"/>
      <c r="C98" s="193"/>
      <c r="D98" s="194" t="s">
        <v>2948</v>
      </c>
      <c r="E98" s="195"/>
      <c r="F98" s="195"/>
      <c r="G98" s="195"/>
      <c r="H98" s="195"/>
      <c r="I98" s="196"/>
      <c r="J98" s="197" t="n">
        <f aca="false">J143</f>
        <v>0</v>
      </c>
      <c r="K98" s="193"/>
      <c r="L98" s="198"/>
    </row>
    <row r="99" s="191" customFormat="true" ht="24.95" hidden="true" customHeight="true" outlineLevel="0" collapsed="false">
      <c r="B99" s="192"/>
      <c r="C99" s="193"/>
      <c r="D99" s="194" t="s">
        <v>2949</v>
      </c>
      <c r="E99" s="195"/>
      <c r="F99" s="195"/>
      <c r="G99" s="195"/>
      <c r="H99" s="195"/>
      <c r="I99" s="196"/>
      <c r="J99" s="197" t="n">
        <f aca="false">J149</f>
        <v>0</v>
      </c>
      <c r="K99" s="193"/>
      <c r="L99" s="198"/>
    </row>
    <row r="100" s="191" customFormat="true" ht="24.95" hidden="true" customHeight="true" outlineLevel="0" collapsed="false">
      <c r="B100" s="192"/>
      <c r="C100" s="193"/>
      <c r="D100" s="194" t="s">
        <v>2950</v>
      </c>
      <c r="E100" s="195"/>
      <c r="F100" s="195"/>
      <c r="G100" s="195"/>
      <c r="H100" s="195"/>
      <c r="I100" s="196"/>
      <c r="J100" s="197" t="n">
        <f aca="false">J157</f>
        <v>0</v>
      </c>
      <c r="K100" s="193"/>
      <c r="L100" s="198"/>
    </row>
    <row r="101" s="191" customFormat="true" ht="24.95" hidden="true" customHeight="true" outlineLevel="0" collapsed="false">
      <c r="B101" s="192"/>
      <c r="C101" s="193"/>
      <c r="D101" s="194" t="s">
        <v>2951</v>
      </c>
      <c r="E101" s="195"/>
      <c r="F101" s="195"/>
      <c r="G101" s="195"/>
      <c r="H101" s="195"/>
      <c r="I101" s="196"/>
      <c r="J101" s="197" t="n">
        <f aca="false">J175</f>
        <v>0</v>
      </c>
      <c r="K101" s="193"/>
      <c r="L101" s="198"/>
    </row>
    <row r="102" s="191" customFormat="true" ht="24.95" hidden="true" customHeight="true" outlineLevel="0" collapsed="false">
      <c r="B102" s="192"/>
      <c r="C102" s="193"/>
      <c r="D102" s="194" t="s">
        <v>2952</v>
      </c>
      <c r="E102" s="195"/>
      <c r="F102" s="195"/>
      <c r="G102" s="195"/>
      <c r="H102" s="195"/>
      <c r="I102" s="196"/>
      <c r="J102" s="197" t="n">
        <f aca="false">J179</f>
        <v>0</v>
      </c>
      <c r="K102" s="193"/>
      <c r="L102" s="198"/>
    </row>
    <row r="103" s="191" customFormat="true" ht="24.95" hidden="true" customHeight="true" outlineLevel="0" collapsed="false">
      <c r="B103" s="192"/>
      <c r="C103" s="193"/>
      <c r="D103" s="194" t="s">
        <v>2953</v>
      </c>
      <c r="E103" s="195"/>
      <c r="F103" s="195"/>
      <c r="G103" s="195"/>
      <c r="H103" s="195"/>
      <c r="I103" s="196"/>
      <c r="J103" s="197" t="n">
        <f aca="false">J181</f>
        <v>0</v>
      </c>
      <c r="K103" s="193"/>
      <c r="L103" s="198"/>
    </row>
    <row r="104" s="191" customFormat="true" ht="24.95" hidden="true" customHeight="true" outlineLevel="0" collapsed="false">
      <c r="B104" s="192"/>
      <c r="C104" s="193"/>
      <c r="D104" s="194" t="s">
        <v>2954</v>
      </c>
      <c r="E104" s="195"/>
      <c r="F104" s="195"/>
      <c r="G104" s="195"/>
      <c r="H104" s="195"/>
      <c r="I104" s="196"/>
      <c r="J104" s="197" t="n">
        <f aca="false">J185</f>
        <v>0</v>
      </c>
      <c r="K104" s="193"/>
      <c r="L104" s="198"/>
    </row>
    <row r="105" s="191" customFormat="true" ht="24.95" hidden="true" customHeight="true" outlineLevel="0" collapsed="false">
      <c r="B105" s="192"/>
      <c r="C105" s="193"/>
      <c r="D105" s="194" t="s">
        <v>143</v>
      </c>
      <c r="E105" s="195"/>
      <c r="F105" s="195"/>
      <c r="G105" s="195"/>
      <c r="H105" s="195"/>
      <c r="I105" s="196"/>
      <c r="J105" s="197" t="n">
        <f aca="false">J191</f>
        <v>0</v>
      </c>
      <c r="K105" s="193"/>
      <c r="L105" s="198"/>
    </row>
    <row r="106" s="199" customFormat="true" ht="19.95" hidden="true" customHeight="true" outlineLevel="0" collapsed="false">
      <c r="B106" s="200"/>
      <c r="C106" s="117"/>
      <c r="D106" s="201" t="s">
        <v>144</v>
      </c>
      <c r="E106" s="202"/>
      <c r="F106" s="202"/>
      <c r="G106" s="202"/>
      <c r="H106" s="202"/>
      <c r="I106" s="203"/>
      <c r="J106" s="204" t="n">
        <f aca="false">J192</f>
        <v>0</v>
      </c>
      <c r="K106" s="117"/>
      <c r="L106" s="205"/>
    </row>
    <row r="107" s="31" customFormat="true" ht="21.85" hidden="true" customHeight="true" outlineLevel="0" collapsed="false">
      <c r="A107" s="24"/>
      <c r="B107" s="25"/>
      <c r="C107" s="26"/>
      <c r="D107" s="26"/>
      <c r="E107" s="26"/>
      <c r="F107" s="26"/>
      <c r="G107" s="26"/>
      <c r="H107" s="26"/>
      <c r="I107" s="138"/>
      <c r="J107" s="26"/>
      <c r="K107" s="26"/>
      <c r="L107" s="49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</row>
    <row r="108" s="31" customFormat="true" ht="6.95" hidden="true" customHeight="true" outlineLevel="0" collapsed="false">
      <c r="A108" s="24"/>
      <c r="B108" s="52"/>
      <c r="C108" s="53"/>
      <c r="D108" s="53"/>
      <c r="E108" s="53"/>
      <c r="F108" s="53"/>
      <c r="G108" s="53"/>
      <c r="H108" s="53"/>
      <c r="I108" s="178"/>
      <c r="J108" s="53"/>
      <c r="K108" s="53"/>
      <c r="L108" s="49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</row>
    <row r="109" customFormat="false" ht="12.8" hidden="true" customHeight="false" outlineLevel="0" collapsed="false"/>
    <row r="110" customFormat="false" ht="12.8" hidden="true" customHeight="false" outlineLevel="0" collapsed="false"/>
    <row r="111" customFormat="false" ht="12.8" hidden="true" customHeight="false" outlineLevel="0" collapsed="false"/>
    <row r="112" s="31" customFormat="true" ht="6.95" hidden="false" customHeight="true" outlineLevel="0" collapsed="false">
      <c r="A112" s="24"/>
      <c r="B112" s="54"/>
      <c r="C112" s="55"/>
      <c r="D112" s="55"/>
      <c r="E112" s="55"/>
      <c r="F112" s="55"/>
      <c r="G112" s="55"/>
      <c r="H112" s="55"/>
      <c r="I112" s="181"/>
      <c r="J112" s="55"/>
      <c r="K112" s="55"/>
      <c r="L112" s="49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</row>
    <row r="113" s="31" customFormat="true" ht="24.95" hidden="false" customHeight="true" outlineLevel="0" collapsed="false">
      <c r="A113" s="24"/>
      <c r="B113" s="25"/>
      <c r="C113" s="9" t="s">
        <v>145</v>
      </c>
      <c r="D113" s="26"/>
      <c r="E113" s="26"/>
      <c r="F113" s="26"/>
      <c r="G113" s="26"/>
      <c r="H113" s="26"/>
      <c r="I113" s="138"/>
      <c r="J113" s="26"/>
      <c r="K113" s="26"/>
      <c r="L113" s="49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</row>
    <row r="114" s="31" customFormat="true" ht="6.95" hidden="false" customHeight="true" outlineLevel="0" collapsed="false">
      <c r="A114" s="24"/>
      <c r="B114" s="25"/>
      <c r="C114" s="26"/>
      <c r="D114" s="26"/>
      <c r="E114" s="26"/>
      <c r="F114" s="26"/>
      <c r="G114" s="26"/>
      <c r="H114" s="26"/>
      <c r="I114" s="138"/>
      <c r="J114" s="26"/>
      <c r="K114" s="26"/>
      <c r="L114" s="49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</row>
    <row r="115" s="31" customFormat="true" ht="12" hidden="false" customHeight="true" outlineLevel="0" collapsed="false">
      <c r="A115" s="24"/>
      <c r="B115" s="25"/>
      <c r="C115" s="17" t="s">
        <v>15</v>
      </c>
      <c r="D115" s="26"/>
      <c r="E115" s="26"/>
      <c r="F115" s="26"/>
      <c r="G115" s="26"/>
      <c r="H115" s="26"/>
      <c r="I115" s="138"/>
      <c r="J115" s="26"/>
      <c r="K115" s="26"/>
      <c r="L115" s="49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 s="31" customFormat="true" ht="23.25" hidden="false" customHeight="true" outlineLevel="0" collapsed="false">
      <c r="A116" s="24"/>
      <c r="B116" s="25"/>
      <c r="C116" s="26"/>
      <c r="D116" s="26"/>
      <c r="E116" s="182" t="str">
        <f aca="false">E7</f>
        <v>TECHNICKÉ SLUŽBY KŘINICE - 4 bytové jednotky, na st. p. č. 118 k.ú. Křinice</v>
      </c>
      <c r="F116" s="182"/>
      <c r="G116" s="182"/>
      <c r="H116" s="182"/>
      <c r="I116" s="138"/>
      <c r="J116" s="26"/>
      <c r="K116" s="26"/>
      <c r="L116" s="49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 s="31" customFormat="true" ht="12" hidden="false" customHeight="true" outlineLevel="0" collapsed="false">
      <c r="A117" s="24"/>
      <c r="B117" s="25"/>
      <c r="C117" s="17" t="s">
        <v>123</v>
      </c>
      <c r="D117" s="26"/>
      <c r="E117" s="26"/>
      <c r="F117" s="26"/>
      <c r="G117" s="26"/>
      <c r="H117" s="26"/>
      <c r="I117" s="138"/>
      <c r="J117" s="26"/>
      <c r="K117" s="26"/>
      <c r="L117" s="49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 s="31" customFormat="true" ht="16.5" hidden="false" customHeight="true" outlineLevel="0" collapsed="false">
      <c r="A118" s="24"/>
      <c r="B118" s="25"/>
      <c r="C118" s="26"/>
      <c r="D118" s="26"/>
      <c r="E118" s="64" t="str">
        <f aca="false">E9</f>
        <v>05 - Vodovodní přípojka</v>
      </c>
      <c r="F118" s="64"/>
      <c r="G118" s="64"/>
      <c r="H118" s="64"/>
      <c r="I118" s="138"/>
      <c r="J118" s="26"/>
      <c r="K118" s="26"/>
      <c r="L118" s="49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  <row r="119" s="31" customFormat="true" ht="6.95" hidden="false" customHeight="true" outlineLevel="0" collapsed="false">
      <c r="A119" s="24"/>
      <c r="B119" s="25"/>
      <c r="C119" s="26"/>
      <c r="D119" s="26"/>
      <c r="E119" s="26"/>
      <c r="F119" s="26"/>
      <c r="G119" s="26"/>
      <c r="H119" s="26"/>
      <c r="I119" s="138"/>
      <c r="J119" s="26"/>
      <c r="K119" s="26"/>
      <c r="L119" s="49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</row>
    <row r="120" s="31" customFormat="true" ht="12" hidden="false" customHeight="true" outlineLevel="0" collapsed="false">
      <c r="A120" s="24"/>
      <c r="B120" s="25"/>
      <c r="C120" s="17" t="s">
        <v>19</v>
      </c>
      <c r="D120" s="26"/>
      <c r="E120" s="26"/>
      <c r="F120" s="18" t="str">
        <f aca="false">F12</f>
        <v>st. p. č. 118 k.ú. Křinice</v>
      </c>
      <c r="G120" s="26"/>
      <c r="H120" s="26"/>
      <c r="I120" s="140" t="s">
        <v>21</v>
      </c>
      <c r="J120" s="183" t="str">
        <f aca="false">IF(J12="","",J12)</f>
        <v>13. 5. 2020</v>
      </c>
      <c r="K120" s="26"/>
      <c r="L120" s="49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</row>
    <row r="121" s="31" customFormat="true" ht="6.95" hidden="false" customHeight="true" outlineLevel="0" collapsed="false">
      <c r="A121" s="24"/>
      <c r="B121" s="25"/>
      <c r="C121" s="26"/>
      <c r="D121" s="26"/>
      <c r="E121" s="26"/>
      <c r="F121" s="26"/>
      <c r="G121" s="26"/>
      <c r="H121" s="26"/>
      <c r="I121" s="138"/>
      <c r="J121" s="26"/>
      <c r="K121" s="26"/>
      <c r="L121" s="49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</row>
    <row r="122" s="31" customFormat="true" ht="15.15" hidden="false" customHeight="true" outlineLevel="0" collapsed="false">
      <c r="A122" s="24"/>
      <c r="B122" s="25"/>
      <c r="C122" s="17" t="s">
        <v>23</v>
      </c>
      <c r="D122" s="26"/>
      <c r="E122" s="26"/>
      <c r="F122" s="18" t="str">
        <f aca="false">E15</f>
        <v>Obec Křinice</v>
      </c>
      <c r="G122" s="26"/>
      <c r="H122" s="26"/>
      <c r="I122" s="140" t="s">
        <v>31</v>
      </c>
      <c r="J122" s="184" t="str">
        <f aca="false">E21</f>
        <v>Tomáš Valenta</v>
      </c>
      <c r="K122" s="26"/>
      <c r="L122" s="49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</row>
    <row r="123" s="31" customFormat="true" ht="15.15" hidden="false" customHeight="true" outlineLevel="0" collapsed="false">
      <c r="A123" s="24"/>
      <c r="B123" s="25"/>
      <c r="C123" s="17" t="s">
        <v>29</v>
      </c>
      <c r="D123" s="26"/>
      <c r="E123" s="26"/>
      <c r="F123" s="18" t="str">
        <f aca="false">IF(E18="","",E18)</f>
        <v>Vyplň údaj</v>
      </c>
      <c r="G123" s="26"/>
      <c r="H123" s="26"/>
      <c r="I123" s="140" t="s">
        <v>36</v>
      </c>
      <c r="J123" s="184" t="str">
        <f aca="false">E24</f>
        <v>Tomáš Valenta</v>
      </c>
      <c r="K123" s="26"/>
      <c r="L123" s="49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</row>
    <row r="124" s="31" customFormat="true" ht="10.3" hidden="false" customHeight="true" outlineLevel="0" collapsed="false">
      <c r="A124" s="24"/>
      <c r="B124" s="25"/>
      <c r="C124" s="26"/>
      <c r="D124" s="26"/>
      <c r="E124" s="26"/>
      <c r="F124" s="26"/>
      <c r="G124" s="26"/>
      <c r="H124" s="26"/>
      <c r="I124" s="138"/>
      <c r="J124" s="26"/>
      <c r="K124" s="26"/>
      <c r="L124" s="49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</row>
    <row r="125" s="214" customFormat="true" ht="29.3" hidden="false" customHeight="true" outlineLevel="0" collapsed="false">
      <c r="A125" s="206"/>
      <c r="B125" s="207"/>
      <c r="C125" s="208" t="s">
        <v>146</v>
      </c>
      <c r="D125" s="209" t="s">
        <v>64</v>
      </c>
      <c r="E125" s="209" t="s">
        <v>60</v>
      </c>
      <c r="F125" s="209" t="s">
        <v>61</v>
      </c>
      <c r="G125" s="209" t="s">
        <v>147</v>
      </c>
      <c r="H125" s="209" t="s">
        <v>148</v>
      </c>
      <c r="I125" s="210" t="s">
        <v>149</v>
      </c>
      <c r="J125" s="211" t="s">
        <v>129</v>
      </c>
      <c r="K125" s="212" t="s">
        <v>150</v>
      </c>
      <c r="L125" s="213"/>
      <c r="M125" s="82"/>
      <c r="N125" s="83" t="s">
        <v>43</v>
      </c>
      <c r="O125" s="83" t="s">
        <v>151</v>
      </c>
      <c r="P125" s="83" t="s">
        <v>152</v>
      </c>
      <c r="Q125" s="83" t="s">
        <v>153</v>
      </c>
      <c r="R125" s="83" t="s">
        <v>154</v>
      </c>
      <c r="S125" s="83" t="s">
        <v>155</v>
      </c>
      <c r="T125" s="84" t="s">
        <v>156</v>
      </c>
      <c r="U125" s="206"/>
      <c r="V125" s="206"/>
      <c r="W125" s="206"/>
      <c r="X125" s="206"/>
      <c r="Y125" s="206"/>
      <c r="Z125" s="206"/>
      <c r="AA125" s="206"/>
      <c r="AB125" s="206"/>
      <c r="AC125" s="206"/>
      <c r="AD125" s="206"/>
      <c r="AE125" s="206"/>
    </row>
    <row r="126" s="31" customFormat="true" ht="22.8" hidden="false" customHeight="true" outlineLevel="0" collapsed="false">
      <c r="A126" s="24"/>
      <c r="B126" s="25"/>
      <c r="C126" s="90" t="s">
        <v>157</v>
      </c>
      <c r="D126" s="26"/>
      <c r="E126" s="26"/>
      <c r="F126" s="26"/>
      <c r="G126" s="26"/>
      <c r="H126" s="26"/>
      <c r="I126" s="138"/>
      <c r="J126" s="215" t="n">
        <f aca="false">BK126</f>
        <v>0</v>
      </c>
      <c r="K126" s="26"/>
      <c r="L126" s="30"/>
      <c r="M126" s="85"/>
      <c r="N126" s="216"/>
      <c r="O126" s="86"/>
      <c r="P126" s="217" t="n">
        <f aca="false">P127+P143+P149+P157+P175+P179+P181+P185+P191</f>
        <v>0</v>
      </c>
      <c r="Q126" s="86"/>
      <c r="R126" s="217" t="n">
        <f aca="false">R127+R143+R149+R157+R175+R179+R181+R185+R191</f>
        <v>0</v>
      </c>
      <c r="S126" s="86"/>
      <c r="T126" s="218" t="n">
        <f aca="false">T127+T143+T149+T157+T175+T179+T181+T185+T191</f>
        <v>0</v>
      </c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T126" s="3" t="s">
        <v>78</v>
      </c>
      <c r="AU126" s="3" t="s">
        <v>131</v>
      </c>
      <c r="BK126" s="219" t="n">
        <f aca="false">BK127+BK143+BK149+BK157+BK175+BK179+BK181+BK185+BK191</f>
        <v>0</v>
      </c>
    </row>
    <row r="127" s="220" customFormat="true" ht="25.9" hidden="false" customHeight="true" outlineLevel="0" collapsed="false">
      <c r="B127" s="221"/>
      <c r="C127" s="222"/>
      <c r="D127" s="223" t="s">
        <v>78</v>
      </c>
      <c r="E127" s="224" t="s">
        <v>2955</v>
      </c>
      <c r="F127" s="224" t="s">
        <v>161</v>
      </c>
      <c r="G127" s="222"/>
      <c r="H127" s="222"/>
      <c r="I127" s="225"/>
      <c r="J127" s="226" t="n">
        <f aca="false">BK127</f>
        <v>0</v>
      </c>
      <c r="K127" s="222"/>
      <c r="L127" s="227"/>
      <c r="M127" s="228"/>
      <c r="N127" s="229"/>
      <c r="O127" s="229"/>
      <c r="P127" s="230" t="n">
        <f aca="false">SUM(P128:P142)</f>
        <v>0</v>
      </c>
      <c r="Q127" s="229"/>
      <c r="R127" s="230" t="n">
        <f aca="false">SUM(R128:R142)</f>
        <v>0</v>
      </c>
      <c r="S127" s="229"/>
      <c r="T127" s="231" t="n">
        <f aca="false">SUM(T128:T142)</f>
        <v>0</v>
      </c>
      <c r="AR127" s="232" t="s">
        <v>86</v>
      </c>
      <c r="AT127" s="233" t="s">
        <v>78</v>
      </c>
      <c r="AU127" s="233" t="s">
        <v>79</v>
      </c>
      <c r="AY127" s="232" t="s">
        <v>160</v>
      </c>
      <c r="BK127" s="234" t="n">
        <f aca="false">SUM(BK128:BK142)</f>
        <v>0</v>
      </c>
    </row>
    <row r="128" s="31" customFormat="true" ht="16.5" hidden="false" customHeight="true" outlineLevel="0" collapsed="false">
      <c r="A128" s="24"/>
      <c r="B128" s="25"/>
      <c r="C128" s="237" t="s">
        <v>86</v>
      </c>
      <c r="D128" s="237" t="s">
        <v>162</v>
      </c>
      <c r="E128" s="238" t="s">
        <v>2956</v>
      </c>
      <c r="F128" s="239" t="s">
        <v>2957</v>
      </c>
      <c r="G128" s="240" t="s">
        <v>221</v>
      </c>
      <c r="H128" s="241" t="n">
        <v>1.926</v>
      </c>
      <c r="I128" s="242"/>
      <c r="J128" s="243" t="n">
        <f aca="false">ROUND(I128*H128,2)</f>
        <v>0</v>
      </c>
      <c r="K128" s="244"/>
      <c r="L128" s="30"/>
      <c r="M128" s="245"/>
      <c r="N128" s="246" t="s">
        <v>44</v>
      </c>
      <c r="O128" s="74"/>
      <c r="P128" s="247" t="n">
        <f aca="false">O128*H128</f>
        <v>0</v>
      </c>
      <c r="Q128" s="247" t="n">
        <v>0</v>
      </c>
      <c r="R128" s="247" t="n">
        <f aca="false">Q128*H128</f>
        <v>0</v>
      </c>
      <c r="S128" s="247" t="n">
        <v>0</v>
      </c>
      <c r="T128" s="248" t="n">
        <f aca="false">S128*H128</f>
        <v>0</v>
      </c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R128" s="249" t="s">
        <v>166</v>
      </c>
      <c r="AT128" s="249" t="s">
        <v>162</v>
      </c>
      <c r="AU128" s="249" t="s">
        <v>86</v>
      </c>
      <c r="AY128" s="3" t="s">
        <v>160</v>
      </c>
      <c r="BE128" s="250" t="n">
        <f aca="false">IF(N128="základní",J128,0)</f>
        <v>0</v>
      </c>
      <c r="BF128" s="250" t="n">
        <f aca="false">IF(N128="snížená",J128,0)</f>
        <v>0</v>
      </c>
      <c r="BG128" s="250" t="n">
        <f aca="false">IF(N128="zákl. přenesená",J128,0)</f>
        <v>0</v>
      </c>
      <c r="BH128" s="250" t="n">
        <f aca="false">IF(N128="sníž. přenesená",J128,0)</f>
        <v>0</v>
      </c>
      <c r="BI128" s="250" t="n">
        <f aca="false">IF(N128="nulová",J128,0)</f>
        <v>0</v>
      </c>
      <c r="BJ128" s="3" t="s">
        <v>86</v>
      </c>
      <c r="BK128" s="250" t="n">
        <f aca="false">ROUND(I128*H128,2)</f>
        <v>0</v>
      </c>
      <c r="BL128" s="3" t="s">
        <v>166</v>
      </c>
      <c r="BM128" s="249" t="s">
        <v>267</v>
      </c>
    </row>
    <row r="129" s="31" customFormat="true" ht="16.5" hidden="false" customHeight="true" outlineLevel="0" collapsed="false">
      <c r="A129" s="24"/>
      <c r="B129" s="25"/>
      <c r="C129" s="237" t="s">
        <v>88</v>
      </c>
      <c r="D129" s="237" t="s">
        <v>162</v>
      </c>
      <c r="E129" s="238" t="s">
        <v>2958</v>
      </c>
      <c r="F129" s="239" t="s">
        <v>2959</v>
      </c>
      <c r="G129" s="240" t="s">
        <v>165</v>
      </c>
      <c r="H129" s="241" t="n">
        <v>1.926</v>
      </c>
      <c r="I129" s="242"/>
      <c r="J129" s="243" t="n">
        <f aca="false">ROUND(I129*H129,2)</f>
        <v>0</v>
      </c>
      <c r="K129" s="244"/>
      <c r="L129" s="30"/>
      <c r="M129" s="245"/>
      <c r="N129" s="246" t="s">
        <v>44</v>
      </c>
      <c r="O129" s="74"/>
      <c r="P129" s="247" t="n">
        <f aca="false">O129*H129</f>
        <v>0</v>
      </c>
      <c r="Q129" s="247" t="n">
        <v>0</v>
      </c>
      <c r="R129" s="247" t="n">
        <f aca="false">Q129*H129</f>
        <v>0</v>
      </c>
      <c r="S129" s="247" t="n">
        <v>0</v>
      </c>
      <c r="T129" s="248" t="n">
        <f aca="false">S129*H129</f>
        <v>0</v>
      </c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R129" s="249" t="s">
        <v>166</v>
      </c>
      <c r="AT129" s="249" t="s">
        <v>162</v>
      </c>
      <c r="AU129" s="249" t="s">
        <v>86</v>
      </c>
      <c r="AY129" s="3" t="s">
        <v>160</v>
      </c>
      <c r="BE129" s="250" t="n">
        <f aca="false">IF(N129="základní",J129,0)</f>
        <v>0</v>
      </c>
      <c r="BF129" s="250" t="n">
        <f aca="false">IF(N129="snížená",J129,0)</f>
        <v>0</v>
      </c>
      <c r="BG129" s="250" t="n">
        <f aca="false">IF(N129="zákl. přenesená",J129,0)</f>
        <v>0</v>
      </c>
      <c r="BH129" s="250" t="n">
        <f aca="false">IF(N129="sníž. přenesená",J129,0)</f>
        <v>0</v>
      </c>
      <c r="BI129" s="250" t="n">
        <f aca="false">IF(N129="nulová",J129,0)</f>
        <v>0</v>
      </c>
      <c r="BJ129" s="3" t="s">
        <v>86</v>
      </c>
      <c r="BK129" s="250" t="n">
        <f aca="false">ROUND(I129*H129,2)</f>
        <v>0</v>
      </c>
      <c r="BL129" s="3" t="s">
        <v>166</v>
      </c>
      <c r="BM129" s="249" t="s">
        <v>282</v>
      </c>
    </row>
    <row r="130" s="31" customFormat="true" ht="16.5" hidden="false" customHeight="true" outlineLevel="0" collapsed="false">
      <c r="A130" s="24"/>
      <c r="B130" s="25"/>
      <c r="C130" s="237" t="s">
        <v>95</v>
      </c>
      <c r="D130" s="237" t="s">
        <v>162</v>
      </c>
      <c r="E130" s="238" t="s">
        <v>2960</v>
      </c>
      <c r="F130" s="239" t="s">
        <v>2961</v>
      </c>
      <c r="G130" s="240" t="s">
        <v>165</v>
      </c>
      <c r="H130" s="241" t="n">
        <v>6.502</v>
      </c>
      <c r="I130" s="242"/>
      <c r="J130" s="243" t="n">
        <f aca="false">ROUND(I130*H130,2)</f>
        <v>0</v>
      </c>
      <c r="K130" s="244"/>
      <c r="L130" s="30"/>
      <c r="M130" s="245"/>
      <c r="N130" s="246" t="s">
        <v>44</v>
      </c>
      <c r="O130" s="74"/>
      <c r="P130" s="247" t="n">
        <f aca="false">O130*H130</f>
        <v>0</v>
      </c>
      <c r="Q130" s="247" t="n">
        <v>0</v>
      </c>
      <c r="R130" s="247" t="n">
        <f aca="false">Q130*H130</f>
        <v>0</v>
      </c>
      <c r="S130" s="247" t="n">
        <v>0</v>
      </c>
      <c r="T130" s="248" t="n">
        <f aca="false">S130*H130</f>
        <v>0</v>
      </c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R130" s="249" t="s">
        <v>166</v>
      </c>
      <c r="AT130" s="249" t="s">
        <v>162</v>
      </c>
      <c r="AU130" s="249" t="s">
        <v>86</v>
      </c>
      <c r="AY130" s="3" t="s">
        <v>160</v>
      </c>
      <c r="BE130" s="250" t="n">
        <f aca="false">IF(N130="základní",J130,0)</f>
        <v>0</v>
      </c>
      <c r="BF130" s="250" t="n">
        <f aca="false">IF(N130="snížená",J130,0)</f>
        <v>0</v>
      </c>
      <c r="BG130" s="250" t="n">
        <f aca="false">IF(N130="zákl. přenesená",J130,0)</f>
        <v>0</v>
      </c>
      <c r="BH130" s="250" t="n">
        <f aca="false">IF(N130="sníž. přenesená",J130,0)</f>
        <v>0</v>
      </c>
      <c r="BI130" s="250" t="n">
        <f aca="false">IF(N130="nulová",J130,0)</f>
        <v>0</v>
      </c>
      <c r="BJ130" s="3" t="s">
        <v>86</v>
      </c>
      <c r="BK130" s="250" t="n">
        <f aca="false">ROUND(I130*H130,2)</f>
        <v>0</v>
      </c>
      <c r="BL130" s="3" t="s">
        <v>166</v>
      </c>
      <c r="BM130" s="249" t="s">
        <v>291</v>
      </c>
    </row>
    <row r="131" s="31" customFormat="true" ht="16.5" hidden="false" customHeight="true" outlineLevel="0" collapsed="false">
      <c r="A131" s="24"/>
      <c r="B131" s="25"/>
      <c r="C131" s="237" t="s">
        <v>166</v>
      </c>
      <c r="D131" s="237" t="s">
        <v>162</v>
      </c>
      <c r="E131" s="238" t="s">
        <v>2962</v>
      </c>
      <c r="F131" s="239" t="s">
        <v>2963</v>
      </c>
      <c r="G131" s="240" t="s">
        <v>165</v>
      </c>
      <c r="H131" s="241" t="n">
        <v>6.502</v>
      </c>
      <c r="I131" s="242"/>
      <c r="J131" s="243" t="n">
        <f aca="false">ROUND(I131*H131,2)</f>
        <v>0</v>
      </c>
      <c r="K131" s="244"/>
      <c r="L131" s="30"/>
      <c r="M131" s="245"/>
      <c r="N131" s="246" t="s">
        <v>44</v>
      </c>
      <c r="O131" s="74"/>
      <c r="P131" s="247" t="n">
        <f aca="false">O131*H131</f>
        <v>0</v>
      </c>
      <c r="Q131" s="247" t="n">
        <v>0</v>
      </c>
      <c r="R131" s="247" t="n">
        <f aca="false">Q131*H131</f>
        <v>0</v>
      </c>
      <c r="S131" s="247" t="n">
        <v>0</v>
      </c>
      <c r="T131" s="248" t="n">
        <f aca="false">S131*H131</f>
        <v>0</v>
      </c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R131" s="249" t="s">
        <v>166</v>
      </c>
      <c r="AT131" s="249" t="s">
        <v>162</v>
      </c>
      <c r="AU131" s="249" t="s">
        <v>86</v>
      </c>
      <c r="AY131" s="3" t="s">
        <v>160</v>
      </c>
      <c r="BE131" s="250" t="n">
        <f aca="false">IF(N131="základní",J131,0)</f>
        <v>0</v>
      </c>
      <c r="BF131" s="250" t="n">
        <f aca="false">IF(N131="snížená",J131,0)</f>
        <v>0</v>
      </c>
      <c r="BG131" s="250" t="n">
        <f aca="false">IF(N131="zákl. přenesená",J131,0)</f>
        <v>0</v>
      </c>
      <c r="BH131" s="250" t="n">
        <f aca="false">IF(N131="sníž. přenesená",J131,0)</f>
        <v>0</v>
      </c>
      <c r="BI131" s="250" t="n">
        <f aca="false">IF(N131="nulová",J131,0)</f>
        <v>0</v>
      </c>
      <c r="BJ131" s="3" t="s">
        <v>86</v>
      </c>
      <c r="BK131" s="250" t="n">
        <f aca="false">ROUND(I131*H131,2)</f>
        <v>0</v>
      </c>
      <c r="BL131" s="3" t="s">
        <v>166</v>
      </c>
      <c r="BM131" s="249" t="s">
        <v>301</v>
      </c>
    </row>
    <row r="132" s="31" customFormat="true" ht="16.5" hidden="false" customHeight="true" outlineLevel="0" collapsed="false">
      <c r="A132" s="24"/>
      <c r="B132" s="25"/>
      <c r="C132" s="237" t="s">
        <v>182</v>
      </c>
      <c r="D132" s="237" t="s">
        <v>162</v>
      </c>
      <c r="E132" s="238" t="s">
        <v>2964</v>
      </c>
      <c r="F132" s="239" t="s">
        <v>2965</v>
      </c>
      <c r="G132" s="240" t="s">
        <v>165</v>
      </c>
      <c r="H132" s="241" t="n">
        <v>21.672</v>
      </c>
      <c r="I132" s="242"/>
      <c r="J132" s="243" t="n">
        <f aca="false">ROUND(I132*H132,2)</f>
        <v>0</v>
      </c>
      <c r="K132" s="244"/>
      <c r="L132" s="30"/>
      <c r="M132" s="245"/>
      <c r="N132" s="246" t="s">
        <v>44</v>
      </c>
      <c r="O132" s="74"/>
      <c r="P132" s="247" t="n">
        <f aca="false">O132*H132</f>
        <v>0</v>
      </c>
      <c r="Q132" s="247" t="n">
        <v>0</v>
      </c>
      <c r="R132" s="247" t="n">
        <f aca="false">Q132*H132</f>
        <v>0</v>
      </c>
      <c r="S132" s="247" t="n">
        <v>0</v>
      </c>
      <c r="T132" s="248" t="n">
        <f aca="false">S132*H132</f>
        <v>0</v>
      </c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R132" s="249" t="s">
        <v>166</v>
      </c>
      <c r="AT132" s="249" t="s">
        <v>162</v>
      </c>
      <c r="AU132" s="249" t="s">
        <v>86</v>
      </c>
      <c r="AY132" s="3" t="s">
        <v>160</v>
      </c>
      <c r="BE132" s="250" t="n">
        <f aca="false">IF(N132="základní",J132,0)</f>
        <v>0</v>
      </c>
      <c r="BF132" s="250" t="n">
        <f aca="false">IF(N132="snížená",J132,0)</f>
        <v>0</v>
      </c>
      <c r="BG132" s="250" t="n">
        <f aca="false">IF(N132="zákl. přenesená",J132,0)</f>
        <v>0</v>
      </c>
      <c r="BH132" s="250" t="n">
        <f aca="false">IF(N132="sníž. přenesená",J132,0)</f>
        <v>0</v>
      </c>
      <c r="BI132" s="250" t="n">
        <f aca="false">IF(N132="nulová",J132,0)</f>
        <v>0</v>
      </c>
      <c r="BJ132" s="3" t="s">
        <v>86</v>
      </c>
      <c r="BK132" s="250" t="n">
        <f aca="false">ROUND(I132*H132,2)</f>
        <v>0</v>
      </c>
      <c r="BL132" s="3" t="s">
        <v>166</v>
      </c>
      <c r="BM132" s="249" t="s">
        <v>310</v>
      </c>
    </row>
    <row r="133" s="31" customFormat="true" ht="16.5" hidden="false" customHeight="true" outlineLevel="0" collapsed="false">
      <c r="A133" s="24"/>
      <c r="B133" s="25"/>
      <c r="C133" s="237" t="s">
        <v>186</v>
      </c>
      <c r="D133" s="237" t="s">
        <v>162</v>
      </c>
      <c r="E133" s="238" t="s">
        <v>2966</v>
      </c>
      <c r="F133" s="239" t="s">
        <v>2967</v>
      </c>
      <c r="G133" s="240" t="s">
        <v>165</v>
      </c>
      <c r="H133" s="241" t="n">
        <v>21.672</v>
      </c>
      <c r="I133" s="242"/>
      <c r="J133" s="243" t="n">
        <f aca="false">ROUND(I133*H133,2)</f>
        <v>0</v>
      </c>
      <c r="K133" s="244"/>
      <c r="L133" s="30"/>
      <c r="M133" s="245"/>
      <c r="N133" s="246" t="s">
        <v>44</v>
      </c>
      <c r="O133" s="74"/>
      <c r="P133" s="247" t="n">
        <f aca="false">O133*H133</f>
        <v>0</v>
      </c>
      <c r="Q133" s="247" t="n">
        <v>0</v>
      </c>
      <c r="R133" s="247" t="n">
        <f aca="false">Q133*H133</f>
        <v>0</v>
      </c>
      <c r="S133" s="247" t="n">
        <v>0</v>
      </c>
      <c r="T133" s="248" t="n">
        <f aca="false">S133*H133</f>
        <v>0</v>
      </c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R133" s="249" t="s">
        <v>166</v>
      </c>
      <c r="AT133" s="249" t="s">
        <v>162</v>
      </c>
      <c r="AU133" s="249" t="s">
        <v>86</v>
      </c>
      <c r="AY133" s="3" t="s">
        <v>160</v>
      </c>
      <c r="BE133" s="250" t="n">
        <f aca="false">IF(N133="základní",J133,0)</f>
        <v>0</v>
      </c>
      <c r="BF133" s="250" t="n">
        <f aca="false">IF(N133="snížená",J133,0)</f>
        <v>0</v>
      </c>
      <c r="BG133" s="250" t="n">
        <f aca="false">IF(N133="zákl. přenesená",J133,0)</f>
        <v>0</v>
      </c>
      <c r="BH133" s="250" t="n">
        <f aca="false">IF(N133="sníž. přenesená",J133,0)</f>
        <v>0</v>
      </c>
      <c r="BI133" s="250" t="n">
        <f aca="false">IF(N133="nulová",J133,0)</f>
        <v>0</v>
      </c>
      <c r="BJ133" s="3" t="s">
        <v>86</v>
      </c>
      <c r="BK133" s="250" t="n">
        <f aca="false">ROUND(I133*H133,2)</f>
        <v>0</v>
      </c>
      <c r="BL133" s="3" t="s">
        <v>166</v>
      </c>
      <c r="BM133" s="249" t="s">
        <v>324</v>
      </c>
    </row>
    <row r="134" s="31" customFormat="true" ht="16.5" hidden="false" customHeight="true" outlineLevel="0" collapsed="false">
      <c r="A134" s="24"/>
      <c r="B134" s="25"/>
      <c r="C134" s="237" t="s">
        <v>193</v>
      </c>
      <c r="D134" s="237" t="s">
        <v>162</v>
      </c>
      <c r="E134" s="238" t="s">
        <v>2968</v>
      </c>
      <c r="F134" s="239" t="s">
        <v>2969</v>
      </c>
      <c r="G134" s="240" t="s">
        <v>165</v>
      </c>
      <c r="H134" s="241" t="n">
        <v>6.502</v>
      </c>
      <c r="I134" s="242"/>
      <c r="J134" s="243" t="n">
        <f aca="false">ROUND(I134*H134,2)</f>
        <v>0</v>
      </c>
      <c r="K134" s="244"/>
      <c r="L134" s="30"/>
      <c r="M134" s="245"/>
      <c r="N134" s="246" t="s">
        <v>44</v>
      </c>
      <c r="O134" s="74"/>
      <c r="P134" s="247" t="n">
        <f aca="false">O134*H134</f>
        <v>0</v>
      </c>
      <c r="Q134" s="247" t="n">
        <v>0</v>
      </c>
      <c r="R134" s="247" t="n">
        <f aca="false">Q134*H134</f>
        <v>0</v>
      </c>
      <c r="S134" s="247" t="n">
        <v>0</v>
      </c>
      <c r="T134" s="248" t="n">
        <f aca="false">S134*H134</f>
        <v>0</v>
      </c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R134" s="249" t="s">
        <v>166</v>
      </c>
      <c r="AT134" s="249" t="s">
        <v>162</v>
      </c>
      <c r="AU134" s="249" t="s">
        <v>86</v>
      </c>
      <c r="AY134" s="3" t="s">
        <v>160</v>
      </c>
      <c r="BE134" s="250" t="n">
        <f aca="false">IF(N134="základní",J134,0)</f>
        <v>0</v>
      </c>
      <c r="BF134" s="250" t="n">
        <f aca="false">IF(N134="snížená",J134,0)</f>
        <v>0</v>
      </c>
      <c r="BG134" s="250" t="n">
        <f aca="false">IF(N134="zákl. přenesená",J134,0)</f>
        <v>0</v>
      </c>
      <c r="BH134" s="250" t="n">
        <f aca="false">IF(N134="sníž. přenesená",J134,0)</f>
        <v>0</v>
      </c>
      <c r="BI134" s="250" t="n">
        <f aca="false">IF(N134="nulová",J134,0)</f>
        <v>0</v>
      </c>
      <c r="BJ134" s="3" t="s">
        <v>86</v>
      </c>
      <c r="BK134" s="250" t="n">
        <f aca="false">ROUND(I134*H134,2)</f>
        <v>0</v>
      </c>
      <c r="BL134" s="3" t="s">
        <v>166</v>
      </c>
      <c r="BM134" s="249" t="s">
        <v>333</v>
      </c>
    </row>
    <row r="135" s="31" customFormat="true" ht="16.5" hidden="false" customHeight="true" outlineLevel="0" collapsed="false">
      <c r="A135" s="24"/>
      <c r="B135" s="25"/>
      <c r="C135" s="237" t="s">
        <v>200</v>
      </c>
      <c r="D135" s="237" t="s">
        <v>162</v>
      </c>
      <c r="E135" s="238" t="s">
        <v>2970</v>
      </c>
      <c r="F135" s="239" t="s">
        <v>2971</v>
      </c>
      <c r="G135" s="240" t="s">
        <v>165</v>
      </c>
      <c r="H135" s="241" t="n">
        <v>2.167</v>
      </c>
      <c r="I135" s="242"/>
      <c r="J135" s="243" t="n">
        <f aca="false">ROUND(I135*H135,2)</f>
        <v>0</v>
      </c>
      <c r="K135" s="244"/>
      <c r="L135" s="30"/>
      <c r="M135" s="245"/>
      <c r="N135" s="246" t="s">
        <v>44</v>
      </c>
      <c r="O135" s="74"/>
      <c r="P135" s="247" t="n">
        <f aca="false">O135*H135</f>
        <v>0</v>
      </c>
      <c r="Q135" s="247" t="n">
        <v>0</v>
      </c>
      <c r="R135" s="247" t="n">
        <f aca="false">Q135*H135</f>
        <v>0</v>
      </c>
      <c r="S135" s="247" t="n">
        <v>0</v>
      </c>
      <c r="T135" s="248" t="n">
        <f aca="false">S135*H135</f>
        <v>0</v>
      </c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R135" s="249" t="s">
        <v>166</v>
      </c>
      <c r="AT135" s="249" t="s">
        <v>162</v>
      </c>
      <c r="AU135" s="249" t="s">
        <v>86</v>
      </c>
      <c r="AY135" s="3" t="s">
        <v>160</v>
      </c>
      <c r="BE135" s="250" t="n">
        <f aca="false">IF(N135="základní",J135,0)</f>
        <v>0</v>
      </c>
      <c r="BF135" s="250" t="n">
        <f aca="false">IF(N135="snížená",J135,0)</f>
        <v>0</v>
      </c>
      <c r="BG135" s="250" t="n">
        <f aca="false">IF(N135="zákl. přenesená",J135,0)</f>
        <v>0</v>
      </c>
      <c r="BH135" s="250" t="n">
        <f aca="false">IF(N135="sníž. přenesená",J135,0)</f>
        <v>0</v>
      </c>
      <c r="BI135" s="250" t="n">
        <f aca="false">IF(N135="nulová",J135,0)</f>
        <v>0</v>
      </c>
      <c r="BJ135" s="3" t="s">
        <v>86</v>
      </c>
      <c r="BK135" s="250" t="n">
        <f aca="false">ROUND(I135*H135,2)</f>
        <v>0</v>
      </c>
      <c r="BL135" s="3" t="s">
        <v>166</v>
      </c>
      <c r="BM135" s="249" t="s">
        <v>331</v>
      </c>
    </row>
    <row r="136" s="31" customFormat="true" ht="16.5" hidden="false" customHeight="true" outlineLevel="0" collapsed="false">
      <c r="A136" s="24"/>
      <c r="B136" s="25"/>
      <c r="C136" s="237" t="s">
        <v>204</v>
      </c>
      <c r="D136" s="237" t="s">
        <v>162</v>
      </c>
      <c r="E136" s="238" t="s">
        <v>2972</v>
      </c>
      <c r="F136" s="239" t="s">
        <v>2973</v>
      </c>
      <c r="G136" s="240" t="s">
        <v>165</v>
      </c>
      <c r="H136" s="241" t="n">
        <v>2.167</v>
      </c>
      <c r="I136" s="242"/>
      <c r="J136" s="243" t="n">
        <f aca="false">ROUND(I136*H136,2)</f>
        <v>0</v>
      </c>
      <c r="K136" s="244"/>
      <c r="L136" s="30"/>
      <c r="M136" s="245"/>
      <c r="N136" s="246" t="s">
        <v>44</v>
      </c>
      <c r="O136" s="74"/>
      <c r="P136" s="247" t="n">
        <f aca="false">O136*H136</f>
        <v>0</v>
      </c>
      <c r="Q136" s="247" t="n">
        <v>0</v>
      </c>
      <c r="R136" s="247" t="n">
        <f aca="false">Q136*H136</f>
        <v>0</v>
      </c>
      <c r="S136" s="247" t="n">
        <v>0</v>
      </c>
      <c r="T136" s="248" t="n">
        <f aca="false">S136*H136</f>
        <v>0</v>
      </c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R136" s="249" t="s">
        <v>166</v>
      </c>
      <c r="AT136" s="249" t="s">
        <v>162</v>
      </c>
      <c r="AU136" s="249" t="s">
        <v>86</v>
      </c>
      <c r="AY136" s="3" t="s">
        <v>160</v>
      </c>
      <c r="BE136" s="250" t="n">
        <f aca="false">IF(N136="základní",J136,0)</f>
        <v>0</v>
      </c>
      <c r="BF136" s="250" t="n">
        <f aca="false">IF(N136="snížená",J136,0)</f>
        <v>0</v>
      </c>
      <c r="BG136" s="250" t="n">
        <f aca="false">IF(N136="zákl. přenesená",J136,0)</f>
        <v>0</v>
      </c>
      <c r="BH136" s="250" t="n">
        <f aca="false">IF(N136="sníž. přenesená",J136,0)</f>
        <v>0</v>
      </c>
      <c r="BI136" s="250" t="n">
        <f aca="false">IF(N136="nulová",J136,0)</f>
        <v>0</v>
      </c>
      <c r="BJ136" s="3" t="s">
        <v>86</v>
      </c>
      <c r="BK136" s="250" t="n">
        <f aca="false">ROUND(I136*H136,2)</f>
        <v>0</v>
      </c>
      <c r="BL136" s="3" t="s">
        <v>166</v>
      </c>
      <c r="BM136" s="249" t="s">
        <v>348</v>
      </c>
    </row>
    <row r="137" s="31" customFormat="true" ht="16.5" hidden="false" customHeight="true" outlineLevel="0" collapsed="false">
      <c r="A137" s="24"/>
      <c r="B137" s="25"/>
      <c r="C137" s="237" t="s">
        <v>210</v>
      </c>
      <c r="D137" s="237" t="s">
        <v>162</v>
      </c>
      <c r="E137" s="238" t="s">
        <v>2974</v>
      </c>
      <c r="F137" s="239" t="s">
        <v>2975</v>
      </c>
      <c r="G137" s="240" t="s">
        <v>165</v>
      </c>
      <c r="H137" s="241" t="n">
        <v>2.167</v>
      </c>
      <c r="I137" s="242"/>
      <c r="J137" s="243" t="n">
        <f aca="false">ROUND(I137*H137,2)</f>
        <v>0</v>
      </c>
      <c r="K137" s="244"/>
      <c r="L137" s="30"/>
      <c r="M137" s="245"/>
      <c r="N137" s="246" t="s">
        <v>44</v>
      </c>
      <c r="O137" s="74"/>
      <c r="P137" s="247" t="n">
        <f aca="false">O137*H137</f>
        <v>0</v>
      </c>
      <c r="Q137" s="247" t="n">
        <v>0</v>
      </c>
      <c r="R137" s="247" t="n">
        <f aca="false">Q137*H137</f>
        <v>0</v>
      </c>
      <c r="S137" s="247" t="n">
        <v>0</v>
      </c>
      <c r="T137" s="248" t="n">
        <f aca="false">S137*H137</f>
        <v>0</v>
      </c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R137" s="249" t="s">
        <v>166</v>
      </c>
      <c r="AT137" s="249" t="s">
        <v>162</v>
      </c>
      <c r="AU137" s="249" t="s">
        <v>86</v>
      </c>
      <c r="AY137" s="3" t="s">
        <v>160</v>
      </c>
      <c r="BE137" s="250" t="n">
        <f aca="false">IF(N137="základní",J137,0)</f>
        <v>0</v>
      </c>
      <c r="BF137" s="250" t="n">
        <f aca="false">IF(N137="snížená",J137,0)</f>
        <v>0</v>
      </c>
      <c r="BG137" s="250" t="n">
        <f aca="false">IF(N137="zákl. přenesená",J137,0)</f>
        <v>0</v>
      </c>
      <c r="BH137" s="250" t="n">
        <f aca="false">IF(N137="sníž. přenesená",J137,0)</f>
        <v>0</v>
      </c>
      <c r="BI137" s="250" t="n">
        <f aca="false">IF(N137="nulová",J137,0)</f>
        <v>0</v>
      </c>
      <c r="BJ137" s="3" t="s">
        <v>86</v>
      </c>
      <c r="BK137" s="250" t="n">
        <f aca="false">ROUND(I137*H137,2)</f>
        <v>0</v>
      </c>
      <c r="BL137" s="3" t="s">
        <v>166</v>
      </c>
      <c r="BM137" s="249" t="s">
        <v>356</v>
      </c>
    </row>
    <row r="138" s="31" customFormat="true" ht="16.5" hidden="false" customHeight="true" outlineLevel="0" collapsed="false">
      <c r="A138" s="24"/>
      <c r="B138" s="25"/>
      <c r="C138" s="237" t="s">
        <v>218</v>
      </c>
      <c r="D138" s="237" t="s">
        <v>162</v>
      </c>
      <c r="E138" s="238" t="s">
        <v>2976</v>
      </c>
      <c r="F138" s="239" t="s">
        <v>2977</v>
      </c>
      <c r="G138" s="240" t="s">
        <v>165</v>
      </c>
      <c r="H138" s="241" t="n">
        <v>2.167</v>
      </c>
      <c r="I138" s="242"/>
      <c r="J138" s="243" t="n">
        <f aca="false">ROUND(I138*H138,2)</f>
        <v>0</v>
      </c>
      <c r="K138" s="244"/>
      <c r="L138" s="30"/>
      <c r="M138" s="245"/>
      <c r="N138" s="246" t="s">
        <v>44</v>
      </c>
      <c r="O138" s="74"/>
      <c r="P138" s="247" t="n">
        <f aca="false">O138*H138</f>
        <v>0</v>
      </c>
      <c r="Q138" s="247" t="n">
        <v>0</v>
      </c>
      <c r="R138" s="247" t="n">
        <f aca="false">Q138*H138</f>
        <v>0</v>
      </c>
      <c r="S138" s="247" t="n">
        <v>0</v>
      </c>
      <c r="T138" s="248" t="n">
        <f aca="false">S138*H138</f>
        <v>0</v>
      </c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R138" s="249" t="s">
        <v>166</v>
      </c>
      <c r="AT138" s="249" t="s">
        <v>162</v>
      </c>
      <c r="AU138" s="249" t="s">
        <v>86</v>
      </c>
      <c r="AY138" s="3" t="s">
        <v>160</v>
      </c>
      <c r="BE138" s="250" t="n">
        <f aca="false">IF(N138="základní",J138,0)</f>
        <v>0</v>
      </c>
      <c r="BF138" s="250" t="n">
        <f aca="false">IF(N138="snížená",J138,0)</f>
        <v>0</v>
      </c>
      <c r="BG138" s="250" t="n">
        <f aca="false">IF(N138="zákl. přenesená",J138,0)</f>
        <v>0</v>
      </c>
      <c r="BH138" s="250" t="n">
        <f aca="false">IF(N138="sníž. přenesená",J138,0)</f>
        <v>0</v>
      </c>
      <c r="BI138" s="250" t="n">
        <f aca="false">IF(N138="nulová",J138,0)</f>
        <v>0</v>
      </c>
      <c r="BJ138" s="3" t="s">
        <v>86</v>
      </c>
      <c r="BK138" s="250" t="n">
        <f aca="false">ROUND(I138*H138,2)</f>
        <v>0</v>
      </c>
      <c r="BL138" s="3" t="s">
        <v>166</v>
      </c>
      <c r="BM138" s="249" t="s">
        <v>367</v>
      </c>
    </row>
    <row r="139" s="31" customFormat="true" ht="16.5" hidden="false" customHeight="true" outlineLevel="0" collapsed="false">
      <c r="A139" s="24"/>
      <c r="B139" s="25"/>
      <c r="C139" s="237" t="s">
        <v>225</v>
      </c>
      <c r="D139" s="237" t="s">
        <v>162</v>
      </c>
      <c r="E139" s="238" t="s">
        <v>2978</v>
      </c>
      <c r="F139" s="239" t="s">
        <v>2979</v>
      </c>
      <c r="G139" s="240" t="s">
        <v>165</v>
      </c>
      <c r="H139" s="241" t="n">
        <v>2.167</v>
      </c>
      <c r="I139" s="242"/>
      <c r="J139" s="243" t="n">
        <f aca="false">ROUND(I139*H139,2)</f>
        <v>0</v>
      </c>
      <c r="K139" s="244"/>
      <c r="L139" s="30"/>
      <c r="M139" s="245"/>
      <c r="N139" s="246" t="s">
        <v>44</v>
      </c>
      <c r="O139" s="74"/>
      <c r="P139" s="247" t="n">
        <f aca="false">O139*H139</f>
        <v>0</v>
      </c>
      <c r="Q139" s="247" t="n">
        <v>0</v>
      </c>
      <c r="R139" s="247" t="n">
        <f aca="false">Q139*H139</f>
        <v>0</v>
      </c>
      <c r="S139" s="247" t="n">
        <v>0</v>
      </c>
      <c r="T139" s="248" t="n">
        <f aca="false">S139*H139</f>
        <v>0</v>
      </c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R139" s="249" t="s">
        <v>166</v>
      </c>
      <c r="AT139" s="249" t="s">
        <v>162</v>
      </c>
      <c r="AU139" s="249" t="s">
        <v>86</v>
      </c>
      <c r="AY139" s="3" t="s">
        <v>160</v>
      </c>
      <c r="BE139" s="250" t="n">
        <f aca="false">IF(N139="základní",J139,0)</f>
        <v>0</v>
      </c>
      <c r="BF139" s="250" t="n">
        <f aca="false">IF(N139="snížená",J139,0)</f>
        <v>0</v>
      </c>
      <c r="BG139" s="250" t="n">
        <f aca="false">IF(N139="zákl. přenesená",J139,0)</f>
        <v>0</v>
      </c>
      <c r="BH139" s="250" t="n">
        <f aca="false">IF(N139="sníž. přenesená",J139,0)</f>
        <v>0</v>
      </c>
      <c r="BI139" s="250" t="n">
        <f aca="false">IF(N139="nulová",J139,0)</f>
        <v>0</v>
      </c>
      <c r="BJ139" s="3" t="s">
        <v>86</v>
      </c>
      <c r="BK139" s="250" t="n">
        <f aca="false">ROUND(I139*H139,2)</f>
        <v>0</v>
      </c>
      <c r="BL139" s="3" t="s">
        <v>166</v>
      </c>
      <c r="BM139" s="249" t="s">
        <v>376</v>
      </c>
    </row>
    <row r="140" s="31" customFormat="true" ht="16.5" hidden="false" customHeight="true" outlineLevel="0" collapsed="false">
      <c r="A140" s="24"/>
      <c r="B140" s="25"/>
      <c r="C140" s="237" t="s">
        <v>232</v>
      </c>
      <c r="D140" s="237" t="s">
        <v>162</v>
      </c>
      <c r="E140" s="238" t="s">
        <v>2980</v>
      </c>
      <c r="F140" s="239" t="s">
        <v>2981</v>
      </c>
      <c r="G140" s="240" t="s">
        <v>165</v>
      </c>
      <c r="H140" s="241" t="n">
        <v>2.167</v>
      </c>
      <c r="I140" s="242"/>
      <c r="J140" s="243" t="n">
        <f aca="false">ROUND(I140*H140,2)</f>
        <v>0</v>
      </c>
      <c r="K140" s="244"/>
      <c r="L140" s="30"/>
      <c r="M140" s="245"/>
      <c r="N140" s="246" t="s">
        <v>44</v>
      </c>
      <c r="O140" s="74"/>
      <c r="P140" s="247" t="n">
        <f aca="false">O140*H140</f>
        <v>0</v>
      </c>
      <c r="Q140" s="247" t="n">
        <v>0</v>
      </c>
      <c r="R140" s="247" t="n">
        <f aca="false">Q140*H140</f>
        <v>0</v>
      </c>
      <c r="S140" s="247" t="n">
        <v>0</v>
      </c>
      <c r="T140" s="248" t="n">
        <f aca="false">S140*H140</f>
        <v>0</v>
      </c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R140" s="249" t="s">
        <v>166</v>
      </c>
      <c r="AT140" s="249" t="s">
        <v>162</v>
      </c>
      <c r="AU140" s="249" t="s">
        <v>86</v>
      </c>
      <c r="AY140" s="3" t="s">
        <v>160</v>
      </c>
      <c r="BE140" s="250" t="n">
        <f aca="false">IF(N140="základní",J140,0)</f>
        <v>0</v>
      </c>
      <c r="BF140" s="250" t="n">
        <f aca="false">IF(N140="snížená",J140,0)</f>
        <v>0</v>
      </c>
      <c r="BG140" s="250" t="n">
        <f aca="false">IF(N140="zákl. přenesená",J140,0)</f>
        <v>0</v>
      </c>
      <c r="BH140" s="250" t="n">
        <f aca="false">IF(N140="sníž. přenesená",J140,0)</f>
        <v>0</v>
      </c>
      <c r="BI140" s="250" t="n">
        <f aca="false">IF(N140="nulová",J140,0)</f>
        <v>0</v>
      </c>
      <c r="BJ140" s="3" t="s">
        <v>86</v>
      </c>
      <c r="BK140" s="250" t="n">
        <f aca="false">ROUND(I140*H140,2)</f>
        <v>0</v>
      </c>
      <c r="BL140" s="3" t="s">
        <v>166</v>
      </c>
      <c r="BM140" s="249" t="s">
        <v>388</v>
      </c>
    </row>
    <row r="141" s="31" customFormat="true" ht="16.5" hidden="false" customHeight="true" outlineLevel="0" collapsed="false">
      <c r="A141" s="24"/>
      <c r="B141" s="25"/>
      <c r="C141" s="237" t="s">
        <v>240</v>
      </c>
      <c r="D141" s="237" t="s">
        <v>162</v>
      </c>
      <c r="E141" s="238" t="s">
        <v>2982</v>
      </c>
      <c r="F141" s="239" t="s">
        <v>2983</v>
      </c>
      <c r="G141" s="240" t="s">
        <v>165</v>
      </c>
      <c r="H141" s="241" t="n">
        <v>4.334</v>
      </c>
      <c r="I141" s="242"/>
      <c r="J141" s="243" t="n">
        <f aca="false">ROUND(I141*H141,2)</f>
        <v>0</v>
      </c>
      <c r="K141" s="244"/>
      <c r="L141" s="30"/>
      <c r="M141" s="245"/>
      <c r="N141" s="246" t="s">
        <v>44</v>
      </c>
      <c r="O141" s="74"/>
      <c r="P141" s="247" t="n">
        <f aca="false">O141*H141</f>
        <v>0</v>
      </c>
      <c r="Q141" s="247" t="n">
        <v>0</v>
      </c>
      <c r="R141" s="247" t="n">
        <f aca="false">Q141*H141</f>
        <v>0</v>
      </c>
      <c r="S141" s="247" t="n">
        <v>0</v>
      </c>
      <c r="T141" s="248" t="n">
        <f aca="false">S141*H141</f>
        <v>0</v>
      </c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R141" s="249" t="s">
        <v>166</v>
      </c>
      <c r="AT141" s="249" t="s">
        <v>162</v>
      </c>
      <c r="AU141" s="249" t="s">
        <v>86</v>
      </c>
      <c r="AY141" s="3" t="s">
        <v>160</v>
      </c>
      <c r="BE141" s="250" t="n">
        <f aca="false">IF(N141="základní",J141,0)</f>
        <v>0</v>
      </c>
      <c r="BF141" s="250" t="n">
        <f aca="false">IF(N141="snížená",J141,0)</f>
        <v>0</v>
      </c>
      <c r="BG141" s="250" t="n">
        <f aca="false">IF(N141="zákl. přenesená",J141,0)</f>
        <v>0</v>
      </c>
      <c r="BH141" s="250" t="n">
        <f aca="false">IF(N141="sníž. přenesená",J141,0)</f>
        <v>0</v>
      </c>
      <c r="BI141" s="250" t="n">
        <f aca="false">IF(N141="nulová",J141,0)</f>
        <v>0</v>
      </c>
      <c r="BJ141" s="3" t="s">
        <v>86</v>
      </c>
      <c r="BK141" s="250" t="n">
        <f aca="false">ROUND(I141*H141,2)</f>
        <v>0</v>
      </c>
      <c r="BL141" s="3" t="s">
        <v>166</v>
      </c>
      <c r="BM141" s="249" t="s">
        <v>679</v>
      </c>
    </row>
    <row r="142" s="31" customFormat="true" ht="16.5" hidden="false" customHeight="true" outlineLevel="0" collapsed="false">
      <c r="A142" s="24"/>
      <c r="B142" s="25"/>
      <c r="C142" s="237" t="s">
        <v>7</v>
      </c>
      <c r="D142" s="237" t="s">
        <v>162</v>
      </c>
      <c r="E142" s="238" t="s">
        <v>2984</v>
      </c>
      <c r="F142" s="239" t="s">
        <v>2985</v>
      </c>
      <c r="G142" s="240" t="s">
        <v>165</v>
      </c>
      <c r="H142" s="241" t="n">
        <v>2.167</v>
      </c>
      <c r="I142" s="242"/>
      <c r="J142" s="243" t="n">
        <f aca="false">ROUND(I142*H142,2)</f>
        <v>0</v>
      </c>
      <c r="K142" s="244"/>
      <c r="L142" s="30"/>
      <c r="M142" s="245"/>
      <c r="N142" s="246" t="s">
        <v>44</v>
      </c>
      <c r="O142" s="74"/>
      <c r="P142" s="247" t="n">
        <f aca="false">O142*H142</f>
        <v>0</v>
      </c>
      <c r="Q142" s="247" t="n">
        <v>0</v>
      </c>
      <c r="R142" s="247" t="n">
        <f aca="false">Q142*H142</f>
        <v>0</v>
      </c>
      <c r="S142" s="247" t="n">
        <v>0</v>
      </c>
      <c r="T142" s="248" t="n">
        <f aca="false">S142*H142</f>
        <v>0</v>
      </c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R142" s="249" t="s">
        <v>166</v>
      </c>
      <c r="AT142" s="249" t="s">
        <v>162</v>
      </c>
      <c r="AU142" s="249" t="s">
        <v>86</v>
      </c>
      <c r="AY142" s="3" t="s">
        <v>160</v>
      </c>
      <c r="BE142" s="250" t="n">
        <f aca="false">IF(N142="základní",J142,0)</f>
        <v>0</v>
      </c>
      <c r="BF142" s="250" t="n">
        <f aca="false">IF(N142="snížená",J142,0)</f>
        <v>0</v>
      </c>
      <c r="BG142" s="250" t="n">
        <f aca="false">IF(N142="zákl. přenesená",J142,0)</f>
        <v>0</v>
      </c>
      <c r="BH142" s="250" t="n">
        <f aca="false">IF(N142="sníž. přenesená",J142,0)</f>
        <v>0</v>
      </c>
      <c r="BI142" s="250" t="n">
        <f aca="false">IF(N142="nulová",J142,0)</f>
        <v>0</v>
      </c>
      <c r="BJ142" s="3" t="s">
        <v>86</v>
      </c>
      <c r="BK142" s="250" t="n">
        <f aca="false">ROUND(I142*H142,2)</f>
        <v>0</v>
      </c>
      <c r="BL142" s="3" t="s">
        <v>166</v>
      </c>
      <c r="BM142" s="249" t="s">
        <v>685</v>
      </c>
    </row>
    <row r="143" s="220" customFormat="true" ht="25.9" hidden="false" customHeight="true" outlineLevel="0" collapsed="false">
      <c r="B143" s="221"/>
      <c r="C143" s="222"/>
      <c r="D143" s="223" t="s">
        <v>78</v>
      </c>
      <c r="E143" s="224" t="s">
        <v>2986</v>
      </c>
      <c r="F143" s="224" t="s">
        <v>2987</v>
      </c>
      <c r="G143" s="222"/>
      <c r="H143" s="222"/>
      <c r="I143" s="225"/>
      <c r="J143" s="226" t="n">
        <f aca="false">BK143</f>
        <v>0</v>
      </c>
      <c r="K143" s="222"/>
      <c r="L143" s="227"/>
      <c r="M143" s="228"/>
      <c r="N143" s="229"/>
      <c r="O143" s="229"/>
      <c r="P143" s="230" t="n">
        <f aca="false">SUM(P144:P148)</f>
        <v>0</v>
      </c>
      <c r="Q143" s="229"/>
      <c r="R143" s="230" t="n">
        <f aca="false">SUM(R144:R148)</f>
        <v>0</v>
      </c>
      <c r="S143" s="229"/>
      <c r="T143" s="231" t="n">
        <f aca="false">SUM(T144:T148)</f>
        <v>0</v>
      </c>
      <c r="AR143" s="232" t="s">
        <v>86</v>
      </c>
      <c r="AT143" s="233" t="s">
        <v>78</v>
      </c>
      <c r="AU143" s="233" t="s">
        <v>79</v>
      </c>
      <c r="AY143" s="232" t="s">
        <v>160</v>
      </c>
      <c r="BK143" s="234" t="n">
        <f aca="false">SUM(BK144:BK148)</f>
        <v>0</v>
      </c>
    </row>
    <row r="144" s="31" customFormat="true" ht="16.5" hidden="false" customHeight="true" outlineLevel="0" collapsed="false">
      <c r="A144" s="24"/>
      <c r="B144" s="25"/>
      <c r="C144" s="237" t="s">
        <v>256</v>
      </c>
      <c r="D144" s="237" t="s">
        <v>162</v>
      </c>
      <c r="E144" s="238" t="s">
        <v>2988</v>
      </c>
      <c r="F144" s="239" t="s">
        <v>2989</v>
      </c>
      <c r="G144" s="240" t="s">
        <v>2135</v>
      </c>
      <c r="H144" s="241" t="n">
        <v>2.408</v>
      </c>
      <c r="I144" s="242"/>
      <c r="J144" s="243" t="n">
        <f aca="false">ROUND(I144*H144,2)</f>
        <v>0</v>
      </c>
      <c r="K144" s="244"/>
      <c r="L144" s="30"/>
      <c r="M144" s="245"/>
      <c r="N144" s="246" t="s">
        <v>44</v>
      </c>
      <c r="O144" s="74"/>
      <c r="P144" s="247" t="n">
        <f aca="false">O144*H144</f>
        <v>0</v>
      </c>
      <c r="Q144" s="247" t="n">
        <v>0</v>
      </c>
      <c r="R144" s="247" t="n">
        <f aca="false">Q144*H144</f>
        <v>0</v>
      </c>
      <c r="S144" s="247" t="n">
        <v>0</v>
      </c>
      <c r="T144" s="248" t="n">
        <f aca="false">S144*H144</f>
        <v>0</v>
      </c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R144" s="249" t="s">
        <v>166</v>
      </c>
      <c r="AT144" s="249" t="s">
        <v>162</v>
      </c>
      <c r="AU144" s="249" t="s">
        <v>86</v>
      </c>
      <c r="AY144" s="3" t="s">
        <v>160</v>
      </c>
      <c r="BE144" s="250" t="n">
        <f aca="false">IF(N144="základní",J144,0)</f>
        <v>0</v>
      </c>
      <c r="BF144" s="250" t="n">
        <f aca="false">IF(N144="snížená",J144,0)</f>
        <v>0</v>
      </c>
      <c r="BG144" s="250" t="n">
        <f aca="false">IF(N144="zákl. přenesená",J144,0)</f>
        <v>0</v>
      </c>
      <c r="BH144" s="250" t="n">
        <f aca="false">IF(N144="sníž. přenesená",J144,0)</f>
        <v>0</v>
      </c>
      <c r="BI144" s="250" t="n">
        <f aca="false">IF(N144="nulová",J144,0)</f>
        <v>0</v>
      </c>
      <c r="BJ144" s="3" t="s">
        <v>86</v>
      </c>
      <c r="BK144" s="250" t="n">
        <f aca="false">ROUND(I144*H144,2)</f>
        <v>0</v>
      </c>
      <c r="BL144" s="3" t="s">
        <v>166</v>
      </c>
      <c r="BM144" s="249" t="s">
        <v>691</v>
      </c>
    </row>
    <row r="145" s="31" customFormat="true" ht="21.75" hidden="false" customHeight="true" outlineLevel="0" collapsed="false">
      <c r="A145" s="24"/>
      <c r="B145" s="25"/>
      <c r="C145" s="237" t="s">
        <v>261</v>
      </c>
      <c r="D145" s="237" t="s">
        <v>162</v>
      </c>
      <c r="E145" s="238" t="s">
        <v>2990</v>
      </c>
      <c r="F145" s="239" t="s">
        <v>2991</v>
      </c>
      <c r="G145" s="240" t="s">
        <v>2135</v>
      </c>
      <c r="H145" s="241" t="n">
        <v>2.408</v>
      </c>
      <c r="I145" s="242"/>
      <c r="J145" s="243" t="n">
        <f aca="false">ROUND(I145*H145,2)</f>
        <v>0</v>
      </c>
      <c r="K145" s="244"/>
      <c r="L145" s="30"/>
      <c r="M145" s="245"/>
      <c r="N145" s="246" t="s">
        <v>44</v>
      </c>
      <c r="O145" s="74"/>
      <c r="P145" s="247" t="n">
        <f aca="false">O145*H145</f>
        <v>0</v>
      </c>
      <c r="Q145" s="247" t="n">
        <v>0</v>
      </c>
      <c r="R145" s="247" t="n">
        <f aca="false">Q145*H145</f>
        <v>0</v>
      </c>
      <c r="S145" s="247" t="n">
        <v>0</v>
      </c>
      <c r="T145" s="248" t="n">
        <f aca="false">S145*H145</f>
        <v>0</v>
      </c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R145" s="249" t="s">
        <v>166</v>
      </c>
      <c r="AT145" s="249" t="s">
        <v>162</v>
      </c>
      <c r="AU145" s="249" t="s">
        <v>86</v>
      </c>
      <c r="AY145" s="3" t="s">
        <v>160</v>
      </c>
      <c r="BE145" s="250" t="n">
        <f aca="false">IF(N145="základní",J145,0)</f>
        <v>0</v>
      </c>
      <c r="BF145" s="250" t="n">
        <f aca="false">IF(N145="snížená",J145,0)</f>
        <v>0</v>
      </c>
      <c r="BG145" s="250" t="n">
        <f aca="false">IF(N145="zákl. přenesená",J145,0)</f>
        <v>0</v>
      </c>
      <c r="BH145" s="250" t="n">
        <f aca="false">IF(N145="sníž. přenesená",J145,0)</f>
        <v>0</v>
      </c>
      <c r="BI145" s="250" t="n">
        <f aca="false">IF(N145="nulová",J145,0)</f>
        <v>0</v>
      </c>
      <c r="BJ145" s="3" t="s">
        <v>86</v>
      </c>
      <c r="BK145" s="250" t="n">
        <f aca="false">ROUND(I145*H145,2)</f>
        <v>0</v>
      </c>
      <c r="BL145" s="3" t="s">
        <v>166</v>
      </c>
      <c r="BM145" s="249" t="s">
        <v>699</v>
      </c>
    </row>
    <row r="146" s="31" customFormat="true" ht="16.5" hidden="false" customHeight="true" outlineLevel="0" collapsed="false">
      <c r="A146" s="24"/>
      <c r="B146" s="25"/>
      <c r="C146" s="237" t="s">
        <v>267</v>
      </c>
      <c r="D146" s="237" t="s">
        <v>162</v>
      </c>
      <c r="E146" s="238" t="s">
        <v>2992</v>
      </c>
      <c r="F146" s="239" t="s">
        <v>2993</v>
      </c>
      <c r="G146" s="240" t="s">
        <v>262</v>
      </c>
      <c r="H146" s="241" t="n">
        <v>1.806</v>
      </c>
      <c r="I146" s="242"/>
      <c r="J146" s="243" t="n">
        <f aca="false">ROUND(I146*H146,2)</f>
        <v>0</v>
      </c>
      <c r="K146" s="244"/>
      <c r="L146" s="30"/>
      <c r="M146" s="245"/>
      <c r="N146" s="246" t="s">
        <v>44</v>
      </c>
      <c r="O146" s="74"/>
      <c r="P146" s="247" t="n">
        <f aca="false">O146*H146</f>
        <v>0</v>
      </c>
      <c r="Q146" s="247" t="n">
        <v>0</v>
      </c>
      <c r="R146" s="247" t="n">
        <f aca="false">Q146*H146</f>
        <v>0</v>
      </c>
      <c r="S146" s="247" t="n">
        <v>0</v>
      </c>
      <c r="T146" s="248" t="n">
        <f aca="false">S146*H146</f>
        <v>0</v>
      </c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R146" s="249" t="s">
        <v>166</v>
      </c>
      <c r="AT146" s="249" t="s">
        <v>162</v>
      </c>
      <c r="AU146" s="249" t="s">
        <v>86</v>
      </c>
      <c r="AY146" s="3" t="s">
        <v>160</v>
      </c>
      <c r="BE146" s="250" t="n">
        <f aca="false">IF(N146="základní",J146,0)</f>
        <v>0</v>
      </c>
      <c r="BF146" s="250" t="n">
        <f aca="false">IF(N146="snížená",J146,0)</f>
        <v>0</v>
      </c>
      <c r="BG146" s="250" t="n">
        <f aca="false">IF(N146="zákl. přenesená",J146,0)</f>
        <v>0</v>
      </c>
      <c r="BH146" s="250" t="n">
        <f aca="false">IF(N146="sníž. přenesená",J146,0)</f>
        <v>0</v>
      </c>
      <c r="BI146" s="250" t="n">
        <f aca="false">IF(N146="nulová",J146,0)</f>
        <v>0</v>
      </c>
      <c r="BJ146" s="3" t="s">
        <v>86</v>
      </c>
      <c r="BK146" s="250" t="n">
        <f aca="false">ROUND(I146*H146,2)</f>
        <v>0</v>
      </c>
      <c r="BL146" s="3" t="s">
        <v>166</v>
      </c>
      <c r="BM146" s="249" t="s">
        <v>707</v>
      </c>
    </row>
    <row r="147" s="31" customFormat="true" ht="16.5" hidden="false" customHeight="true" outlineLevel="0" collapsed="false">
      <c r="A147" s="24"/>
      <c r="B147" s="25"/>
      <c r="C147" s="237" t="s">
        <v>278</v>
      </c>
      <c r="D147" s="237" t="s">
        <v>162</v>
      </c>
      <c r="E147" s="238" t="s">
        <v>2994</v>
      </c>
      <c r="F147" s="239" t="s">
        <v>2995</v>
      </c>
      <c r="G147" s="240" t="s">
        <v>2878</v>
      </c>
      <c r="H147" s="241" t="n">
        <v>0.602</v>
      </c>
      <c r="I147" s="242"/>
      <c r="J147" s="243" t="n">
        <f aca="false">ROUND(I147*H147,2)</f>
        <v>0</v>
      </c>
      <c r="K147" s="244"/>
      <c r="L147" s="30"/>
      <c r="M147" s="245"/>
      <c r="N147" s="246" t="s">
        <v>44</v>
      </c>
      <c r="O147" s="74"/>
      <c r="P147" s="247" t="n">
        <f aca="false">O147*H147</f>
        <v>0</v>
      </c>
      <c r="Q147" s="247" t="n">
        <v>0</v>
      </c>
      <c r="R147" s="247" t="n">
        <f aca="false">Q147*H147</f>
        <v>0</v>
      </c>
      <c r="S147" s="247" t="n">
        <v>0</v>
      </c>
      <c r="T147" s="248" t="n">
        <f aca="false">S147*H147</f>
        <v>0</v>
      </c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R147" s="249" t="s">
        <v>166</v>
      </c>
      <c r="AT147" s="249" t="s">
        <v>162</v>
      </c>
      <c r="AU147" s="249" t="s">
        <v>86</v>
      </c>
      <c r="AY147" s="3" t="s">
        <v>160</v>
      </c>
      <c r="BE147" s="250" t="n">
        <f aca="false">IF(N147="základní",J147,0)</f>
        <v>0</v>
      </c>
      <c r="BF147" s="250" t="n">
        <f aca="false">IF(N147="snížená",J147,0)</f>
        <v>0</v>
      </c>
      <c r="BG147" s="250" t="n">
        <f aca="false">IF(N147="zákl. přenesená",J147,0)</f>
        <v>0</v>
      </c>
      <c r="BH147" s="250" t="n">
        <f aca="false">IF(N147="sníž. přenesená",J147,0)</f>
        <v>0</v>
      </c>
      <c r="BI147" s="250" t="n">
        <f aca="false">IF(N147="nulová",J147,0)</f>
        <v>0</v>
      </c>
      <c r="BJ147" s="3" t="s">
        <v>86</v>
      </c>
      <c r="BK147" s="250" t="n">
        <f aca="false">ROUND(I147*H147,2)</f>
        <v>0</v>
      </c>
      <c r="BL147" s="3" t="s">
        <v>166</v>
      </c>
      <c r="BM147" s="249" t="s">
        <v>723</v>
      </c>
    </row>
    <row r="148" s="31" customFormat="true" ht="16.5" hidden="false" customHeight="true" outlineLevel="0" collapsed="false">
      <c r="A148" s="24"/>
      <c r="B148" s="25"/>
      <c r="C148" s="237" t="s">
        <v>282</v>
      </c>
      <c r="D148" s="237" t="s">
        <v>162</v>
      </c>
      <c r="E148" s="238" t="s">
        <v>2996</v>
      </c>
      <c r="F148" s="239" t="s">
        <v>2997</v>
      </c>
      <c r="G148" s="240" t="s">
        <v>2878</v>
      </c>
      <c r="H148" s="241" t="n">
        <v>0.602</v>
      </c>
      <c r="I148" s="242"/>
      <c r="J148" s="243" t="n">
        <f aca="false">ROUND(I148*H148,2)</f>
        <v>0</v>
      </c>
      <c r="K148" s="244"/>
      <c r="L148" s="30"/>
      <c r="M148" s="245"/>
      <c r="N148" s="246" t="s">
        <v>44</v>
      </c>
      <c r="O148" s="74"/>
      <c r="P148" s="247" t="n">
        <f aca="false">O148*H148</f>
        <v>0</v>
      </c>
      <c r="Q148" s="247" t="n">
        <v>0</v>
      </c>
      <c r="R148" s="247" t="n">
        <f aca="false">Q148*H148</f>
        <v>0</v>
      </c>
      <c r="S148" s="247" t="n">
        <v>0</v>
      </c>
      <c r="T148" s="248" t="n">
        <f aca="false">S148*H148</f>
        <v>0</v>
      </c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R148" s="249" t="s">
        <v>166</v>
      </c>
      <c r="AT148" s="249" t="s">
        <v>162</v>
      </c>
      <c r="AU148" s="249" t="s">
        <v>86</v>
      </c>
      <c r="AY148" s="3" t="s">
        <v>160</v>
      </c>
      <c r="BE148" s="250" t="n">
        <f aca="false">IF(N148="základní",J148,0)</f>
        <v>0</v>
      </c>
      <c r="BF148" s="250" t="n">
        <f aca="false">IF(N148="snížená",J148,0)</f>
        <v>0</v>
      </c>
      <c r="BG148" s="250" t="n">
        <f aca="false">IF(N148="zákl. přenesená",J148,0)</f>
        <v>0</v>
      </c>
      <c r="BH148" s="250" t="n">
        <f aca="false">IF(N148="sníž. přenesená",J148,0)</f>
        <v>0</v>
      </c>
      <c r="BI148" s="250" t="n">
        <f aca="false">IF(N148="nulová",J148,0)</f>
        <v>0</v>
      </c>
      <c r="BJ148" s="3" t="s">
        <v>86</v>
      </c>
      <c r="BK148" s="250" t="n">
        <f aca="false">ROUND(I148*H148,2)</f>
        <v>0</v>
      </c>
      <c r="BL148" s="3" t="s">
        <v>166</v>
      </c>
      <c r="BM148" s="249" t="s">
        <v>742</v>
      </c>
    </row>
    <row r="149" s="220" customFormat="true" ht="25.9" hidden="false" customHeight="true" outlineLevel="0" collapsed="false">
      <c r="B149" s="221"/>
      <c r="C149" s="222"/>
      <c r="D149" s="223" t="s">
        <v>78</v>
      </c>
      <c r="E149" s="224" t="s">
        <v>2998</v>
      </c>
      <c r="F149" s="224" t="s">
        <v>2999</v>
      </c>
      <c r="G149" s="222"/>
      <c r="H149" s="222"/>
      <c r="I149" s="225"/>
      <c r="J149" s="226" t="n">
        <f aca="false">BK149</f>
        <v>0</v>
      </c>
      <c r="K149" s="222"/>
      <c r="L149" s="227"/>
      <c r="M149" s="228"/>
      <c r="N149" s="229"/>
      <c r="O149" s="229"/>
      <c r="P149" s="230" t="n">
        <f aca="false">SUM(P150:P156)</f>
        <v>0</v>
      </c>
      <c r="Q149" s="229"/>
      <c r="R149" s="230" t="n">
        <f aca="false">SUM(R150:R156)</f>
        <v>0</v>
      </c>
      <c r="S149" s="229"/>
      <c r="T149" s="231" t="n">
        <f aca="false">SUM(T150:T156)</f>
        <v>0</v>
      </c>
      <c r="AR149" s="232" t="s">
        <v>86</v>
      </c>
      <c r="AT149" s="233" t="s">
        <v>78</v>
      </c>
      <c r="AU149" s="233" t="s">
        <v>79</v>
      </c>
      <c r="AY149" s="232" t="s">
        <v>160</v>
      </c>
      <c r="BK149" s="234" t="n">
        <f aca="false">SUM(BK150:BK156)</f>
        <v>0</v>
      </c>
    </row>
    <row r="150" s="31" customFormat="true" ht="16.5" hidden="false" customHeight="true" outlineLevel="0" collapsed="false">
      <c r="A150" s="24"/>
      <c r="B150" s="25"/>
      <c r="C150" s="237" t="s">
        <v>6</v>
      </c>
      <c r="D150" s="237" t="s">
        <v>162</v>
      </c>
      <c r="E150" s="238" t="s">
        <v>3000</v>
      </c>
      <c r="F150" s="239" t="s">
        <v>3001</v>
      </c>
      <c r="G150" s="240" t="s">
        <v>2663</v>
      </c>
      <c r="H150" s="241" t="n">
        <v>3.01</v>
      </c>
      <c r="I150" s="242"/>
      <c r="J150" s="243" t="n">
        <f aca="false">ROUND(I150*H150,2)</f>
        <v>0</v>
      </c>
      <c r="K150" s="244"/>
      <c r="L150" s="30"/>
      <c r="M150" s="245"/>
      <c r="N150" s="246" t="s">
        <v>44</v>
      </c>
      <c r="O150" s="74"/>
      <c r="P150" s="247" t="n">
        <f aca="false">O150*H150</f>
        <v>0</v>
      </c>
      <c r="Q150" s="247" t="n">
        <v>0</v>
      </c>
      <c r="R150" s="247" t="n">
        <f aca="false">Q150*H150</f>
        <v>0</v>
      </c>
      <c r="S150" s="247" t="n">
        <v>0</v>
      </c>
      <c r="T150" s="248" t="n">
        <f aca="false">S150*H150</f>
        <v>0</v>
      </c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R150" s="249" t="s">
        <v>166</v>
      </c>
      <c r="AT150" s="249" t="s">
        <v>162</v>
      </c>
      <c r="AU150" s="249" t="s">
        <v>86</v>
      </c>
      <c r="AY150" s="3" t="s">
        <v>160</v>
      </c>
      <c r="BE150" s="250" t="n">
        <f aca="false">IF(N150="základní",J150,0)</f>
        <v>0</v>
      </c>
      <c r="BF150" s="250" t="n">
        <f aca="false">IF(N150="snížená",J150,0)</f>
        <v>0</v>
      </c>
      <c r="BG150" s="250" t="n">
        <f aca="false">IF(N150="zákl. přenesená",J150,0)</f>
        <v>0</v>
      </c>
      <c r="BH150" s="250" t="n">
        <f aca="false">IF(N150="sníž. přenesená",J150,0)</f>
        <v>0</v>
      </c>
      <c r="BI150" s="250" t="n">
        <f aca="false">IF(N150="nulová",J150,0)</f>
        <v>0</v>
      </c>
      <c r="BJ150" s="3" t="s">
        <v>86</v>
      </c>
      <c r="BK150" s="250" t="n">
        <f aca="false">ROUND(I150*H150,2)</f>
        <v>0</v>
      </c>
      <c r="BL150" s="3" t="s">
        <v>166</v>
      </c>
      <c r="BM150" s="249" t="s">
        <v>750</v>
      </c>
    </row>
    <row r="151" s="31" customFormat="true" ht="16.5" hidden="false" customHeight="true" outlineLevel="0" collapsed="false">
      <c r="A151" s="24"/>
      <c r="B151" s="25"/>
      <c r="C151" s="237" t="s">
        <v>291</v>
      </c>
      <c r="D151" s="237" t="s">
        <v>162</v>
      </c>
      <c r="E151" s="238" t="s">
        <v>3002</v>
      </c>
      <c r="F151" s="239" t="s">
        <v>3003</v>
      </c>
      <c r="G151" s="240" t="s">
        <v>165</v>
      </c>
      <c r="H151" s="241" t="n">
        <v>2.167</v>
      </c>
      <c r="I151" s="242"/>
      <c r="J151" s="243" t="n">
        <f aca="false">ROUND(I151*H151,2)</f>
        <v>0</v>
      </c>
      <c r="K151" s="244"/>
      <c r="L151" s="30"/>
      <c r="M151" s="245"/>
      <c r="N151" s="246" t="s">
        <v>44</v>
      </c>
      <c r="O151" s="74"/>
      <c r="P151" s="247" t="n">
        <f aca="false">O151*H151</f>
        <v>0</v>
      </c>
      <c r="Q151" s="247" t="n">
        <v>0</v>
      </c>
      <c r="R151" s="247" t="n">
        <f aca="false">Q151*H151</f>
        <v>0</v>
      </c>
      <c r="S151" s="247" t="n">
        <v>0</v>
      </c>
      <c r="T151" s="248" t="n">
        <f aca="false">S151*H151</f>
        <v>0</v>
      </c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R151" s="249" t="s">
        <v>166</v>
      </c>
      <c r="AT151" s="249" t="s">
        <v>162</v>
      </c>
      <c r="AU151" s="249" t="s">
        <v>86</v>
      </c>
      <c r="AY151" s="3" t="s">
        <v>160</v>
      </c>
      <c r="BE151" s="250" t="n">
        <f aca="false">IF(N151="základní",J151,0)</f>
        <v>0</v>
      </c>
      <c r="BF151" s="250" t="n">
        <f aca="false">IF(N151="snížená",J151,0)</f>
        <v>0</v>
      </c>
      <c r="BG151" s="250" t="n">
        <f aca="false">IF(N151="zákl. přenesená",J151,0)</f>
        <v>0</v>
      </c>
      <c r="BH151" s="250" t="n">
        <f aca="false">IF(N151="sníž. přenesená",J151,0)</f>
        <v>0</v>
      </c>
      <c r="BI151" s="250" t="n">
        <f aca="false">IF(N151="nulová",J151,0)</f>
        <v>0</v>
      </c>
      <c r="BJ151" s="3" t="s">
        <v>86</v>
      </c>
      <c r="BK151" s="250" t="n">
        <f aca="false">ROUND(I151*H151,2)</f>
        <v>0</v>
      </c>
      <c r="BL151" s="3" t="s">
        <v>166</v>
      </c>
      <c r="BM151" s="249" t="s">
        <v>762</v>
      </c>
    </row>
    <row r="152" s="31" customFormat="true" ht="16.5" hidden="false" customHeight="true" outlineLevel="0" collapsed="false">
      <c r="A152" s="24"/>
      <c r="B152" s="25"/>
      <c r="C152" s="237" t="s">
        <v>297</v>
      </c>
      <c r="D152" s="237" t="s">
        <v>162</v>
      </c>
      <c r="E152" s="238" t="s">
        <v>3004</v>
      </c>
      <c r="F152" s="239" t="s">
        <v>3005</v>
      </c>
      <c r="G152" s="240" t="s">
        <v>2135</v>
      </c>
      <c r="H152" s="241" t="n">
        <v>0.602</v>
      </c>
      <c r="I152" s="242"/>
      <c r="J152" s="243" t="n">
        <f aca="false">ROUND(I152*H152,2)</f>
        <v>0</v>
      </c>
      <c r="K152" s="244"/>
      <c r="L152" s="30"/>
      <c r="M152" s="245"/>
      <c r="N152" s="246" t="s">
        <v>44</v>
      </c>
      <c r="O152" s="74"/>
      <c r="P152" s="247" t="n">
        <f aca="false">O152*H152</f>
        <v>0</v>
      </c>
      <c r="Q152" s="247" t="n">
        <v>0</v>
      </c>
      <c r="R152" s="247" t="n">
        <f aca="false">Q152*H152</f>
        <v>0</v>
      </c>
      <c r="S152" s="247" t="n">
        <v>0</v>
      </c>
      <c r="T152" s="248" t="n">
        <f aca="false">S152*H152</f>
        <v>0</v>
      </c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R152" s="249" t="s">
        <v>166</v>
      </c>
      <c r="AT152" s="249" t="s">
        <v>162</v>
      </c>
      <c r="AU152" s="249" t="s">
        <v>86</v>
      </c>
      <c r="AY152" s="3" t="s">
        <v>160</v>
      </c>
      <c r="BE152" s="250" t="n">
        <f aca="false">IF(N152="základní",J152,0)</f>
        <v>0</v>
      </c>
      <c r="BF152" s="250" t="n">
        <f aca="false">IF(N152="snížená",J152,0)</f>
        <v>0</v>
      </c>
      <c r="BG152" s="250" t="n">
        <f aca="false">IF(N152="zákl. přenesená",J152,0)</f>
        <v>0</v>
      </c>
      <c r="BH152" s="250" t="n">
        <f aca="false">IF(N152="sníž. přenesená",J152,0)</f>
        <v>0</v>
      </c>
      <c r="BI152" s="250" t="n">
        <f aca="false">IF(N152="nulová",J152,0)</f>
        <v>0</v>
      </c>
      <c r="BJ152" s="3" t="s">
        <v>86</v>
      </c>
      <c r="BK152" s="250" t="n">
        <f aca="false">ROUND(I152*H152,2)</f>
        <v>0</v>
      </c>
      <c r="BL152" s="3" t="s">
        <v>166</v>
      </c>
      <c r="BM152" s="249" t="s">
        <v>772</v>
      </c>
    </row>
    <row r="153" s="31" customFormat="true" ht="16.5" hidden="false" customHeight="true" outlineLevel="0" collapsed="false">
      <c r="A153" s="24"/>
      <c r="B153" s="25"/>
      <c r="C153" s="237" t="s">
        <v>301</v>
      </c>
      <c r="D153" s="237" t="s">
        <v>162</v>
      </c>
      <c r="E153" s="238" t="s">
        <v>3006</v>
      </c>
      <c r="F153" s="239" t="s">
        <v>3007</v>
      </c>
      <c r="G153" s="240" t="s">
        <v>221</v>
      </c>
      <c r="H153" s="241" t="n">
        <v>7.224</v>
      </c>
      <c r="I153" s="242"/>
      <c r="J153" s="243" t="n">
        <f aca="false">ROUND(I153*H153,2)</f>
        <v>0</v>
      </c>
      <c r="K153" s="244"/>
      <c r="L153" s="30"/>
      <c r="M153" s="245"/>
      <c r="N153" s="246" t="s">
        <v>44</v>
      </c>
      <c r="O153" s="74"/>
      <c r="P153" s="247" t="n">
        <f aca="false">O153*H153</f>
        <v>0</v>
      </c>
      <c r="Q153" s="247" t="n">
        <v>0</v>
      </c>
      <c r="R153" s="247" t="n">
        <f aca="false">Q153*H153</f>
        <v>0</v>
      </c>
      <c r="S153" s="247" t="n">
        <v>0</v>
      </c>
      <c r="T153" s="248" t="n">
        <f aca="false">S153*H153</f>
        <v>0</v>
      </c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R153" s="249" t="s">
        <v>166</v>
      </c>
      <c r="AT153" s="249" t="s">
        <v>162</v>
      </c>
      <c r="AU153" s="249" t="s">
        <v>86</v>
      </c>
      <c r="AY153" s="3" t="s">
        <v>160</v>
      </c>
      <c r="BE153" s="250" t="n">
        <f aca="false">IF(N153="základní",J153,0)</f>
        <v>0</v>
      </c>
      <c r="BF153" s="250" t="n">
        <f aca="false">IF(N153="snížená",J153,0)</f>
        <v>0</v>
      </c>
      <c r="BG153" s="250" t="n">
        <f aca="false">IF(N153="zákl. přenesená",J153,0)</f>
        <v>0</v>
      </c>
      <c r="BH153" s="250" t="n">
        <f aca="false">IF(N153="sníž. přenesená",J153,0)</f>
        <v>0</v>
      </c>
      <c r="BI153" s="250" t="n">
        <f aca="false">IF(N153="nulová",J153,0)</f>
        <v>0</v>
      </c>
      <c r="BJ153" s="3" t="s">
        <v>86</v>
      </c>
      <c r="BK153" s="250" t="n">
        <f aca="false">ROUND(I153*H153,2)</f>
        <v>0</v>
      </c>
      <c r="BL153" s="3" t="s">
        <v>166</v>
      </c>
      <c r="BM153" s="249" t="s">
        <v>787</v>
      </c>
    </row>
    <row r="154" s="31" customFormat="true" ht="16.5" hidden="false" customHeight="true" outlineLevel="0" collapsed="false">
      <c r="A154" s="24"/>
      <c r="B154" s="25"/>
      <c r="C154" s="237" t="s">
        <v>305</v>
      </c>
      <c r="D154" s="237" t="s">
        <v>162</v>
      </c>
      <c r="E154" s="238" t="s">
        <v>3008</v>
      </c>
      <c r="F154" s="239" t="s">
        <v>3009</v>
      </c>
      <c r="G154" s="240" t="s">
        <v>221</v>
      </c>
      <c r="H154" s="241" t="n">
        <v>7.224</v>
      </c>
      <c r="I154" s="242"/>
      <c r="J154" s="243" t="n">
        <f aca="false">ROUND(I154*H154,2)</f>
        <v>0</v>
      </c>
      <c r="K154" s="244"/>
      <c r="L154" s="30"/>
      <c r="M154" s="245"/>
      <c r="N154" s="246" t="s">
        <v>44</v>
      </c>
      <c r="O154" s="74"/>
      <c r="P154" s="247" t="n">
        <f aca="false">O154*H154</f>
        <v>0</v>
      </c>
      <c r="Q154" s="247" t="n">
        <v>0</v>
      </c>
      <c r="R154" s="247" t="n">
        <f aca="false">Q154*H154</f>
        <v>0</v>
      </c>
      <c r="S154" s="247" t="n">
        <v>0</v>
      </c>
      <c r="T154" s="248" t="n">
        <f aca="false">S154*H154</f>
        <v>0</v>
      </c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R154" s="249" t="s">
        <v>166</v>
      </c>
      <c r="AT154" s="249" t="s">
        <v>162</v>
      </c>
      <c r="AU154" s="249" t="s">
        <v>86</v>
      </c>
      <c r="AY154" s="3" t="s">
        <v>160</v>
      </c>
      <c r="BE154" s="250" t="n">
        <f aca="false">IF(N154="základní",J154,0)</f>
        <v>0</v>
      </c>
      <c r="BF154" s="250" t="n">
        <f aca="false">IF(N154="snížená",J154,0)</f>
        <v>0</v>
      </c>
      <c r="BG154" s="250" t="n">
        <f aca="false">IF(N154="zákl. přenesená",J154,0)</f>
        <v>0</v>
      </c>
      <c r="BH154" s="250" t="n">
        <f aca="false">IF(N154="sníž. přenesená",J154,0)</f>
        <v>0</v>
      </c>
      <c r="BI154" s="250" t="n">
        <f aca="false">IF(N154="nulová",J154,0)</f>
        <v>0</v>
      </c>
      <c r="BJ154" s="3" t="s">
        <v>86</v>
      </c>
      <c r="BK154" s="250" t="n">
        <f aca="false">ROUND(I154*H154,2)</f>
        <v>0</v>
      </c>
      <c r="BL154" s="3" t="s">
        <v>166</v>
      </c>
      <c r="BM154" s="249" t="s">
        <v>797</v>
      </c>
    </row>
    <row r="155" s="31" customFormat="true" ht="16.5" hidden="false" customHeight="true" outlineLevel="0" collapsed="false">
      <c r="A155" s="24"/>
      <c r="B155" s="25"/>
      <c r="C155" s="237" t="s">
        <v>310</v>
      </c>
      <c r="D155" s="237" t="s">
        <v>162</v>
      </c>
      <c r="E155" s="238" t="s">
        <v>3010</v>
      </c>
      <c r="F155" s="239" t="s">
        <v>3011</v>
      </c>
      <c r="G155" s="240" t="s">
        <v>2135</v>
      </c>
      <c r="H155" s="241" t="n">
        <v>9.03</v>
      </c>
      <c r="I155" s="242"/>
      <c r="J155" s="243" t="n">
        <f aca="false">ROUND(I155*H155,2)</f>
        <v>0</v>
      </c>
      <c r="K155" s="244"/>
      <c r="L155" s="30"/>
      <c r="M155" s="245"/>
      <c r="N155" s="246" t="s">
        <v>44</v>
      </c>
      <c r="O155" s="74"/>
      <c r="P155" s="247" t="n">
        <f aca="false">O155*H155</f>
        <v>0</v>
      </c>
      <c r="Q155" s="247" t="n">
        <v>0</v>
      </c>
      <c r="R155" s="247" t="n">
        <f aca="false">Q155*H155</f>
        <v>0</v>
      </c>
      <c r="S155" s="247" t="n">
        <v>0</v>
      </c>
      <c r="T155" s="248" t="n">
        <f aca="false">S155*H155</f>
        <v>0</v>
      </c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R155" s="249" t="s">
        <v>166</v>
      </c>
      <c r="AT155" s="249" t="s">
        <v>162</v>
      </c>
      <c r="AU155" s="249" t="s">
        <v>86</v>
      </c>
      <c r="AY155" s="3" t="s">
        <v>160</v>
      </c>
      <c r="BE155" s="250" t="n">
        <f aca="false">IF(N155="základní",J155,0)</f>
        <v>0</v>
      </c>
      <c r="BF155" s="250" t="n">
        <f aca="false">IF(N155="snížená",J155,0)</f>
        <v>0</v>
      </c>
      <c r="BG155" s="250" t="n">
        <f aca="false">IF(N155="zákl. přenesená",J155,0)</f>
        <v>0</v>
      </c>
      <c r="BH155" s="250" t="n">
        <f aca="false">IF(N155="sníž. přenesená",J155,0)</f>
        <v>0</v>
      </c>
      <c r="BI155" s="250" t="n">
        <f aca="false">IF(N155="nulová",J155,0)</f>
        <v>0</v>
      </c>
      <c r="BJ155" s="3" t="s">
        <v>86</v>
      </c>
      <c r="BK155" s="250" t="n">
        <f aca="false">ROUND(I155*H155,2)</f>
        <v>0</v>
      </c>
      <c r="BL155" s="3" t="s">
        <v>166</v>
      </c>
      <c r="BM155" s="249" t="s">
        <v>807</v>
      </c>
    </row>
    <row r="156" s="31" customFormat="true" ht="16.5" hidden="false" customHeight="true" outlineLevel="0" collapsed="false">
      <c r="A156" s="24"/>
      <c r="B156" s="25"/>
      <c r="C156" s="237" t="s">
        <v>316</v>
      </c>
      <c r="D156" s="237" t="s">
        <v>162</v>
      </c>
      <c r="E156" s="238" t="s">
        <v>3012</v>
      </c>
      <c r="F156" s="239" t="s">
        <v>3013</v>
      </c>
      <c r="G156" s="240" t="s">
        <v>189</v>
      </c>
      <c r="H156" s="241" t="n">
        <v>1.379</v>
      </c>
      <c r="I156" s="242"/>
      <c r="J156" s="243" t="n">
        <f aca="false">ROUND(I156*H156,2)</f>
        <v>0</v>
      </c>
      <c r="K156" s="244"/>
      <c r="L156" s="30"/>
      <c r="M156" s="245"/>
      <c r="N156" s="246" t="s">
        <v>44</v>
      </c>
      <c r="O156" s="74"/>
      <c r="P156" s="247" t="n">
        <f aca="false">O156*H156</f>
        <v>0</v>
      </c>
      <c r="Q156" s="247" t="n">
        <v>0</v>
      </c>
      <c r="R156" s="247" t="n">
        <f aca="false">Q156*H156</f>
        <v>0</v>
      </c>
      <c r="S156" s="247" t="n">
        <v>0</v>
      </c>
      <c r="T156" s="248" t="n">
        <f aca="false">S156*H156</f>
        <v>0</v>
      </c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R156" s="249" t="s">
        <v>166</v>
      </c>
      <c r="AT156" s="249" t="s">
        <v>162</v>
      </c>
      <c r="AU156" s="249" t="s">
        <v>86</v>
      </c>
      <c r="AY156" s="3" t="s">
        <v>160</v>
      </c>
      <c r="BE156" s="250" t="n">
        <f aca="false">IF(N156="základní",J156,0)</f>
        <v>0</v>
      </c>
      <c r="BF156" s="250" t="n">
        <f aca="false">IF(N156="snížená",J156,0)</f>
        <v>0</v>
      </c>
      <c r="BG156" s="250" t="n">
        <f aca="false">IF(N156="zákl. přenesená",J156,0)</f>
        <v>0</v>
      </c>
      <c r="BH156" s="250" t="n">
        <f aca="false">IF(N156="sníž. přenesená",J156,0)</f>
        <v>0</v>
      </c>
      <c r="BI156" s="250" t="n">
        <f aca="false">IF(N156="nulová",J156,0)</f>
        <v>0</v>
      </c>
      <c r="BJ156" s="3" t="s">
        <v>86</v>
      </c>
      <c r="BK156" s="250" t="n">
        <f aca="false">ROUND(I156*H156,2)</f>
        <v>0</v>
      </c>
      <c r="BL156" s="3" t="s">
        <v>166</v>
      </c>
      <c r="BM156" s="249" t="s">
        <v>816</v>
      </c>
    </row>
    <row r="157" s="220" customFormat="true" ht="25.9" hidden="false" customHeight="true" outlineLevel="0" collapsed="false">
      <c r="B157" s="221"/>
      <c r="C157" s="222"/>
      <c r="D157" s="223" t="s">
        <v>78</v>
      </c>
      <c r="E157" s="224" t="s">
        <v>3014</v>
      </c>
      <c r="F157" s="224" t="s">
        <v>3015</v>
      </c>
      <c r="G157" s="222"/>
      <c r="H157" s="222"/>
      <c r="I157" s="225"/>
      <c r="J157" s="226" t="n">
        <f aca="false">BK157</f>
        <v>0</v>
      </c>
      <c r="K157" s="222"/>
      <c r="L157" s="227"/>
      <c r="M157" s="228"/>
      <c r="N157" s="229"/>
      <c r="O157" s="229"/>
      <c r="P157" s="230" t="n">
        <f aca="false">SUM(P158:P174)</f>
        <v>0</v>
      </c>
      <c r="Q157" s="229"/>
      <c r="R157" s="230" t="n">
        <f aca="false">SUM(R158:R174)</f>
        <v>0</v>
      </c>
      <c r="S157" s="229"/>
      <c r="T157" s="231" t="n">
        <f aca="false">SUM(T158:T174)</f>
        <v>0</v>
      </c>
      <c r="AR157" s="232" t="s">
        <v>86</v>
      </c>
      <c r="AT157" s="233" t="s">
        <v>78</v>
      </c>
      <c r="AU157" s="233" t="s">
        <v>79</v>
      </c>
      <c r="AY157" s="232" t="s">
        <v>160</v>
      </c>
      <c r="BK157" s="234" t="n">
        <f aca="false">SUM(BK158:BK174)</f>
        <v>0</v>
      </c>
    </row>
    <row r="158" s="31" customFormat="true" ht="21.75" hidden="false" customHeight="true" outlineLevel="0" collapsed="false">
      <c r="A158" s="24"/>
      <c r="B158" s="25"/>
      <c r="C158" s="237" t="s">
        <v>324</v>
      </c>
      <c r="D158" s="237" t="s">
        <v>162</v>
      </c>
      <c r="E158" s="238" t="s">
        <v>3016</v>
      </c>
      <c r="F158" s="239" t="s">
        <v>3017</v>
      </c>
      <c r="G158" s="240" t="s">
        <v>221</v>
      </c>
      <c r="H158" s="241" t="n">
        <v>7.224</v>
      </c>
      <c r="I158" s="242"/>
      <c r="J158" s="243" t="n">
        <f aca="false">ROUND(I158*H158,2)</f>
        <v>0</v>
      </c>
      <c r="K158" s="244"/>
      <c r="L158" s="30"/>
      <c r="M158" s="245"/>
      <c r="N158" s="246" t="s">
        <v>44</v>
      </c>
      <c r="O158" s="74"/>
      <c r="P158" s="247" t="n">
        <f aca="false">O158*H158</f>
        <v>0</v>
      </c>
      <c r="Q158" s="247" t="n">
        <v>0</v>
      </c>
      <c r="R158" s="247" t="n">
        <f aca="false">Q158*H158</f>
        <v>0</v>
      </c>
      <c r="S158" s="247" t="n">
        <v>0</v>
      </c>
      <c r="T158" s="248" t="n">
        <f aca="false">S158*H158</f>
        <v>0</v>
      </c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R158" s="249" t="s">
        <v>166</v>
      </c>
      <c r="AT158" s="249" t="s">
        <v>162</v>
      </c>
      <c r="AU158" s="249" t="s">
        <v>86</v>
      </c>
      <c r="AY158" s="3" t="s">
        <v>160</v>
      </c>
      <c r="BE158" s="250" t="n">
        <f aca="false">IF(N158="základní",J158,0)</f>
        <v>0</v>
      </c>
      <c r="BF158" s="250" t="n">
        <f aca="false">IF(N158="snížená",J158,0)</f>
        <v>0</v>
      </c>
      <c r="BG158" s="250" t="n">
        <f aca="false">IF(N158="zákl. přenesená",J158,0)</f>
        <v>0</v>
      </c>
      <c r="BH158" s="250" t="n">
        <f aca="false">IF(N158="sníž. přenesená",J158,0)</f>
        <v>0</v>
      </c>
      <c r="BI158" s="250" t="n">
        <f aca="false">IF(N158="nulová",J158,0)</f>
        <v>0</v>
      </c>
      <c r="BJ158" s="3" t="s">
        <v>86</v>
      </c>
      <c r="BK158" s="250" t="n">
        <f aca="false">ROUND(I158*H158,2)</f>
        <v>0</v>
      </c>
      <c r="BL158" s="3" t="s">
        <v>166</v>
      </c>
      <c r="BM158" s="249" t="s">
        <v>835</v>
      </c>
    </row>
    <row r="159" s="31" customFormat="true" ht="21.75" hidden="false" customHeight="true" outlineLevel="0" collapsed="false">
      <c r="A159" s="24"/>
      <c r="B159" s="25"/>
      <c r="C159" s="237" t="s">
        <v>328</v>
      </c>
      <c r="D159" s="237" t="s">
        <v>162</v>
      </c>
      <c r="E159" s="238" t="s">
        <v>3018</v>
      </c>
      <c r="F159" s="239" t="s">
        <v>3019</v>
      </c>
      <c r="G159" s="240" t="s">
        <v>221</v>
      </c>
      <c r="H159" s="241" t="n">
        <v>7.224</v>
      </c>
      <c r="I159" s="242"/>
      <c r="J159" s="243" t="n">
        <f aca="false">ROUND(I159*H159,2)</f>
        <v>0</v>
      </c>
      <c r="K159" s="244"/>
      <c r="L159" s="30"/>
      <c r="M159" s="245"/>
      <c r="N159" s="246" t="s">
        <v>44</v>
      </c>
      <c r="O159" s="74"/>
      <c r="P159" s="247" t="n">
        <f aca="false">O159*H159</f>
        <v>0</v>
      </c>
      <c r="Q159" s="247" t="n">
        <v>0</v>
      </c>
      <c r="R159" s="247" t="n">
        <f aca="false">Q159*H159</f>
        <v>0</v>
      </c>
      <c r="S159" s="247" t="n">
        <v>0</v>
      </c>
      <c r="T159" s="248" t="n">
        <f aca="false">S159*H159</f>
        <v>0</v>
      </c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R159" s="249" t="s">
        <v>166</v>
      </c>
      <c r="AT159" s="249" t="s">
        <v>162</v>
      </c>
      <c r="AU159" s="249" t="s">
        <v>86</v>
      </c>
      <c r="AY159" s="3" t="s">
        <v>160</v>
      </c>
      <c r="BE159" s="250" t="n">
        <f aca="false">IF(N159="základní",J159,0)</f>
        <v>0</v>
      </c>
      <c r="BF159" s="250" t="n">
        <f aca="false">IF(N159="snížená",J159,0)</f>
        <v>0</v>
      </c>
      <c r="BG159" s="250" t="n">
        <f aca="false">IF(N159="zákl. přenesená",J159,0)</f>
        <v>0</v>
      </c>
      <c r="BH159" s="250" t="n">
        <f aca="false">IF(N159="sníž. přenesená",J159,0)</f>
        <v>0</v>
      </c>
      <c r="BI159" s="250" t="n">
        <f aca="false">IF(N159="nulová",J159,0)</f>
        <v>0</v>
      </c>
      <c r="BJ159" s="3" t="s">
        <v>86</v>
      </c>
      <c r="BK159" s="250" t="n">
        <f aca="false">ROUND(I159*H159,2)</f>
        <v>0</v>
      </c>
      <c r="BL159" s="3" t="s">
        <v>166</v>
      </c>
      <c r="BM159" s="249" t="s">
        <v>849</v>
      </c>
    </row>
    <row r="160" s="31" customFormat="true" ht="16.5" hidden="false" customHeight="true" outlineLevel="0" collapsed="false">
      <c r="A160" s="24"/>
      <c r="B160" s="25"/>
      <c r="C160" s="237" t="s">
        <v>333</v>
      </c>
      <c r="D160" s="237" t="s">
        <v>162</v>
      </c>
      <c r="E160" s="238" t="s">
        <v>3020</v>
      </c>
      <c r="F160" s="239" t="s">
        <v>3021</v>
      </c>
      <c r="G160" s="240" t="s">
        <v>221</v>
      </c>
      <c r="H160" s="241" t="n">
        <v>0.602</v>
      </c>
      <c r="I160" s="242"/>
      <c r="J160" s="243" t="n">
        <f aca="false">ROUND(I160*H160,2)</f>
        <v>0</v>
      </c>
      <c r="K160" s="244"/>
      <c r="L160" s="30"/>
      <c r="M160" s="245"/>
      <c r="N160" s="246" t="s">
        <v>44</v>
      </c>
      <c r="O160" s="74"/>
      <c r="P160" s="247" t="n">
        <f aca="false">O160*H160</f>
        <v>0</v>
      </c>
      <c r="Q160" s="247" t="n">
        <v>0</v>
      </c>
      <c r="R160" s="247" t="n">
        <f aca="false">Q160*H160</f>
        <v>0</v>
      </c>
      <c r="S160" s="247" t="n">
        <v>0</v>
      </c>
      <c r="T160" s="248" t="n">
        <f aca="false">S160*H160</f>
        <v>0</v>
      </c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R160" s="249" t="s">
        <v>166</v>
      </c>
      <c r="AT160" s="249" t="s">
        <v>162</v>
      </c>
      <c r="AU160" s="249" t="s">
        <v>86</v>
      </c>
      <c r="AY160" s="3" t="s">
        <v>160</v>
      </c>
      <c r="BE160" s="250" t="n">
        <f aca="false">IF(N160="základní",J160,0)</f>
        <v>0</v>
      </c>
      <c r="BF160" s="250" t="n">
        <f aca="false">IF(N160="snížená",J160,0)</f>
        <v>0</v>
      </c>
      <c r="BG160" s="250" t="n">
        <f aca="false">IF(N160="zákl. přenesená",J160,0)</f>
        <v>0</v>
      </c>
      <c r="BH160" s="250" t="n">
        <f aca="false">IF(N160="sníž. přenesená",J160,0)</f>
        <v>0</v>
      </c>
      <c r="BI160" s="250" t="n">
        <f aca="false">IF(N160="nulová",J160,0)</f>
        <v>0</v>
      </c>
      <c r="BJ160" s="3" t="s">
        <v>86</v>
      </c>
      <c r="BK160" s="250" t="n">
        <f aca="false">ROUND(I160*H160,2)</f>
        <v>0</v>
      </c>
      <c r="BL160" s="3" t="s">
        <v>166</v>
      </c>
      <c r="BM160" s="249" t="s">
        <v>854</v>
      </c>
    </row>
    <row r="161" s="31" customFormat="true" ht="16.5" hidden="false" customHeight="true" outlineLevel="0" collapsed="false">
      <c r="A161" s="24"/>
      <c r="B161" s="25"/>
      <c r="C161" s="237" t="s">
        <v>337</v>
      </c>
      <c r="D161" s="237" t="s">
        <v>162</v>
      </c>
      <c r="E161" s="238" t="s">
        <v>3022</v>
      </c>
      <c r="F161" s="239" t="s">
        <v>3023</v>
      </c>
      <c r="G161" s="240" t="s">
        <v>259</v>
      </c>
      <c r="H161" s="241" t="n">
        <v>0.602</v>
      </c>
      <c r="I161" s="242"/>
      <c r="J161" s="243" t="n">
        <f aca="false">ROUND(I161*H161,2)</f>
        <v>0</v>
      </c>
      <c r="K161" s="244"/>
      <c r="L161" s="30"/>
      <c r="M161" s="245"/>
      <c r="N161" s="246" t="s">
        <v>44</v>
      </c>
      <c r="O161" s="74"/>
      <c r="P161" s="247" t="n">
        <f aca="false">O161*H161</f>
        <v>0</v>
      </c>
      <c r="Q161" s="247" t="n">
        <v>0</v>
      </c>
      <c r="R161" s="247" t="n">
        <f aca="false">Q161*H161</f>
        <v>0</v>
      </c>
      <c r="S161" s="247" t="n">
        <v>0</v>
      </c>
      <c r="T161" s="248" t="n">
        <f aca="false">S161*H161</f>
        <v>0</v>
      </c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R161" s="249" t="s">
        <v>166</v>
      </c>
      <c r="AT161" s="249" t="s">
        <v>162</v>
      </c>
      <c r="AU161" s="249" t="s">
        <v>86</v>
      </c>
      <c r="AY161" s="3" t="s">
        <v>160</v>
      </c>
      <c r="BE161" s="250" t="n">
        <f aca="false">IF(N161="základní",J161,0)</f>
        <v>0</v>
      </c>
      <c r="BF161" s="250" t="n">
        <f aca="false">IF(N161="snížená",J161,0)</f>
        <v>0</v>
      </c>
      <c r="BG161" s="250" t="n">
        <f aca="false">IF(N161="zákl. přenesená",J161,0)</f>
        <v>0</v>
      </c>
      <c r="BH161" s="250" t="n">
        <f aca="false">IF(N161="sníž. přenesená",J161,0)</f>
        <v>0</v>
      </c>
      <c r="BI161" s="250" t="n">
        <f aca="false">IF(N161="nulová",J161,0)</f>
        <v>0</v>
      </c>
      <c r="BJ161" s="3" t="s">
        <v>86</v>
      </c>
      <c r="BK161" s="250" t="n">
        <f aca="false">ROUND(I161*H161,2)</f>
        <v>0</v>
      </c>
      <c r="BL161" s="3" t="s">
        <v>166</v>
      </c>
      <c r="BM161" s="249" t="s">
        <v>861</v>
      </c>
    </row>
    <row r="162" s="31" customFormat="true" ht="16.5" hidden="false" customHeight="true" outlineLevel="0" collapsed="false">
      <c r="A162" s="24"/>
      <c r="B162" s="25"/>
      <c r="C162" s="287" t="s">
        <v>331</v>
      </c>
      <c r="D162" s="287" t="s">
        <v>262</v>
      </c>
      <c r="E162" s="288" t="s">
        <v>3024</v>
      </c>
      <c r="F162" s="289" t="s">
        <v>3025</v>
      </c>
      <c r="G162" s="290" t="s">
        <v>259</v>
      </c>
      <c r="H162" s="291" t="n">
        <v>0.602</v>
      </c>
      <c r="I162" s="292"/>
      <c r="J162" s="293" t="n">
        <f aca="false">ROUND(I162*H162,2)</f>
        <v>0</v>
      </c>
      <c r="K162" s="294"/>
      <c r="L162" s="295"/>
      <c r="M162" s="296"/>
      <c r="N162" s="297" t="s">
        <v>44</v>
      </c>
      <c r="O162" s="74"/>
      <c r="P162" s="247" t="n">
        <f aca="false">O162*H162</f>
        <v>0</v>
      </c>
      <c r="Q162" s="247" t="n">
        <v>0</v>
      </c>
      <c r="R162" s="247" t="n">
        <f aca="false">Q162*H162</f>
        <v>0</v>
      </c>
      <c r="S162" s="247" t="n">
        <v>0</v>
      </c>
      <c r="T162" s="248" t="n">
        <f aca="false">S162*H162</f>
        <v>0</v>
      </c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R162" s="249" t="s">
        <v>200</v>
      </c>
      <c r="AT162" s="249" t="s">
        <v>262</v>
      </c>
      <c r="AU162" s="249" t="s">
        <v>86</v>
      </c>
      <c r="AY162" s="3" t="s">
        <v>160</v>
      </c>
      <c r="BE162" s="250" t="n">
        <f aca="false">IF(N162="základní",J162,0)</f>
        <v>0</v>
      </c>
      <c r="BF162" s="250" t="n">
        <f aca="false">IF(N162="snížená",J162,0)</f>
        <v>0</v>
      </c>
      <c r="BG162" s="250" t="n">
        <f aca="false">IF(N162="zákl. přenesená",J162,0)</f>
        <v>0</v>
      </c>
      <c r="BH162" s="250" t="n">
        <f aca="false">IF(N162="sníž. přenesená",J162,0)</f>
        <v>0</v>
      </c>
      <c r="BI162" s="250" t="n">
        <f aca="false">IF(N162="nulová",J162,0)</f>
        <v>0</v>
      </c>
      <c r="BJ162" s="3" t="s">
        <v>86</v>
      </c>
      <c r="BK162" s="250" t="n">
        <f aca="false">ROUND(I162*H162,2)</f>
        <v>0</v>
      </c>
      <c r="BL162" s="3" t="s">
        <v>166</v>
      </c>
      <c r="BM162" s="249" t="s">
        <v>877</v>
      </c>
    </row>
    <row r="163" s="31" customFormat="true" ht="16.5" hidden="false" customHeight="true" outlineLevel="0" collapsed="false">
      <c r="A163" s="24"/>
      <c r="B163" s="25"/>
      <c r="C163" s="237" t="s">
        <v>344</v>
      </c>
      <c r="D163" s="237" t="s">
        <v>162</v>
      </c>
      <c r="E163" s="238" t="s">
        <v>3026</v>
      </c>
      <c r="F163" s="239" t="s">
        <v>3027</v>
      </c>
      <c r="G163" s="240" t="s">
        <v>2135</v>
      </c>
      <c r="H163" s="241" t="n">
        <v>0.602</v>
      </c>
      <c r="I163" s="242"/>
      <c r="J163" s="243" t="n">
        <f aca="false">ROUND(I163*H163,2)</f>
        <v>0</v>
      </c>
      <c r="K163" s="244"/>
      <c r="L163" s="30"/>
      <c r="M163" s="245"/>
      <c r="N163" s="246" t="s">
        <v>44</v>
      </c>
      <c r="O163" s="74"/>
      <c r="P163" s="247" t="n">
        <f aca="false">O163*H163</f>
        <v>0</v>
      </c>
      <c r="Q163" s="247" t="n">
        <v>0</v>
      </c>
      <c r="R163" s="247" t="n">
        <f aca="false">Q163*H163</f>
        <v>0</v>
      </c>
      <c r="S163" s="247" t="n">
        <v>0</v>
      </c>
      <c r="T163" s="248" t="n">
        <f aca="false">S163*H163</f>
        <v>0</v>
      </c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R163" s="249" t="s">
        <v>166</v>
      </c>
      <c r="AT163" s="249" t="s">
        <v>162</v>
      </c>
      <c r="AU163" s="249" t="s">
        <v>86</v>
      </c>
      <c r="AY163" s="3" t="s">
        <v>160</v>
      </c>
      <c r="BE163" s="250" t="n">
        <f aca="false">IF(N163="základní",J163,0)</f>
        <v>0</v>
      </c>
      <c r="BF163" s="250" t="n">
        <f aca="false">IF(N163="snížená",J163,0)</f>
        <v>0</v>
      </c>
      <c r="BG163" s="250" t="n">
        <f aca="false">IF(N163="zákl. přenesená",J163,0)</f>
        <v>0</v>
      </c>
      <c r="BH163" s="250" t="n">
        <f aca="false">IF(N163="sníž. přenesená",J163,0)</f>
        <v>0</v>
      </c>
      <c r="BI163" s="250" t="n">
        <f aca="false">IF(N163="nulová",J163,0)</f>
        <v>0</v>
      </c>
      <c r="BJ163" s="3" t="s">
        <v>86</v>
      </c>
      <c r="BK163" s="250" t="n">
        <f aca="false">ROUND(I163*H163,2)</f>
        <v>0</v>
      </c>
      <c r="BL163" s="3" t="s">
        <v>166</v>
      </c>
      <c r="BM163" s="249" t="s">
        <v>887</v>
      </c>
    </row>
    <row r="164" s="31" customFormat="true" ht="21.75" hidden="false" customHeight="true" outlineLevel="0" collapsed="false">
      <c r="A164" s="24"/>
      <c r="B164" s="25"/>
      <c r="C164" s="237" t="s">
        <v>348</v>
      </c>
      <c r="D164" s="237" t="s">
        <v>162</v>
      </c>
      <c r="E164" s="238" t="s">
        <v>3028</v>
      </c>
      <c r="F164" s="239" t="s">
        <v>3029</v>
      </c>
      <c r="G164" s="240" t="s">
        <v>259</v>
      </c>
      <c r="H164" s="241" t="n">
        <v>0.602</v>
      </c>
      <c r="I164" s="242"/>
      <c r="J164" s="243" t="n">
        <f aca="false">ROUND(I164*H164,2)</f>
        <v>0</v>
      </c>
      <c r="K164" s="244"/>
      <c r="L164" s="30"/>
      <c r="M164" s="245"/>
      <c r="N164" s="246" t="s">
        <v>44</v>
      </c>
      <c r="O164" s="74"/>
      <c r="P164" s="247" t="n">
        <f aca="false">O164*H164</f>
        <v>0</v>
      </c>
      <c r="Q164" s="247" t="n">
        <v>0</v>
      </c>
      <c r="R164" s="247" t="n">
        <f aca="false">Q164*H164</f>
        <v>0</v>
      </c>
      <c r="S164" s="247" t="n">
        <v>0</v>
      </c>
      <c r="T164" s="248" t="n">
        <f aca="false">S164*H164</f>
        <v>0</v>
      </c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R164" s="249" t="s">
        <v>166</v>
      </c>
      <c r="AT164" s="249" t="s">
        <v>162</v>
      </c>
      <c r="AU164" s="249" t="s">
        <v>86</v>
      </c>
      <c r="AY164" s="3" t="s">
        <v>160</v>
      </c>
      <c r="BE164" s="250" t="n">
        <f aca="false">IF(N164="základní",J164,0)</f>
        <v>0</v>
      </c>
      <c r="BF164" s="250" t="n">
        <f aca="false">IF(N164="snížená",J164,0)</f>
        <v>0</v>
      </c>
      <c r="BG164" s="250" t="n">
        <f aca="false">IF(N164="zákl. přenesená",J164,0)</f>
        <v>0</v>
      </c>
      <c r="BH164" s="250" t="n">
        <f aca="false">IF(N164="sníž. přenesená",J164,0)</f>
        <v>0</v>
      </c>
      <c r="BI164" s="250" t="n">
        <f aca="false">IF(N164="nulová",J164,0)</f>
        <v>0</v>
      </c>
      <c r="BJ164" s="3" t="s">
        <v>86</v>
      </c>
      <c r="BK164" s="250" t="n">
        <f aca="false">ROUND(I164*H164,2)</f>
        <v>0</v>
      </c>
      <c r="BL164" s="3" t="s">
        <v>166</v>
      </c>
      <c r="BM164" s="249" t="s">
        <v>904</v>
      </c>
    </row>
    <row r="165" s="31" customFormat="true" ht="16.5" hidden="false" customHeight="true" outlineLevel="0" collapsed="false">
      <c r="A165" s="24"/>
      <c r="B165" s="25"/>
      <c r="C165" s="287" t="s">
        <v>352</v>
      </c>
      <c r="D165" s="287" t="s">
        <v>262</v>
      </c>
      <c r="E165" s="288" t="s">
        <v>3030</v>
      </c>
      <c r="F165" s="289" t="s">
        <v>3031</v>
      </c>
      <c r="G165" s="290" t="s">
        <v>259</v>
      </c>
      <c r="H165" s="291" t="n">
        <v>0.602</v>
      </c>
      <c r="I165" s="292"/>
      <c r="J165" s="293" t="n">
        <f aca="false">ROUND(I165*H165,2)</f>
        <v>0</v>
      </c>
      <c r="K165" s="294"/>
      <c r="L165" s="295"/>
      <c r="M165" s="296"/>
      <c r="N165" s="297" t="s">
        <v>44</v>
      </c>
      <c r="O165" s="74"/>
      <c r="P165" s="247" t="n">
        <f aca="false">O165*H165</f>
        <v>0</v>
      </c>
      <c r="Q165" s="247" t="n">
        <v>0</v>
      </c>
      <c r="R165" s="247" t="n">
        <f aca="false">Q165*H165</f>
        <v>0</v>
      </c>
      <c r="S165" s="247" t="n">
        <v>0</v>
      </c>
      <c r="T165" s="248" t="n">
        <f aca="false">S165*H165</f>
        <v>0</v>
      </c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R165" s="249" t="s">
        <v>200</v>
      </c>
      <c r="AT165" s="249" t="s">
        <v>262</v>
      </c>
      <c r="AU165" s="249" t="s">
        <v>86</v>
      </c>
      <c r="AY165" s="3" t="s">
        <v>160</v>
      </c>
      <c r="BE165" s="250" t="n">
        <f aca="false">IF(N165="základní",J165,0)</f>
        <v>0</v>
      </c>
      <c r="BF165" s="250" t="n">
        <f aca="false">IF(N165="snížená",J165,0)</f>
        <v>0</v>
      </c>
      <c r="BG165" s="250" t="n">
        <f aca="false">IF(N165="zákl. přenesená",J165,0)</f>
        <v>0</v>
      </c>
      <c r="BH165" s="250" t="n">
        <f aca="false">IF(N165="sníž. přenesená",J165,0)</f>
        <v>0</v>
      </c>
      <c r="BI165" s="250" t="n">
        <f aca="false">IF(N165="nulová",J165,0)</f>
        <v>0</v>
      </c>
      <c r="BJ165" s="3" t="s">
        <v>86</v>
      </c>
      <c r="BK165" s="250" t="n">
        <f aca="false">ROUND(I165*H165,2)</f>
        <v>0</v>
      </c>
      <c r="BL165" s="3" t="s">
        <v>166</v>
      </c>
      <c r="BM165" s="249" t="s">
        <v>913</v>
      </c>
    </row>
    <row r="166" s="31" customFormat="true" ht="16.5" hidden="false" customHeight="true" outlineLevel="0" collapsed="false">
      <c r="A166" s="24"/>
      <c r="B166" s="25"/>
      <c r="C166" s="287" t="s">
        <v>356</v>
      </c>
      <c r="D166" s="287" t="s">
        <v>262</v>
      </c>
      <c r="E166" s="288" t="s">
        <v>3032</v>
      </c>
      <c r="F166" s="289" t="s">
        <v>3033</v>
      </c>
      <c r="G166" s="290" t="s">
        <v>259</v>
      </c>
      <c r="H166" s="291" t="n">
        <v>0.602</v>
      </c>
      <c r="I166" s="292"/>
      <c r="J166" s="293" t="n">
        <f aca="false">ROUND(I166*H166,2)</f>
        <v>0</v>
      </c>
      <c r="K166" s="294"/>
      <c r="L166" s="295"/>
      <c r="M166" s="296"/>
      <c r="N166" s="297" t="s">
        <v>44</v>
      </c>
      <c r="O166" s="74"/>
      <c r="P166" s="247" t="n">
        <f aca="false">O166*H166</f>
        <v>0</v>
      </c>
      <c r="Q166" s="247" t="n">
        <v>0</v>
      </c>
      <c r="R166" s="247" t="n">
        <f aca="false">Q166*H166</f>
        <v>0</v>
      </c>
      <c r="S166" s="247" t="n">
        <v>0</v>
      </c>
      <c r="T166" s="248" t="n">
        <f aca="false">S166*H166</f>
        <v>0</v>
      </c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R166" s="249" t="s">
        <v>200</v>
      </c>
      <c r="AT166" s="249" t="s">
        <v>262</v>
      </c>
      <c r="AU166" s="249" t="s">
        <v>86</v>
      </c>
      <c r="AY166" s="3" t="s">
        <v>160</v>
      </c>
      <c r="BE166" s="250" t="n">
        <f aca="false">IF(N166="základní",J166,0)</f>
        <v>0</v>
      </c>
      <c r="BF166" s="250" t="n">
        <f aca="false">IF(N166="snížená",J166,0)</f>
        <v>0</v>
      </c>
      <c r="BG166" s="250" t="n">
        <f aca="false">IF(N166="zákl. přenesená",J166,0)</f>
        <v>0</v>
      </c>
      <c r="BH166" s="250" t="n">
        <f aca="false">IF(N166="sníž. přenesená",J166,0)</f>
        <v>0</v>
      </c>
      <c r="BI166" s="250" t="n">
        <f aca="false">IF(N166="nulová",J166,0)</f>
        <v>0</v>
      </c>
      <c r="BJ166" s="3" t="s">
        <v>86</v>
      </c>
      <c r="BK166" s="250" t="n">
        <f aca="false">ROUND(I166*H166,2)</f>
        <v>0</v>
      </c>
      <c r="BL166" s="3" t="s">
        <v>166</v>
      </c>
      <c r="BM166" s="249" t="s">
        <v>922</v>
      </c>
    </row>
    <row r="167" s="31" customFormat="true" ht="16.5" hidden="false" customHeight="true" outlineLevel="0" collapsed="false">
      <c r="A167" s="24"/>
      <c r="B167" s="25"/>
      <c r="C167" s="287" t="s">
        <v>360</v>
      </c>
      <c r="D167" s="287" t="s">
        <v>262</v>
      </c>
      <c r="E167" s="288" t="s">
        <v>3034</v>
      </c>
      <c r="F167" s="289" t="s">
        <v>3035</v>
      </c>
      <c r="G167" s="290" t="s">
        <v>259</v>
      </c>
      <c r="H167" s="291" t="n">
        <v>0.602</v>
      </c>
      <c r="I167" s="292"/>
      <c r="J167" s="293" t="n">
        <f aca="false">ROUND(I167*H167,2)</f>
        <v>0</v>
      </c>
      <c r="K167" s="294"/>
      <c r="L167" s="295"/>
      <c r="M167" s="296"/>
      <c r="N167" s="297" t="s">
        <v>44</v>
      </c>
      <c r="O167" s="74"/>
      <c r="P167" s="247" t="n">
        <f aca="false">O167*H167</f>
        <v>0</v>
      </c>
      <c r="Q167" s="247" t="n">
        <v>0</v>
      </c>
      <c r="R167" s="247" t="n">
        <f aca="false">Q167*H167</f>
        <v>0</v>
      </c>
      <c r="S167" s="247" t="n">
        <v>0</v>
      </c>
      <c r="T167" s="248" t="n">
        <f aca="false">S167*H167</f>
        <v>0</v>
      </c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R167" s="249" t="s">
        <v>200</v>
      </c>
      <c r="AT167" s="249" t="s">
        <v>262</v>
      </c>
      <c r="AU167" s="249" t="s">
        <v>86</v>
      </c>
      <c r="AY167" s="3" t="s">
        <v>160</v>
      </c>
      <c r="BE167" s="250" t="n">
        <f aca="false">IF(N167="základní",J167,0)</f>
        <v>0</v>
      </c>
      <c r="BF167" s="250" t="n">
        <f aca="false">IF(N167="snížená",J167,0)</f>
        <v>0</v>
      </c>
      <c r="BG167" s="250" t="n">
        <f aca="false">IF(N167="zákl. přenesená",J167,0)</f>
        <v>0</v>
      </c>
      <c r="BH167" s="250" t="n">
        <f aca="false">IF(N167="sníž. přenesená",J167,0)</f>
        <v>0</v>
      </c>
      <c r="BI167" s="250" t="n">
        <f aca="false">IF(N167="nulová",J167,0)</f>
        <v>0</v>
      </c>
      <c r="BJ167" s="3" t="s">
        <v>86</v>
      </c>
      <c r="BK167" s="250" t="n">
        <f aca="false">ROUND(I167*H167,2)</f>
        <v>0</v>
      </c>
      <c r="BL167" s="3" t="s">
        <v>166</v>
      </c>
      <c r="BM167" s="249" t="s">
        <v>932</v>
      </c>
    </row>
    <row r="168" s="31" customFormat="true" ht="16.5" hidden="false" customHeight="true" outlineLevel="0" collapsed="false">
      <c r="A168" s="24"/>
      <c r="B168" s="25"/>
      <c r="C168" s="287" t="s">
        <v>367</v>
      </c>
      <c r="D168" s="287" t="s">
        <v>262</v>
      </c>
      <c r="E168" s="288" t="s">
        <v>3036</v>
      </c>
      <c r="F168" s="289" t="s">
        <v>3037</v>
      </c>
      <c r="G168" s="290" t="s">
        <v>259</v>
      </c>
      <c r="H168" s="291" t="n">
        <v>0.602</v>
      </c>
      <c r="I168" s="292"/>
      <c r="J168" s="293" t="n">
        <f aca="false">ROUND(I168*H168,2)</f>
        <v>0</v>
      </c>
      <c r="K168" s="294"/>
      <c r="L168" s="295"/>
      <c r="M168" s="296"/>
      <c r="N168" s="297" t="s">
        <v>44</v>
      </c>
      <c r="O168" s="74"/>
      <c r="P168" s="247" t="n">
        <f aca="false">O168*H168</f>
        <v>0</v>
      </c>
      <c r="Q168" s="247" t="n">
        <v>0</v>
      </c>
      <c r="R168" s="247" t="n">
        <f aca="false">Q168*H168</f>
        <v>0</v>
      </c>
      <c r="S168" s="247" t="n">
        <v>0</v>
      </c>
      <c r="T168" s="248" t="n">
        <f aca="false">S168*H168</f>
        <v>0</v>
      </c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R168" s="249" t="s">
        <v>200</v>
      </c>
      <c r="AT168" s="249" t="s">
        <v>262</v>
      </c>
      <c r="AU168" s="249" t="s">
        <v>86</v>
      </c>
      <c r="AY168" s="3" t="s">
        <v>160</v>
      </c>
      <c r="BE168" s="250" t="n">
        <f aca="false">IF(N168="základní",J168,0)</f>
        <v>0</v>
      </c>
      <c r="BF168" s="250" t="n">
        <f aca="false">IF(N168="snížená",J168,0)</f>
        <v>0</v>
      </c>
      <c r="BG168" s="250" t="n">
        <f aca="false">IF(N168="zákl. přenesená",J168,0)</f>
        <v>0</v>
      </c>
      <c r="BH168" s="250" t="n">
        <f aca="false">IF(N168="sníž. přenesená",J168,0)</f>
        <v>0</v>
      </c>
      <c r="BI168" s="250" t="n">
        <f aca="false">IF(N168="nulová",J168,0)</f>
        <v>0</v>
      </c>
      <c r="BJ168" s="3" t="s">
        <v>86</v>
      </c>
      <c r="BK168" s="250" t="n">
        <f aca="false">ROUND(I168*H168,2)</f>
        <v>0</v>
      </c>
      <c r="BL168" s="3" t="s">
        <v>166</v>
      </c>
      <c r="BM168" s="249" t="s">
        <v>942</v>
      </c>
    </row>
    <row r="169" s="31" customFormat="true" ht="16.5" hidden="false" customHeight="true" outlineLevel="0" collapsed="false">
      <c r="A169" s="24"/>
      <c r="B169" s="25"/>
      <c r="C169" s="287" t="s">
        <v>372</v>
      </c>
      <c r="D169" s="287" t="s">
        <v>262</v>
      </c>
      <c r="E169" s="288" t="s">
        <v>3038</v>
      </c>
      <c r="F169" s="289" t="s">
        <v>3039</v>
      </c>
      <c r="G169" s="290" t="s">
        <v>259</v>
      </c>
      <c r="H169" s="291" t="n">
        <v>0.602</v>
      </c>
      <c r="I169" s="292"/>
      <c r="J169" s="293" t="n">
        <f aca="false">ROUND(I169*H169,2)</f>
        <v>0</v>
      </c>
      <c r="K169" s="294"/>
      <c r="L169" s="295"/>
      <c r="M169" s="296"/>
      <c r="N169" s="297" t="s">
        <v>44</v>
      </c>
      <c r="O169" s="74"/>
      <c r="P169" s="247" t="n">
        <f aca="false">O169*H169</f>
        <v>0</v>
      </c>
      <c r="Q169" s="247" t="n">
        <v>0</v>
      </c>
      <c r="R169" s="247" t="n">
        <f aca="false">Q169*H169</f>
        <v>0</v>
      </c>
      <c r="S169" s="247" t="n">
        <v>0</v>
      </c>
      <c r="T169" s="248" t="n">
        <f aca="false">S169*H169</f>
        <v>0</v>
      </c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R169" s="249" t="s">
        <v>200</v>
      </c>
      <c r="AT169" s="249" t="s">
        <v>262</v>
      </c>
      <c r="AU169" s="249" t="s">
        <v>86</v>
      </c>
      <c r="AY169" s="3" t="s">
        <v>160</v>
      </c>
      <c r="BE169" s="250" t="n">
        <f aca="false">IF(N169="základní",J169,0)</f>
        <v>0</v>
      </c>
      <c r="BF169" s="250" t="n">
        <f aca="false">IF(N169="snížená",J169,0)</f>
        <v>0</v>
      </c>
      <c r="BG169" s="250" t="n">
        <f aca="false">IF(N169="zákl. přenesená",J169,0)</f>
        <v>0</v>
      </c>
      <c r="BH169" s="250" t="n">
        <f aca="false">IF(N169="sníž. přenesená",J169,0)</f>
        <v>0</v>
      </c>
      <c r="BI169" s="250" t="n">
        <f aca="false">IF(N169="nulová",J169,0)</f>
        <v>0</v>
      </c>
      <c r="BJ169" s="3" t="s">
        <v>86</v>
      </c>
      <c r="BK169" s="250" t="n">
        <f aca="false">ROUND(I169*H169,2)</f>
        <v>0</v>
      </c>
      <c r="BL169" s="3" t="s">
        <v>166</v>
      </c>
      <c r="BM169" s="249" t="s">
        <v>955</v>
      </c>
    </row>
    <row r="170" s="31" customFormat="true" ht="21.75" hidden="false" customHeight="true" outlineLevel="0" collapsed="false">
      <c r="A170" s="24"/>
      <c r="B170" s="25"/>
      <c r="C170" s="237" t="s">
        <v>376</v>
      </c>
      <c r="D170" s="237" t="s">
        <v>162</v>
      </c>
      <c r="E170" s="238" t="s">
        <v>3040</v>
      </c>
      <c r="F170" s="239" t="s">
        <v>3041</v>
      </c>
      <c r="G170" s="240" t="s">
        <v>221</v>
      </c>
      <c r="H170" s="241" t="n">
        <v>0.602</v>
      </c>
      <c r="I170" s="242"/>
      <c r="J170" s="243" t="n">
        <f aca="false">ROUND(I170*H170,2)</f>
        <v>0</v>
      </c>
      <c r="K170" s="244"/>
      <c r="L170" s="30"/>
      <c r="M170" s="245"/>
      <c r="N170" s="246" t="s">
        <v>44</v>
      </c>
      <c r="O170" s="74"/>
      <c r="P170" s="247" t="n">
        <f aca="false">O170*H170</f>
        <v>0</v>
      </c>
      <c r="Q170" s="247" t="n">
        <v>0</v>
      </c>
      <c r="R170" s="247" t="n">
        <f aca="false">Q170*H170</f>
        <v>0</v>
      </c>
      <c r="S170" s="247" t="n">
        <v>0</v>
      </c>
      <c r="T170" s="248" t="n">
        <f aca="false">S170*H170</f>
        <v>0</v>
      </c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R170" s="249" t="s">
        <v>166</v>
      </c>
      <c r="AT170" s="249" t="s">
        <v>162</v>
      </c>
      <c r="AU170" s="249" t="s">
        <v>86</v>
      </c>
      <c r="AY170" s="3" t="s">
        <v>160</v>
      </c>
      <c r="BE170" s="250" t="n">
        <f aca="false">IF(N170="základní",J170,0)</f>
        <v>0</v>
      </c>
      <c r="BF170" s="250" t="n">
        <f aca="false">IF(N170="snížená",J170,0)</f>
        <v>0</v>
      </c>
      <c r="BG170" s="250" t="n">
        <f aca="false">IF(N170="zákl. přenesená",J170,0)</f>
        <v>0</v>
      </c>
      <c r="BH170" s="250" t="n">
        <f aca="false">IF(N170="sníž. přenesená",J170,0)</f>
        <v>0</v>
      </c>
      <c r="BI170" s="250" t="n">
        <f aca="false">IF(N170="nulová",J170,0)</f>
        <v>0</v>
      </c>
      <c r="BJ170" s="3" t="s">
        <v>86</v>
      </c>
      <c r="BK170" s="250" t="n">
        <f aca="false">ROUND(I170*H170,2)</f>
        <v>0</v>
      </c>
      <c r="BL170" s="3" t="s">
        <v>166</v>
      </c>
      <c r="BM170" s="249" t="s">
        <v>965</v>
      </c>
    </row>
    <row r="171" s="31" customFormat="true" ht="16.5" hidden="false" customHeight="true" outlineLevel="0" collapsed="false">
      <c r="A171" s="24"/>
      <c r="B171" s="25"/>
      <c r="C171" s="237" t="s">
        <v>380</v>
      </c>
      <c r="D171" s="237" t="s">
        <v>162</v>
      </c>
      <c r="E171" s="238" t="s">
        <v>3042</v>
      </c>
      <c r="F171" s="239" t="s">
        <v>3043</v>
      </c>
      <c r="G171" s="240" t="s">
        <v>2683</v>
      </c>
      <c r="H171" s="241" t="n">
        <v>0.602</v>
      </c>
      <c r="I171" s="242"/>
      <c r="J171" s="243" t="n">
        <f aca="false">ROUND(I171*H171,2)</f>
        <v>0</v>
      </c>
      <c r="K171" s="244"/>
      <c r="L171" s="30"/>
      <c r="M171" s="245"/>
      <c r="N171" s="246" t="s">
        <v>44</v>
      </c>
      <c r="O171" s="74"/>
      <c r="P171" s="247" t="n">
        <f aca="false">O171*H171</f>
        <v>0</v>
      </c>
      <c r="Q171" s="247" t="n">
        <v>0</v>
      </c>
      <c r="R171" s="247" t="n">
        <f aca="false">Q171*H171</f>
        <v>0</v>
      </c>
      <c r="S171" s="247" t="n">
        <v>0</v>
      </c>
      <c r="T171" s="248" t="n">
        <f aca="false">S171*H171</f>
        <v>0</v>
      </c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R171" s="249" t="s">
        <v>166</v>
      </c>
      <c r="AT171" s="249" t="s">
        <v>162</v>
      </c>
      <c r="AU171" s="249" t="s">
        <v>86</v>
      </c>
      <c r="AY171" s="3" t="s">
        <v>160</v>
      </c>
      <c r="BE171" s="250" t="n">
        <f aca="false">IF(N171="základní",J171,0)</f>
        <v>0</v>
      </c>
      <c r="BF171" s="250" t="n">
        <f aca="false">IF(N171="snížená",J171,0)</f>
        <v>0</v>
      </c>
      <c r="BG171" s="250" t="n">
        <f aca="false">IF(N171="zákl. přenesená",J171,0)</f>
        <v>0</v>
      </c>
      <c r="BH171" s="250" t="n">
        <f aca="false">IF(N171="sníž. přenesená",J171,0)</f>
        <v>0</v>
      </c>
      <c r="BI171" s="250" t="n">
        <f aca="false">IF(N171="nulová",J171,0)</f>
        <v>0</v>
      </c>
      <c r="BJ171" s="3" t="s">
        <v>86</v>
      </c>
      <c r="BK171" s="250" t="n">
        <f aca="false">ROUND(I171*H171,2)</f>
        <v>0</v>
      </c>
      <c r="BL171" s="3" t="s">
        <v>166</v>
      </c>
      <c r="BM171" s="249" t="s">
        <v>975</v>
      </c>
    </row>
    <row r="172" s="31" customFormat="true" ht="16.5" hidden="false" customHeight="true" outlineLevel="0" collapsed="false">
      <c r="A172" s="24"/>
      <c r="B172" s="25"/>
      <c r="C172" s="237" t="s">
        <v>388</v>
      </c>
      <c r="D172" s="237" t="s">
        <v>162</v>
      </c>
      <c r="E172" s="238" t="s">
        <v>3044</v>
      </c>
      <c r="F172" s="239" t="s">
        <v>3045</v>
      </c>
      <c r="G172" s="240" t="s">
        <v>221</v>
      </c>
      <c r="H172" s="241" t="n">
        <v>9.03</v>
      </c>
      <c r="I172" s="242"/>
      <c r="J172" s="243" t="n">
        <f aca="false">ROUND(I172*H172,2)</f>
        <v>0</v>
      </c>
      <c r="K172" s="244"/>
      <c r="L172" s="30"/>
      <c r="M172" s="245"/>
      <c r="N172" s="246" t="s">
        <v>44</v>
      </c>
      <c r="O172" s="74"/>
      <c r="P172" s="247" t="n">
        <f aca="false">O172*H172</f>
        <v>0</v>
      </c>
      <c r="Q172" s="247" t="n">
        <v>0</v>
      </c>
      <c r="R172" s="247" t="n">
        <f aca="false">Q172*H172</f>
        <v>0</v>
      </c>
      <c r="S172" s="247" t="n">
        <v>0</v>
      </c>
      <c r="T172" s="248" t="n">
        <f aca="false">S172*H172</f>
        <v>0</v>
      </c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R172" s="249" t="s">
        <v>166</v>
      </c>
      <c r="AT172" s="249" t="s">
        <v>162</v>
      </c>
      <c r="AU172" s="249" t="s">
        <v>86</v>
      </c>
      <c r="AY172" s="3" t="s">
        <v>160</v>
      </c>
      <c r="BE172" s="250" t="n">
        <f aca="false">IF(N172="základní",J172,0)</f>
        <v>0</v>
      </c>
      <c r="BF172" s="250" t="n">
        <f aca="false">IF(N172="snížená",J172,0)</f>
        <v>0</v>
      </c>
      <c r="BG172" s="250" t="n">
        <f aca="false">IF(N172="zákl. přenesená",J172,0)</f>
        <v>0</v>
      </c>
      <c r="BH172" s="250" t="n">
        <f aca="false">IF(N172="sníž. přenesená",J172,0)</f>
        <v>0</v>
      </c>
      <c r="BI172" s="250" t="n">
        <f aca="false">IF(N172="nulová",J172,0)</f>
        <v>0</v>
      </c>
      <c r="BJ172" s="3" t="s">
        <v>86</v>
      </c>
      <c r="BK172" s="250" t="n">
        <f aca="false">ROUND(I172*H172,2)</f>
        <v>0</v>
      </c>
      <c r="BL172" s="3" t="s">
        <v>166</v>
      </c>
      <c r="BM172" s="249" t="s">
        <v>982</v>
      </c>
    </row>
    <row r="173" s="31" customFormat="true" ht="16.5" hidden="false" customHeight="true" outlineLevel="0" collapsed="false">
      <c r="A173" s="24"/>
      <c r="B173" s="25"/>
      <c r="C173" s="237" t="s">
        <v>675</v>
      </c>
      <c r="D173" s="237" t="s">
        <v>162</v>
      </c>
      <c r="E173" s="238" t="s">
        <v>3046</v>
      </c>
      <c r="F173" s="239" t="s">
        <v>3047</v>
      </c>
      <c r="G173" s="240" t="s">
        <v>221</v>
      </c>
      <c r="H173" s="241" t="n">
        <v>7.224</v>
      </c>
      <c r="I173" s="242"/>
      <c r="J173" s="243" t="n">
        <f aca="false">ROUND(I173*H173,2)</f>
        <v>0</v>
      </c>
      <c r="K173" s="244"/>
      <c r="L173" s="30"/>
      <c r="M173" s="245"/>
      <c r="N173" s="246" t="s">
        <v>44</v>
      </c>
      <c r="O173" s="74"/>
      <c r="P173" s="247" t="n">
        <f aca="false">O173*H173</f>
        <v>0</v>
      </c>
      <c r="Q173" s="247" t="n">
        <v>0</v>
      </c>
      <c r="R173" s="247" t="n">
        <f aca="false">Q173*H173</f>
        <v>0</v>
      </c>
      <c r="S173" s="247" t="n">
        <v>0</v>
      </c>
      <c r="T173" s="248" t="n">
        <f aca="false">S173*H173</f>
        <v>0</v>
      </c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R173" s="249" t="s">
        <v>166</v>
      </c>
      <c r="AT173" s="249" t="s">
        <v>162</v>
      </c>
      <c r="AU173" s="249" t="s">
        <v>86</v>
      </c>
      <c r="AY173" s="3" t="s">
        <v>160</v>
      </c>
      <c r="BE173" s="250" t="n">
        <f aca="false">IF(N173="základní",J173,0)</f>
        <v>0</v>
      </c>
      <c r="BF173" s="250" t="n">
        <f aca="false">IF(N173="snížená",J173,0)</f>
        <v>0</v>
      </c>
      <c r="BG173" s="250" t="n">
        <f aca="false">IF(N173="zákl. přenesená",J173,0)</f>
        <v>0</v>
      </c>
      <c r="BH173" s="250" t="n">
        <f aca="false">IF(N173="sníž. přenesená",J173,0)</f>
        <v>0</v>
      </c>
      <c r="BI173" s="250" t="n">
        <f aca="false">IF(N173="nulová",J173,0)</f>
        <v>0</v>
      </c>
      <c r="BJ173" s="3" t="s">
        <v>86</v>
      </c>
      <c r="BK173" s="250" t="n">
        <f aca="false">ROUND(I173*H173,2)</f>
        <v>0</v>
      </c>
      <c r="BL173" s="3" t="s">
        <v>166</v>
      </c>
      <c r="BM173" s="249" t="s">
        <v>990</v>
      </c>
    </row>
    <row r="174" s="31" customFormat="true" ht="16.5" hidden="false" customHeight="true" outlineLevel="0" collapsed="false">
      <c r="A174" s="24"/>
      <c r="B174" s="25"/>
      <c r="C174" s="237" t="s">
        <v>679</v>
      </c>
      <c r="D174" s="237" t="s">
        <v>162</v>
      </c>
      <c r="E174" s="238" t="s">
        <v>3012</v>
      </c>
      <c r="F174" s="239" t="s">
        <v>3013</v>
      </c>
      <c r="G174" s="240" t="s">
        <v>189</v>
      </c>
      <c r="H174" s="241" t="n">
        <v>0.512</v>
      </c>
      <c r="I174" s="242"/>
      <c r="J174" s="243" t="n">
        <f aca="false">ROUND(I174*H174,2)</f>
        <v>0</v>
      </c>
      <c r="K174" s="244"/>
      <c r="L174" s="30"/>
      <c r="M174" s="245"/>
      <c r="N174" s="246" t="s">
        <v>44</v>
      </c>
      <c r="O174" s="74"/>
      <c r="P174" s="247" t="n">
        <f aca="false">O174*H174</f>
        <v>0</v>
      </c>
      <c r="Q174" s="247" t="n">
        <v>0</v>
      </c>
      <c r="R174" s="247" t="n">
        <f aca="false">Q174*H174</f>
        <v>0</v>
      </c>
      <c r="S174" s="247" t="n">
        <v>0</v>
      </c>
      <c r="T174" s="248" t="n">
        <f aca="false">S174*H174</f>
        <v>0</v>
      </c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R174" s="249" t="s">
        <v>166</v>
      </c>
      <c r="AT174" s="249" t="s">
        <v>162</v>
      </c>
      <c r="AU174" s="249" t="s">
        <v>86</v>
      </c>
      <c r="AY174" s="3" t="s">
        <v>160</v>
      </c>
      <c r="BE174" s="250" t="n">
        <f aca="false">IF(N174="základní",J174,0)</f>
        <v>0</v>
      </c>
      <c r="BF174" s="250" t="n">
        <f aca="false">IF(N174="snížená",J174,0)</f>
        <v>0</v>
      </c>
      <c r="BG174" s="250" t="n">
        <f aca="false">IF(N174="zákl. přenesená",J174,0)</f>
        <v>0</v>
      </c>
      <c r="BH174" s="250" t="n">
        <f aca="false">IF(N174="sníž. přenesená",J174,0)</f>
        <v>0</v>
      </c>
      <c r="BI174" s="250" t="n">
        <f aca="false">IF(N174="nulová",J174,0)</f>
        <v>0</v>
      </c>
      <c r="BJ174" s="3" t="s">
        <v>86</v>
      </c>
      <c r="BK174" s="250" t="n">
        <f aca="false">ROUND(I174*H174,2)</f>
        <v>0</v>
      </c>
      <c r="BL174" s="3" t="s">
        <v>166</v>
      </c>
      <c r="BM174" s="249" t="s">
        <v>998</v>
      </c>
    </row>
    <row r="175" s="220" customFormat="true" ht="25.9" hidden="false" customHeight="true" outlineLevel="0" collapsed="false">
      <c r="B175" s="221"/>
      <c r="C175" s="222"/>
      <c r="D175" s="223" t="s">
        <v>78</v>
      </c>
      <c r="E175" s="224" t="s">
        <v>3048</v>
      </c>
      <c r="F175" s="224" t="s">
        <v>3049</v>
      </c>
      <c r="G175" s="222"/>
      <c r="H175" s="222"/>
      <c r="I175" s="225"/>
      <c r="J175" s="226" t="n">
        <f aca="false">BK175</f>
        <v>0</v>
      </c>
      <c r="K175" s="222"/>
      <c r="L175" s="227"/>
      <c r="M175" s="228"/>
      <c r="N175" s="229"/>
      <c r="O175" s="229"/>
      <c r="P175" s="230" t="n">
        <f aca="false">SUM(P176:P178)</f>
        <v>0</v>
      </c>
      <c r="Q175" s="229"/>
      <c r="R175" s="230" t="n">
        <f aca="false">SUM(R176:R178)</f>
        <v>0</v>
      </c>
      <c r="S175" s="229"/>
      <c r="T175" s="231" t="n">
        <f aca="false">SUM(T176:T178)</f>
        <v>0</v>
      </c>
      <c r="AR175" s="232" t="s">
        <v>86</v>
      </c>
      <c r="AT175" s="233" t="s">
        <v>78</v>
      </c>
      <c r="AU175" s="233" t="s">
        <v>79</v>
      </c>
      <c r="AY175" s="232" t="s">
        <v>160</v>
      </c>
      <c r="BK175" s="234" t="n">
        <f aca="false">SUM(BK176:BK178)</f>
        <v>0</v>
      </c>
    </row>
    <row r="176" s="31" customFormat="true" ht="16.5" hidden="false" customHeight="true" outlineLevel="0" collapsed="false">
      <c r="A176" s="24"/>
      <c r="B176" s="25"/>
      <c r="C176" s="237" t="s">
        <v>681</v>
      </c>
      <c r="D176" s="237" t="s">
        <v>162</v>
      </c>
      <c r="E176" s="238" t="s">
        <v>3050</v>
      </c>
      <c r="F176" s="239" t="s">
        <v>3051</v>
      </c>
      <c r="G176" s="240" t="s">
        <v>213</v>
      </c>
      <c r="H176" s="241" t="n">
        <v>0.734</v>
      </c>
      <c r="I176" s="242"/>
      <c r="J176" s="243" t="n">
        <f aca="false">ROUND(I176*H176,2)</f>
        <v>0</v>
      </c>
      <c r="K176" s="244"/>
      <c r="L176" s="30"/>
      <c r="M176" s="245"/>
      <c r="N176" s="246" t="s">
        <v>44</v>
      </c>
      <c r="O176" s="74"/>
      <c r="P176" s="247" t="n">
        <f aca="false">O176*H176</f>
        <v>0</v>
      </c>
      <c r="Q176" s="247" t="n">
        <v>0</v>
      </c>
      <c r="R176" s="247" t="n">
        <f aca="false">Q176*H176</f>
        <v>0</v>
      </c>
      <c r="S176" s="247" t="n">
        <v>0</v>
      </c>
      <c r="T176" s="248" t="n">
        <f aca="false">S176*H176</f>
        <v>0</v>
      </c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R176" s="249" t="s">
        <v>166</v>
      </c>
      <c r="AT176" s="249" t="s">
        <v>162</v>
      </c>
      <c r="AU176" s="249" t="s">
        <v>86</v>
      </c>
      <c r="AY176" s="3" t="s">
        <v>160</v>
      </c>
      <c r="BE176" s="250" t="n">
        <f aca="false">IF(N176="základní",J176,0)</f>
        <v>0</v>
      </c>
      <c r="BF176" s="250" t="n">
        <f aca="false">IF(N176="snížená",J176,0)</f>
        <v>0</v>
      </c>
      <c r="BG176" s="250" t="n">
        <f aca="false">IF(N176="zákl. přenesená",J176,0)</f>
        <v>0</v>
      </c>
      <c r="BH176" s="250" t="n">
        <f aca="false">IF(N176="sníž. přenesená",J176,0)</f>
        <v>0</v>
      </c>
      <c r="BI176" s="250" t="n">
        <f aca="false">IF(N176="nulová",J176,0)</f>
        <v>0</v>
      </c>
      <c r="BJ176" s="3" t="s">
        <v>86</v>
      </c>
      <c r="BK176" s="250" t="n">
        <f aca="false">ROUND(I176*H176,2)</f>
        <v>0</v>
      </c>
      <c r="BL176" s="3" t="s">
        <v>166</v>
      </c>
      <c r="BM176" s="249" t="s">
        <v>1004</v>
      </c>
    </row>
    <row r="177" s="31" customFormat="true" ht="21.75" hidden="false" customHeight="true" outlineLevel="0" collapsed="false">
      <c r="A177" s="24"/>
      <c r="B177" s="25"/>
      <c r="C177" s="237" t="s">
        <v>685</v>
      </c>
      <c r="D177" s="237" t="s">
        <v>162</v>
      </c>
      <c r="E177" s="238" t="s">
        <v>3052</v>
      </c>
      <c r="F177" s="239" t="s">
        <v>3053</v>
      </c>
      <c r="G177" s="240" t="s">
        <v>213</v>
      </c>
      <c r="H177" s="241" t="n">
        <v>0.734</v>
      </c>
      <c r="I177" s="242"/>
      <c r="J177" s="243" t="n">
        <f aca="false">ROUND(I177*H177,2)</f>
        <v>0</v>
      </c>
      <c r="K177" s="244"/>
      <c r="L177" s="30"/>
      <c r="M177" s="245"/>
      <c r="N177" s="246" t="s">
        <v>44</v>
      </c>
      <c r="O177" s="74"/>
      <c r="P177" s="247" t="n">
        <f aca="false">O177*H177</f>
        <v>0</v>
      </c>
      <c r="Q177" s="247" t="n">
        <v>0</v>
      </c>
      <c r="R177" s="247" t="n">
        <f aca="false">Q177*H177</f>
        <v>0</v>
      </c>
      <c r="S177" s="247" t="n">
        <v>0</v>
      </c>
      <c r="T177" s="248" t="n">
        <f aca="false">S177*H177</f>
        <v>0</v>
      </c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R177" s="249" t="s">
        <v>166</v>
      </c>
      <c r="AT177" s="249" t="s">
        <v>162</v>
      </c>
      <c r="AU177" s="249" t="s">
        <v>86</v>
      </c>
      <c r="AY177" s="3" t="s">
        <v>160</v>
      </c>
      <c r="BE177" s="250" t="n">
        <f aca="false">IF(N177="základní",J177,0)</f>
        <v>0</v>
      </c>
      <c r="BF177" s="250" t="n">
        <f aca="false">IF(N177="snížená",J177,0)</f>
        <v>0</v>
      </c>
      <c r="BG177" s="250" t="n">
        <f aca="false">IF(N177="zákl. přenesená",J177,0)</f>
        <v>0</v>
      </c>
      <c r="BH177" s="250" t="n">
        <f aca="false">IF(N177="sníž. přenesená",J177,0)</f>
        <v>0</v>
      </c>
      <c r="BI177" s="250" t="n">
        <f aca="false">IF(N177="nulová",J177,0)</f>
        <v>0</v>
      </c>
      <c r="BJ177" s="3" t="s">
        <v>86</v>
      </c>
      <c r="BK177" s="250" t="n">
        <f aca="false">ROUND(I177*H177,2)</f>
        <v>0</v>
      </c>
      <c r="BL177" s="3" t="s">
        <v>166</v>
      </c>
      <c r="BM177" s="249" t="s">
        <v>1012</v>
      </c>
    </row>
    <row r="178" s="31" customFormat="true" ht="21.75" hidden="false" customHeight="true" outlineLevel="0" collapsed="false">
      <c r="A178" s="24"/>
      <c r="B178" s="25"/>
      <c r="C178" s="237" t="s">
        <v>689</v>
      </c>
      <c r="D178" s="237" t="s">
        <v>162</v>
      </c>
      <c r="E178" s="238" t="s">
        <v>3054</v>
      </c>
      <c r="F178" s="239" t="s">
        <v>3055</v>
      </c>
      <c r="G178" s="240" t="s">
        <v>213</v>
      </c>
      <c r="H178" s="241" t="n">
        <v>0.734</v>
      </c>
      <c r="I178" s="242"/>
      <c r="J178" s="243" t="n">
        <f aca="false">ROUND(I178*H178,2)</f>
        <v>0</v>
      </c>
      <c r="K178" s="244"/>
      <c r="L178" s="30"/>
      <c r="M178" s="245"/>
      <c r="N178" s="246" t="s">
        <v>44</v>
      </c>
      <c r="O178" s="74"/>
      <c r="P178" s="247" t="n">
        <f aca="false">O178*H178</f>
        <v>0</v>
      </c>
      <c r="Q178" s="247" t="n">
        <v>0</v>
      </c>
      <c r="R178" s="247" t="n">
        <f aca="false">Q178*H178</f>
        <v>0</v>
      </c>
      <c r="S178" s="247" t="n">
        <v>0</v>
      </c>
      <c r="T178" s="248" t="n">
        <f aca="false">S178*H178</f>
        <v>0</v>
      </c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R178" s="249" t="s">
        <v>166</v>
      </c>
      <c r="AT178" s="249" t="s">
        <v>162</v>
      </c>
      <c r="AU178" s="249" t="s">
        <v>86</v>
      </c>
      <c r="AY178" s="3" t="s">
        <v>160</v>
      </c>
      <c r="BE178" s="250" t="n">
        <f aca="false">IF(N178="základní",J178,0)</f>
        <v>0</v>
      </c>
      <c r="BF178" s="250" t="n">
        <f aca="false">IF(N178="snížená",J178,0)</f>
        <v>0</v>
      </c>
      <c r="BG178" s="250" t="n">
        <f aca="false">IF(N178="zákl. přenesená",J178,0)</f>
        <v>0</v>
      </c>
      <c r="BH178" s="250" t="n">
        <f aca="false">IF(N178="sníž. přenesená",J178,0)</f>
        <v>0</v>
      </c>
      <c r="BI178" s="250" t="n">
        <f aca="false">IF(N178="nulová",J178,0)</f>
        <v>0</v>
      </c>
      <c r="BJ178" s="3" t="s">
        <v>86</v>
      </c>
      <c r="BK178" s="250" t="n">
        <f aca="false">ROUND(I178*H178,2)</f>
        <v>0</v>
      </c>
      <c r="BL178" s="3" t="s">
        <v>166</v>
      </c>
      <c r="BM178" s="249" t="s">
        <v>1020</v>
      </c>
    </row>
    <row r="179" s="220" customFormat="true" ht="25.9" hidden="false" customHeight="true" outlineLevel="0" collapsed="false">
      <c r="B179" s="221"/>
      <c r="C179" s="222"/>
      <c r="D179" s="223" t="s">
        <v>78</v>
      </c>
      <c r="E179" s="224" t="s">
        <v>2131</v>
      </c>
      <c r="F179" s="224" t="s">
        <v>3056</v>
      </c>
      <c r="G179" s="222"/>
      <c r="H179" s="222"/>
      <c r="I179" s="225"/>
      <c r="J179" s="226" t="n">
        <f aca="false">BK179</f>
        <v>0</v>
      </c>
      <c r="K179" s="222"/>
      <c r="L179" s="227"/>
      <c r="M179" s="228"/>
      <c r="N179" s="229"/>
      <c r="O179" s="229"/>
      <c r="P179" s="230" t="n">
        <f aca="false">P180</f>
        <v>0</v>
      </c>
      <c r="Q179" s="229"/>
      <c r="R179" s="230" t="n">
        <f aca="false">R180</f>
        <v>0</v>
      </c>
      <c r="S179" s="229"/>
      <c r="T179" s="231" t="n">
        <f aca="false">T180</f>
        <v>0</v>
      </c>
      <c r="AR179" s="232" t="s">
        <v>86</v>
      </c>
      <c r="AT179" s="233" t="s">
        <v>78</v>
      </c>
      <c r="AU179" s="233" t="s">
        <v>79</v>
      </c>
      <c r="AY179" s="232" t="s">
        <v>160</v>
      </c>
      <c r="BK179" s="234" t="n">
        <f aca="false">BK180</f>
        <v>0</v>
      </c>
    </row>
    <row r="180" s="31" customFormat="true" ht="21.75" hidden="false" customHeight="true" outlineLevel="0" collapsed="false">
      <c r="A180" s="24"/>
      <c r="B180" s="25"/>
      <c r="C180" s="237" t="s">
        <v>691</v>
      </c>
      <c r="D180" s="237" t="s">
        <v>162</v>
      </c>
      <c r="E180" s="238" t="s">
        <v>3057</v>
      </c>
      <c r="F180" s="239" t="s">
        <v>3058</v>
      </c>
      <c r="G180" s="240" t="s">
        <v>165</v>
      </c>
      <c r="H180" s="241" t="n">
        <v>0.211</v>
      </c>
      <c r="I180" s="242"/>
      <c r="J180" s="243" t="n">
        <f aca="false">ROUND(I180*H180,2)</f>
        <v>0</v>
      </c>
      <c r="K180" s="244"/>
      <c r="L180" s="30"/>
      <c r="M180" s="245"/>
      <c r="N180" s="246" t="s">
        <v>44</v>
      </c>
      <c r="O180" s="74"/>
      <c r="P180" s="247" t="n">
        <f aca="false">O180*H180</f>
        <v>0</v>
      </c>
      <c r="Q180" s="247" t="n">
        <v>0</v>
      </c>
      <c r="R180" s="247" t="n">
        <f aca="false">Q180*H180</f>
        <v>0</v>
      </c>
      <c r="S180" s="247" t="n">
        <v>0</v>
      </c>
      <c r="T180" s="248" t="n">
        <f aca="false">S180*H180</f>
        <v>0</v>
      </c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R180" s="249" t="s">
        <v>166</v>
      </c>
      <c r="AT180" s="249" t="s">
        <v>162</v>
      </c>
      <c r="AU180" s="249" t="s">
        <v>86</v>
      </c>
      <c r="AY180" s="3" t="s">
        <v>160</v>
      </c>
      <c r="BE180" s="250" t="n">
        <f aca="false">IF(N180="základní",J180,0)</f>
        <v>0</v>
      </c>
      <c r="BF180" s="250" t="n">
        <f aca="false">IF(N180="snížená",J180,0)</f>
        <v>0</v>
      </c>
      <c r="BG180" s="250" t="n">
        <f aca="false">IF(N180="zákl. přenesená",J180,0)</f>
        <v>0</v>
      </c>
      <c r="BH180" s="250" t="n">
        <f aca="false">IF(N180="sníž. přenesená",J180,0)</f>
        <v>0</v>
      </c>
      <c r="BI180" s="250" t="n">
        <f aca="false">IF(N180="nulová",J180,0)</f>
        <v>0</v>
      </c>
      <c r="BJ180" s="3" t="s">
        <v>86</v>
      </c>
      <c r="BK180" s="250" t="n">
        <f aca="false">ROUND(I180*H180,2)</f>
        <v>0</v>
      </c>
      <c r="BL180" s="3" t="s">
        <v>166</v>
      </c>
      <c r="BM180" s="249" t="s">
        <v>1029</v>
      </c>
    </row>
    <row r="181" s="220" customFormat="true" ht="25.9" hidden="false" customHeight="true" outlineLevel="0" collapsed="false">
      <c r="B181" s="221"/>
      <c r="C181" s="222"/>
      <c r="D181" s="223" t="s">
        <v>78</v>
      </c>
      <c r="E181" s="224" t="s">
        <v>3059</v>
      </c>
      <c r="F181" s="224" t="s">
        <v>3060</v>
      </c>
      <c r="G181" s="222"/>
      <c r="H181" s="222"/>
      <c r="I181" s="225"/>
      <c r="J181" s="226" t="n">
        <f aca="false">BK181</f>
        <v>0</v>
      </c>
      <c r="K181" s="222"/>
      <c r="L181" s="227"/>
      <c r="M181" s="228"/>
      <c r="N181" s="229"/>
      <c r="O181" s="229"/>
      <c r="P181" s="230" t="n">
        <f aca="false">SUM(P182:P184)</f>
        <v>0</v>
      </c>
      <c r="Q181" s="229"/>
      <c r="R181" s="230" t="n">
        <f aca="false">SUM(R182:R184)</f>
        <v>0</v>
      </c>
      <c r="S181" s="229"/>
      <c r="T181" s="231" t="n">
        <f aca="false">SUM(T182:T184)</f>
        <v>0</v>
      </c>
      <c r="AR181" s="232" t="s">
        <v>86</v>
      </c>
      <c r="AT181" s="233" t="s">
        <v>78</v>
      </c>
      <c r="AU181" s="233" t="s">
        <v>79</v>
      </c>
      <c r="AY181" s="232" t="s">
        <v>160</v>
      </c>
      <c r="BK181" s="234" t="n">
        <f aca="false">SUM(BK182:BK184)</f>
        <v>0</v>
      </c>
    </row>
    <row r="182" s="31" customFormat="true" ht="16.5" hidden="false" customHeight="true" outlineLevel="0" collapsed="false">
      <c r="A182" s="24"/>
      <c r="B182" s="25"/>
      <c r="C182" s="237" t="s">
        <v>695</v>
      </c>
      <c r="D182" s="237" t="s">
        <v>162</v>
      </c>
      <c r="E182" s="238" t="s">
        <v>3061</v>
      </c>
      <c r="F182" s="239" t="s">
        <v>3062</v>
      </c>
      <c r="G182" s="240" t="s">
        <v>213</v>
      </c>
      <c r="H182" s="241" t="n">
        <v>0.939</v>
      </c>
      <c r="I182" s="242"/>
      <c r="J182" s="243" t="n">
        <f aca="false">ROUND(I182*H182,2)</f>
        <v>0</v>
      </c>
      <c r="K182" s="244"/>
      <c r="L182" s="30"/>
      <c r="M182" s="245"/>
      <c r="N182" s="246" t="s">
        <v>44</v>
      </c>
      <c r="O182" s="74"/>
      <c r="P182" s="247" t="n">
        <f aca="false">O182*H182</f>
        <v>0</v>
      </c>
      <c r="Q182" s="247" t="n">
        <v>0</v>
      </c>
      <c r="R182" s="247" t="n">
        <f aca="false">Q182*H182</f>
        <v>0</v>
      </c>
      <c r="S182" s="247" t="n">
        <v>0</v>
      </c>
      <c r="T182" s="248" t="n">
        <f aca="false">S182*H182</f>
        <v>0</v>
      </c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R182" s="249" t="s">
        <v>166</v>
      </c>
      <c r="AT182" s="249" t="s">
        <v>162</v>
      </c>
      <c r="AU182" s="249" t="s">
        <v>86</v>
      </c>
      <c r="AY182" s="3" t="s">
        <v>160</v>
      </c>
      <c r="BE182" s="250" t="n">
        <f aca="false">IF(N182="základní",J182,0)</f>
        <v>0</v>
      </c>
      <c r="BF182" s="250" t="n">
        <f aca="false">IF(N182="snížená",J182,0)</f>
        <v>0</v>
      </c>
      <c r="BG182" s="250" t="n">
        <f aca="false">IF(N182="zákl. přenesená",J182,0)</f>
        <v>0</v>
      </c>
      <c r="BH182" s="250" t="n">
        <f aca="false">IF(N182="sníž. přenesená",J182,0)</f>
        <v>0</v>
      </c>
      <c r="BI182" s="250" t="n">
        <f aca="false">IF(N182="nulová",J182,0)</f>
        <v>0</v>
      </c>
      <c r="BJ182" s="3" t="s">
        <v>86</v>
      </c>
      <c r="BK182" s="250" t="n">
        <f aca="false">ROUND(I182*H182,2)</f>
        <v>0</v>
      </c>
      <c r="BL182" s="3" t="s">
        <v>166</v>
      </c>
      <c r="BM182" s="249" t="s">
        <v>1038</v>
      </c>
    </row>
    <row r="183" s="31" customFormat="true" ht="16.5" hidden="false" customHeight="true" outlineLevel="0" collapsed="false">
      <c r="A183" s="24"/>
      <c r="B183" s="25"/>
      <c r="C183" s="237" t="s">
        <v>699</v>
      </c>
      <c r="D183" s="237" t="s">
        <v>162</v>
      </c>
      <c r="E183" s="238" t="s">
        <v>3063</v>
      </c>
      <c r="F183" s="239" t="s">
        <v>3064</v>
      </c>
      <c r="G183" s="240" t="s">
        <v>213</v>
      </c>
      <c r="H183" s="241" t="n">
        <v>0.939</v>
      </c>
      <c r="I183" s="242"/>
      <c r="J183" s="243" t="n">
        <f aca="false">ROUND(I183*H183,2)</f>
        <v>0</v>
      </c>
      <c r="K183" s="244"/>
      <c r="L183" s="30"/>
      <c r="M183" s="245"/>
      <c r="N183" s="246" t="s">
        <v>44</v>
      </c>
      <c r="O183" s="74"/>
      <c r="P183" s="247" t="n">
        <f aca="false">O183*H183</f>
        <v>0</v>
      </c>
      <c r="Q183" s="247" t="n">
        <v>0</v>
      </c>
      <c r="R183" s="247" t="n">
        <f aca="false">Q183*H183</f>
        <v>0</v>
      </c>
      <c r="S183" s="247" t="n">
        <v>0</v>
      </c>
      <c r="T183" s="248" t="n">
        <f aca="false">S183*H183</f>
        <v>0</v>
      </c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R183" s="249" t="s">
        <v>166</v>
      </c>
      <c r="AT183" s="249" t="s">
        <v>162</v>
      </c>
      <c r="AU183" s="249" t="s">
        <v>86</v>
      </c>
      <c r="AY183" s="3" t="s">
        <v>160</v>
      </c>
      <c r="BE183" s="250" t="n">
        <f aca="false">IF(N183="základní",J183,0)</f>
        <v>0</v>
      </c>
      <c r="BF183" s="250" t="n">
        <f aca="false">IF(N183="snížená",J183,0)</f>
        <v>0</v>
      </c>
      <c r="BG183" s="250" t="n">
        <f aca="false">IF(N183="zákl. přenesená",J183,0)</f>
        <v>0</v>
      </c>
      <c r="BH183" s="250" t="n">
        <f aca="false">IF(N183="sníž. přenesená",J183,0)</f>
        <v>0</v>
      </c>
      <c r="BI183" s="250" t="n">
        <f aca="false">IF(N183="nulová",J183,0)</f>
        <v>0</v>
      </c>
      <c r="BJ183" s="3" t="s">
        <v>86</v>
      </c>
      <c r="BK183" s="250" t="n">
        <f aca="false">ROUND(I183*H183,2)</f>
        <v>0</v>
      </c>
      <c r="BL183" s="3" t="s">
        <v>166</v>
      </c>
      <c r="BM183" s="249" t="s">
        <v>1045</v>
      </c>
    </row>
    <row r="184" s="31" customFormat="true" ht="16.5" hidden="false" customHeight="true" outlineLevel="0" collapsed="false">
      <c r="A184" s="24"/>
      <c r="B184" s="25"/>
      <c r="C184" s="237" t="s">
        <v>703</v>
      </c>
      <c r="D184" s="237" t="s">
        <v>162</v>
      </c>
      <c r="E184" s="238" t="s">
        <v>3065</v>
      </c>
      <c r="F184" s="239" t="s">
        <v>3066</v>
      </c>
      <c r="G184" s="240" t="s">
        <v>2135</v>
      </c>
      <c r="H184" s="241" t="n">
        <v>0.602</v>
      </c>
      <c r="I184" s="242"/>
      <c r="J184" s="243" t="n">
        <f aca="false">ROUND(I184*H184,2)</f>
        <v>0</v>
      </c>
      <c r="K184" s="244"/>
      <c r="L184" s="30"/>
      <c r="M184" s="245"/>
      <c r="N184" s="246" t="s">
        <v>44</v>
      </c>
      <c r="O184" s="74"/>
      <c r="P184" s="247" t="n">
        <f aca="false">O184*H184</f>
        <v>0</v>
      </c>
      <c r="Q184" s="247" t="n">
        <v>0</v>
      </c>
      <c r="R184" s="247" t="n">
        <f aca="false">Q184*H184</f>
        <v>0</v>
      </c>
      <c r="S184" s="247" t="n">
        <v>0</v>
      </c>
      <c r="T184" s="248" t="n">
        <f aca="false">S184*H184</f>
        <v>0</v>
      </c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R184" s="249" t="s">
        <v>166</v>
      </c>
      <c r="AT184" s="249" t="s">
        <v>162</v>
      </c>
      <c r="AU184" s="249" t="s">
        <v>86</v>
      </c>
      <c r="AY184" s="3" t="s">
        <v>160</v>
      </c>
      <c r="BE184" s="250" t="n">
        <f aca="false">IF(N184="základní",J184,0)</f>
        <v>0</v>
      </c>
      <c r="BF184" s="250" t="n">
        <f aca="false">IF(N184="snížená",J184,0)</f>
        <v>0</v>
      </c>
      <c r="BG184" s="250" t="n">
        <f aca="false">IF(N184="zákl. přenesená",J184,0)</f>
        <v>0</v>
      </c>
      <c r="BH184" s="250" t="n">
        <f aca="false">IF(N184="sníž. přenesená",J184,0)</f>
        <v>0</v>
      </c>
      <c r="BI184" s="250" t="n">
        <f aca="false">IF(N184="nulová",J184,0)</f>
        <v>0</v>
      </c>
      <c r="BJ184" s="3" t="s">
        <v>86</v>
      </c>
      <c r="BK184" s="250" t="n">
        <f aca="false">ROUND(I184*H184,2)</f>
        <v>0</v>
      </c>
      <c r="BL184" s="3" t="s">
        <v>166</v>
      </c>
      <c r="BM184" s="249" t="s">
        <v>1051</v>
      </c>
    </row>
    <row r="185" s="220" customFormat="true" ht="25.9" hidden="false" customHeight="true" outlineLevel="0" collapsed="false">
      <c r="B185" s="221"/>
      <c r="C185" s="222"/>
      <c r="D185" s="223" t="s">
        <v>78</v>
      </c>
      <c r="E185" s="224" t="s">
        <v>3067</v>
      </c>
      <c r="F185" s="224" t="s">
        <v>3068</v>
      </c>
      <c r="G185" s="222"/>
      <c r="H185" s="222"/>
      <c r="I185" s="225"/>
      <c r="J185" s="226" t="n">
        <f aca="false">BK185</f>
        <v>0</v>
      </c>
      <c r="K185" s="222"/>
      <c r="L185" s="227"/>
      <c r="M185" s="228"/>
      <c r="N185" s="229"/>
      <c r="O185" s="229"/>
      <c r="P185" s="230" t="n">
        <f aca="false">SUM(P186:P190)</f>
        <v>0</v>
      </c>
      <c r="Q185" s="229"/>
      <c r="R185" s="230" t="n">
        <f aca="false">SUM(R186:R190)</f>
        <v>0</v>
      </c>
      <c r="S185" s="229"/>
      <c r="T185" s="231" t="n">
        <f aca="false">SUM(T186:T190)</f>
        <v>0</v>
      </c>
      <c r="AR185" s="232" t="s">
        <v>86</v>
      </c>
      <c r="AT185" s="233" t="s">
        <v>78</v>
      </c>
      <c r="AU185" s="233" t="s">
        <v>79</v>
      </c>
      <c r="AY185" s="232" t="s">
        <v>160</v>
      </c>
      <c r="BK185" s="234" t="n">
        <f aca="false">SUM(BK186:BK190)</f>
        <v>0</v>
      </c>
    </row>
    <row r="186" s="31" customFormat="true" ht="16.5" hidden="false" customHeight="true" outlineLevel="0" collapsed="false">
      <c r="A186" s="24"/>
      <c r="B186" s="25"/>
      <c r="C186" s="237" t="s">
        <v>707</v>
      </c>
      <c r="D186" s="237" t="s">
        <v>162</v>
      </c>
      <c r="E186" s="238" t="s">
        <v>3069</v>
      </c>
      <c r="F186" s="239" t="s">
        <v>3070</v>
      </c>
      <c r="G186" s="240" t="s">
        <v>213</v>
      </c>
      <c r="H186" s="241" t="n">
        <v>3.01</v>
      </c>
      <c r="I186" s="242"/>
      <c r="J186" s="243" t="n">
        <f aca="false">ROUND(I186*H186,2)</f>
        <v>0</v>
      </c>
      <c r="K186" s="244"/>
      <c r="L186" s="30"/>
      <c r="M186" s="245"/>
      <c r="N186" s="246" t="s">
        <v>44</v>
      </c>
      <c r="O186" s="74"/>
      <c r="P186" s="247" t="n">
        <f aca="false">O186*H186</f>
        <v>0</v>
      </c>
      <c r="Q186" s="247" t="n">
        <v>0</v>
      </c>
      <c r="R186" s="247" t="n">
        <f aca="false">Q186*H186</f>
        <v>0</v>
      </c>
      <c r="S186" s="247" t="n">
        <v>0</v>
      </c>
      <c r="T186" s="248" t="n">
        <f aca="false">S186*H186</f>
        <v>0</v>
      </c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R186" s="249" t="s">
        <v>166</v>
      </c>
      <c r="AT186" s="249" t="s">
        <v>162</v>
      </c>
      <c r="AU186" s="249" t="s">
        <v>86</v>
      </c>
      <c r="AY186" s="3" t="s">
        <v>160</v>
      </c>
      <c r="BE186" s="250" t="n">
        <f aca="false">IF(N186="základní",J186,0)</f>
        <v>0</v>
      </c>
      <c r="BF186" s="250" t="n">
        <f aca="false">IF(N186="snížená",J186,0)</f>
        <v>0</v>
      </c>
      <c r="BG186" s="250" t="n">
        <f aca="false">IF(N186="zákl. přenesená",J186,0)</f>
        <v>0</v>
      </c>
      <c r="BH186" s="250" t="n">
        <f aca="false">IF(N186="sníž. přenesená",J186,0)</f>
        <v>0</v>
      </c>
      <c r="BI186" s="250" t="n">
        <f aca="false">IF(N186="nulová",J186,0)</f>
        <v>0</v>
      </c>
      <c r="BJ186" s="3" t="s">
        <v>86</v>
      </c>
      <c r="BK186" s="250" t="n">
        <f aca="false">ROUND(I186*H186,2)</f>
        <v>0</v>
      </c>
      <c r="BL186" s="3" t="s">
        <v>166</v>
      </c>
      <c r="BM186" s="249" t="s">
        <v>1057</v>
      </c>
    </row>
    <row r="187" s="31" customFormat="true" ht="16.5" hidden="false" customHeight="true" outlineLevel="0" collapsed="false">
      <c r="A187" s="24"/>
      <c r="B187" s="25"/>
      <c r="C187" s="237" t="s">
        <v>716</v>
      </c>
      <c r="D187" s="237" t="s">
        <v>162</v>
      </c>
      <c r="E187" s="238" t="s">
        <v>3071</v>
      </c>
      <c r="F187" s="239" t="s">
        <v>3072</v>
      </c>
      <c r="G187" s="240" t="s">
        <v>189</v>
      </c>
      <c r="H187" s="241" t="n">
        <v>0.313</v>
      </c>
      <c r="I187" s="242"/>
      <c r="J187" s="243" t="n">
        <f aca="false">ROUND(I187*H187,2)</f>
        <v>0</v>
      </c>
      <c r="K187" s="244"/>
      <c r="L187" s="30"/>
      <c r="M187" s="245"/>
      <c r="N187" s="246" t="s">
        <v>44</v>
      </c>
      <c r="O187" s="74"/>
      <c r="P187" s="247" t="n">
        <f aca="false">O187*H187</f>
        <v>0</v>
      </c>
      <c r="Q187" s="247" t="n">
        <v>0</v>
      </c>
      <c r="R187" s="247" t="n">
        <f aca="false">Q187*H187</f>
        <v>0</v>
      </c>
      <c r="S187" s="247" t="n">
        <v>0</v>
      </c>
      <c r="T187" s="248" t="n">
        <f aca="false">S187*H187</f>
        <v>0</v>
      </c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R187" s="249" t="s">
        <v>166</v>
      </c>
      <c r="AT187" s="249" t="s">
        <v>162</v>
      </c>
      <c r="AU187" s="249" t="s">
        <v>86</v>
      </c>
      <c r="AY187" s="3" t="s">
        <v>160</v>
      </c>
      <c r="BE187" s="250" t="n">
        <f aca="false">IF(N187="základní",J187,0)</f>
        <v>0</v>
      </c>
      <c r="BF187" s="250" t="n">
        <f aca="false">IF(N187="snížená",J187,0)</f>
        <v>0</v>
      </c>
      <c r="BG187" s="250" t="n">
        <f aca="false">IF(N187="zákl. přenesená",J187,0)</f>
        <v>0</v>
      </c>
      <c r="BH187" s="250" t="n">
        <f aca="false">IF(N187="sníž. přenesená",J187,0)</f>
        <v>0</v>
      </c>
      <c r="BI187" s="250" t="n">
        <f aca="false">IF(N187="nulová",J187,0)</f>
        <v>0</v>
      </c>
      <c r="BJ187" s="3" t="s">
        <v>86</v>
      </c>
      <c r="BK187" s="250" t="n">
        <f aca="false">ROUND(I187*H187,2)</f>
        <v>0</v>
      </c>
      <c r="BL187" s="3" t="s">
        <v>166</v>
      </c>
      <c r="BM187" s="249" t="s">
        <v>1066</v>
      </c>
    </row>
    <row r="188" s="31" customFormat="true" ht="16.5" hidden="false" customHeight="true" outlineLevel="0" collapsed="false">
      <c r="A188" s="24"/>
      <c r="B188" s="25"/>
      <c r="C188" s="237" t="s">
        <v>723</v>
      </c>
      <c r="D188" s="237" t="s">
        <v>162</v>
      </c>
      <c r="E188" s="238" t="s">
        <v>3073</v>
      </c>
      <c r="F188" s="239" t="s">
        <v>3074</v>
      </c>
      <c r="G188" s="240" t="s">
        <v>189</v>
      </c>
      <c r="H188" s="241" t="n">
        <v>0.313</v>
      </c>
      <c r="I188" s="242"/>
      <c r="J188" s="243" t="n">
        <f aca="false">ROUND(I188*H188,2)</f>
        <v>0</v>
      </c>
      <c r="K188" s="244"/>
      <c r="L188" s="30"/>
      <c r="M188" s="245"/>
      <c r="N188" s="246" t="s">
        <v>44</v>
      </c>
      <c r="O188" s="74"/>
      <c r="P188" s="247" t="n">
        <f aca="false">O188*H188</f>
        <v>0</v>
      </c>
      <c r="Q188" s="247" t="n">
        <v>0</v>
      </c>
      <c r="R188" s="247" t="n">
        <f aca="false">Q188*H188</f>
        <v>0</v>
      </c>
      <c r="S188" s="247" t="n">
        <v>0</v>
      </c>
      <c r="T188" s="248" t="n">
        <f aca="false">S188*H188</f>
        <v>0</v>
      </c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R188" s="249" t="s">
        <v>166</v>
      </c>
      <c r="AT188" s="249" t="s">
        <v>162</v>
      </c>
      <c r="AU188" s="249" t="s">
        <v>86</v>
      </c>
      <c r="AY188" s="3" t="s">
        <v>160</v>
      </c>
      <c r="BE188" s="250" t="n">
        <f aca="false">IF(N188="základní",J188,0)</f>
        <v>0</v>
      </c>
      <c r="BF188" s="250" t="n">
        <f aca="false">IF(N188="snížená",J188,0)</f>
        <v>0</v>
      </c>
      <c r="BG188" s="250" t="n">
        <f aca="false">IF(N188="zákl. přenesená",J188,0)</f>
        <v>0</v>
      </c>
      <c r="BH188" s="250" t="n">
        <f aca="false">IF(N188="sníž. přenesená",J188,0)</f>
        <v>0</v>
      </c>
      <c r="BI188" s="250" t="n">
        <f aca="false">IF(N188="nulová",J188,0)</f>
        <v>0</v>
      </c>
      <c r="BJ188" s="3" t="s">
        <v>86</v>
      </c>
      <c r="BK188" s="250" t="n">
        <f aca="false">ROUND(I188*H188,2)</f>
        <v>0</v>
      </c>
      <c r="BL188" s="3" t="s">
        <v>166</v>
      </c>
      <c r="BM188" s="249" t="s">
        <v>1076</v>
      </c>
    </row>
    <row r="189" s="31" customFormat="true" ht="21.75" hidden="false" customHeight="true" outlineLevel="0" collapsed="false">
      <c r="A189" s="24"/>
      <c r="B189" s="25"/>
      <c r="C189" s="237" t="s">
        <v>729</v>
      </c>
      <c r="D189" s="237" t="s">
        <v>162</v>
      </c>
      <c r="E189" s="238" t="s">
        <v>3075</v>
      </c>
      <c r="F189" s="239" t="s">
        <v>3076</v>
      </c>
      <c r="G189" s="240" t="s">
        <v>189</v>
      </c>
      <c r="H189" s="241" t="n">
        <v>0.313</v>
      </c>
      <c r="I189" s="242"/>
      <c r="J189" s="243" t="n">
        <f aca="false">ROUND(I189*H189,2)</f>
        <v>0</v>
      </c>
      <c r="K189" s="244"/>
      <c r="L189" s="30"/>
      <c r="M189" s="245"/>
      <c r="N189" s="246" t="s">
        <v>44</v>
      </c>
      <c r="O189" s="74"/>
      <c r="P189" s="247" t="n">
        <f aca="false">O189*H189</f>
        <v>0</v>
      </c>
      <c r="Q189" s="247" t="n">
        <v>0</v>
      </c>
      <c r="R189" s="247" t="n">
        <f aca="false">Q189*H189</f>
        <v>0</v>
      </c>
      <c r="S189" s="247" t="n">
        <v>0</v>
      </c>
      <c r="T189" s="248" t="n">
        <f aca="false">S189*H189</f>
        <v>0</v>
      </c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R189" s="249" t="s">
        <v>166</v>
      </c>
      <c r="AT189" s="249" t="s">
        <v>162</v>
      </c>
      <c r="AU189" s="249" t="s">
        <v>86</v>
      </c>
      <c r="AY189" s="3" t="s">
        <v>160</v>
      </c>
      <c r="BE189" s="250" t="n">
        <f aca="false">IF(N189="základní",J189,0)</f>
        <v>0</v>
      </c>
      <c r="BF189" s="250" t="n">
        <f aca="false">IF(N189="snížená",J189,0)</f>
        <v>0</v>
      </c>
      <c r="BG189" s="250" t="n">
        <f aca="false">IF(N189="zákl. přenesená",J189,0)</f>
        <v>0</v>
      </c>
      <c r="BH189" s="250" t="n">
        <f aca="false">IF(N189="sníž. přenesená",J189,0)</f>
        <v>0</v>
      </c>
      <c r="BI189" s="250" t="n">
        <f aca="false">IF(N189="nulová",J189,0)</f>
        <v>0</v>
      </c>
      <c r="BJ189" s="3" t="s">
        <v>86</v>
      </c>
      <c r="BK189" s="250" t="n">
        <f aca="false">ROUND(I189*H189,2)</f>
        <v>0</v>
      </c>
      <c r="BL189" s="3" t="s">
        <v>166</v>
      </c>
      <c r="BM189" s="249" t="s">
        <v>1085</v>
      </c>
    </row>
    <row r="190" s="31" customFormat="true" ht="21.75" hidden="false" customHeight="true" outlineLevel="0" collapsed="false">
      <c r="A190" s="24"/>
      <c r="B190" s="25"/>
      <c r="C190" s="237" t="s">
        <v>742</v>
      </c>
      <c r="D190" s="237" t="s">
        <v>162</v>
      </c>
      <c r="E190" s="238" t="s">
        <v>3077</v>
      </c>
      <c r="F190" s="239" t="s">
        <v>3078</v>
      </c>
      <c r="G190" s="240" t="s">
        <v>189</v>
      </c>
      <c r="H190" s="241" t="n">
        <v>0.313</v>
      </c>
      <c r="I190" s="242"/>
      <c r="J190" s="243" t="n">
        <f aca="false">ROUND(I190*H190,2)</f>
        <v>0</v>
      </c>
      <c r="K190" s="244"/>
      <c r="L190" s="30"/>
      <c r="M190" s="245"/>
      <c r="N190" s="246" t="s">
        <v>44</v>
      </c>
      <c r="O190" s="74"/>
      <c r="P190" s="247" t="n">
        <f aca="false">O190*H190</f>
        <v>0</v>
      </c>
      <c r="Q190" s="247" t="n">
        <v>0</v>
      </c>
      <c r="R190" s="247" t="n">
        <f aca="false">Q190*H190</f>
        <v>0</v>
      </c>
      <c r="S190" s="247" t="n">
        <v>0</v>
      </c>
      <c r="T190" s="248" t="n">
        <f aca="false">S190*H190</f>
        <v>0</v>
      </c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R190" s="249" t="s">
        <v>166</v>
      </c>
      <c r="AT190" s="249" t="s">
        <v>162</v>
      </c>
      <c r="AU190" s="249" t="s">
        <v>86</v>
      </c>
      <c r="AY190" s="3" t="s">
        <v>160</v>
      </c>
      <c r="BE190" s="250" t="n">
        <f aca="false">IF(N190="základní",J190,0)</f>
        <v>0</v>
      </c>
      <c r="BF190" s="250" t="n">
        <f aca="false">IF(N190="snížená",J190,0)</f>
        <v>0</v>
      </c>
      <c r="BG190" s="250" t="n">
        <f aca="false">IF(N190="zákl. přenesená",J190,0)</f>
        <v>0</v>
      </c>
      <c r="BH190" s="250" t="n">
        <f aca="false">IF(N190="sníž. přenesená",J190,0)</f>
        <v>0</v>
      </c>
      <c r="BI190" s="250" t="n">
        <f aca="false">IF(N190="nulová",J190,0)</f>
        <v>0</v>
      </c>
      <c r="BJ190" s="3" t="s">
        <v>86</v>
      </c>
      <c r="BK190" s="250" t="n">
        <f aca="false">ROUND(I190*H190,2)</f>
        <v>0</v>
      </c>
      <c r="BL190" s="3" t="s">
        <v>166</v>
      </c>
      <c r="BM190" s="249" t="s">
        <v>1099</v>
      </c>
    </row>
    <row r="191" s="220" customFormat="true" ht="25.9" hidden="false" customHeight="true" outlineLevel="0" collapsed="false">
      <c r="B191" s="221"/>
      <c r="C191" s="222"/>
      <c r="D191" s="223" t="s">
        <v>78</v>
      </c>
      <c r="E191" s="224" t="s">
        <v>384</v>
      </c>
      <c r="F191" s="224" t="s">
        <v>385</v>
      </c>
      <c r="G191" s="222"/>
      <c r="H191" s="222"/>
      <c r="I191" s="225"/>
      <c r="J191" s="226" t="n">
        <f aca="false">BK191</f>
        <v>0</v>
      </c>
      <c r="K191" s="222"/>
      <c r="L191" s="227"/>
      <c r="M191" s="228"/>
      <c r="N191" s="229"/>
      <c r="O191" s="229"/>
      <c r="P191" s="230" t="n">
        <f aca="false">P192</f>
        <v>0</v>
      </c>
      <c r="Q191" s="229"/>
      <c r="R191" s="230" t="n">
        <f aca="false">R192</f>
        <v>0</v>
      </c>
      <c r="S191" s="229"/>
      <c r="T191" s="231" t="n">
        <f aca="false">T192</f>
        <v>0</v>
      </c>
      <c r="AR191" s="232" t="s">
        <v>182</v>
      </c>
      <c r="AT191" s="233" t="s">
        <v>78</v>
      </c>
      <c r="AU191" s="233" t="s">
        <v>79</v>
      </c>
      <c r="AY191" s="232" t="s">
        <v>160</v>
      </c>
      <c r="BK191" s="234" t="n">
        <f aca="false">BK192</f>
        <v>0</v>
      </c>
    </row>
    <row r="192" s="220" customFormat="true" ht="22.8" hidden="false" customHeight="true" outlineLevel="0" collapsed="false">
      <c r="B192" s="221"/>
      <c r="C192" s="222"/>
      <c r="D192" s="223" t="s">
        <v>78</v>
      </c>
      <c r="E192" s="235" t="s">
        <v>386</v>
      </c>
      <c r="F192" s="235" t="s">
        <v>387</v>
      </c>
      <c r="G192" s="222"/>
      <c r="H192" s="222"/>
      <c r="I192" s="225"/>
      <c r="J192" s="236" t="n">
        <f aca="false">BK192</f>
        <v>0</v>
      </c>
      <c r="K192" s="222"/>
      <c r="L192" s="227"/>
      <c r="M192" s="228"/>
      <c r="N192" s="229"/>
      <c r="O192" s="229"/>
      <c r="P192" s="230" t="n">
        <f aca="false">P193</f>
        <v>0</v>
      </c>
      <c r="Q192" s="229"/>
      <c r="R192" s="230" t="n">
        <f aca="false">R193</f>
        <v>0</v>
      </c>
      <c r="S192" s="229"/>
      <c r="T192" s="231" t="n">
        <f aca="false">T193</f>
        <v>0</v>
      </c>
      <c r="AR192" s="232" t="s">
        <v>182</v>
      </c>
      <c r="AT192" s="233" t="s">
        <v>78</v>
      </c>
      <c r="AU192" s="233" t="s">
        <v>86</v>
      </c>
      <c r="AY192" s="232" t="s">
        <v>160</v>
      </c>
      <c r="BK192" s="234" t="n">
        <f aca="false">BK193</f>
        <v>0</v>
      </c>
    </row>
    <row r="193" s="31" customFormat="true" ht="16.5" hidden="false" customHeight="true" outlineLevel="0" collapsed="false">
      <c r="A193" s="24"/>
      <c r="B193" s="25"/>
      <c r="C193" s="237" t="s">
        <v>746</v>
      </c>
      <c r="D193" s="237" t="s">
        <v>162</v>
      </c>
      <c r="E193" s="238" t="s">
        <v>389</v>
      </c>
      <c r="F193" s="239" t="s">
        <v>387</v>
      </c>
      <c r="G193" s="240" t="s">
        <v>363</v>
      </c>
      <c r="H193" s="298"/>
      <c r="I193" s="242"/>
      <c r="J193" s="243" t="n">
        <f aca="false">ROUND(I193*H193,2)</f>
        <v>0</v>
      </c>
      <c r="K193" s="244"/>
      <c r="L193" s="30"/>
      <c r="M193" s="299"/>
      <c r="N193" s="300" t="s">
        <v>44</v>
      </c>
      <c r="O193" s="301"/>
      <c r="P193" s="302" t="n">
        <f aca="false">O193*H193</f>
        <v>0</v>
      </c>
      <c r="Q193" s="302" t="n">
        <v>0</v>
      </c>
      <c r="R193" s="302" t="n">
        <f aca="false">Q193*H193</f>
        <v>0</v>
      </c>
      <c r="S193" s="302" t="n">
        <v>0</v>
      </c>
      <c r="T193" s="303" t="n">
        <f aca="false">S193*H193</f>
        <v>0</v>
      </c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R193" s="249" t="s">
        <v>390</v>
      </c>
      <c r="AT193" s="249" t="s">
        <v>162</v>
      </c>
      <c r="AU193" s="249" t="s">
        <v>88</v>
      </c>
      <c r="AY193" s="3" t="s">
        <v>160</v>
      </c>
      <c r="BE193" s="250" t="n">
        <f aca="false">IF(N193="základní",J193,0)</f>
        <v>0</v>
      </c>
      <c r="BF193" s="250" t="n">
        <f aca="false">IF(N193="snížená",J193,0)</f>
        <v>0</v>
      </c>
      <c r="BG193" s="250" t="n">
        <f aca="false">IF(N193="zákl. přenesená",J193,0)</f>
        <v>0</v>
      </c>
      <c r="BH193" s="250" t="n">
        <f aca="false">IF(N193="sníž. přenesená",J193,0)</f>
        <v>0</v>
      </c>
      <c r="BI193" s="250" t="n">
        <f aca="false">IF(N193="nulová",J193,0)</f>
        <v>0</v>
      </c>
      <c r="BJ193" s="3" t="s">
        <v>86</v>
      </c>
      <c r="BK193" s="250" t="n">
        <f aca="false">ROUND(I193*H193,2)</f>
        <v>0</v>
      </c>
      <c r="BL193" s="3" t="s">
        <v>390</v>
      </c>
      <c r="BM193" s="249" t="s">
        <v>3079</v>
      </c>
    </row>
    <row r="194" s="31" customFormat="true" ht="6.95" hidden="false" customHeight="true" outlineLevel="0" collapsed="false">
      <c r="A194" s="24"/>
      <c r="B194" s="52"/>
      <c r="C194" s="53"/>
      <c r="D194" s="53"/>
      <c r="E194" s="53"/>
      <c r="F194" s="53"/>
      <c r="G194" s="53"/>
      <c r="H194" s="53"/>
      <c r="I194" s="178"/>
      <c r="J194" s="53"/>
      <c r="K194" s="53"/>
      <c r="L194" s="30"/>
      <c r="M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</row>
  </sheetData>
  <sheetProtection algorithmName="SHA-512" hashValue="z817xWk6b2UPFSXFhOkeFL/d9V91n6+US00HWAO+inW0VbLMpDMXDHIGMds1XSY72/WXI1aMzwJKlXUKiAeeSg==" saltValue="/hQToCL7IHXeMcTFOsNePBMPhZs9OX6nhNq2VvgcfVigtoZYOBaN7mb2uDGl4QNb7t9QGQLpr4R62AxcMjpgQw==" spinCount="100000" sheet="true" password="cc35" objects="true" scenarios="true" formatColumns="false" formatRows="false" autoFilter="false"/>
  <autoFilter ref="C125:K193"/>
  <mergeCells count="9">
    <mergeCell ref="L2:V2"/>
    <mergeCell ref="E7:H7"/>
    <mergeCell ref="E9:H9"/>
    <mergeCell ref="E18:H18"/>
    <mergeCell ref="E27:H27"/>
    <mergeCell ref="E85:H85"/>
    <mergeCell ref="E87:H87"/>
    <mergeCell ref="E116:H116"/>
    <mergeCell ref="E118:H118"/>
  </mergeCells>
  <printOptions headings="false" gridLines="false" gridLinesSet="true" horizontalCentered="false" verticalCentered="false"/>
  <pageMargins left="0.39375" right="0.39375" top="0.39375" bottom="0.393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BM18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34"/>
    <col collapsed="false" customWidth="true" hidden="false" outlineLevel="0" max="2" min="2" style="0" width="1.68"/>
    <col collapsed="false" customWidth="true" hidden="false" outlineLevel="0" max="3" min="3" style="0" width="4.16"/>
    <col collapsed="false" customWidth="true" hidden="false" outlineLevel="0" max="4" min="4" style="0" width="4.34"/>
    <col collapsed="false" customWidth="true" hidden="false" outlineLevel="0" max="5" min="5" style="0" width="17.15"/>
    <col collapsed="false" customWidth="true" hidden="false" outlineLevel="0" max="6" min="6" style="0" width="50.84"/>
    <col collapsed="false" customWidth="true" hidden="false" outlineLevel="0" max="7" min="7" style="0" width="7"/>
    <col collapsed="false" customWidth="true" hidden="false" outlineLevel="0" max="8" min="8" style="0" width="11.5"/>
    <col collapsed="false" customWidth="true" hidden="false" outlineLevel="0" max="9" min="9" style="130" width="20.15"/>
    <col collapsed="false" customWidth="true" hidden="false" outlineLevel="0" max="10" min="10" style="0" width="20.15"/>
    <col collapsed="false" customWidth="true" hidden="true" outlineLevel="0" max="11" min="11" style="0" width="20.15"/>
    <col collapsed="false" customWidth="true" hidden="false" outlineLevel="0" max="12" min="12" style="0" width="9.34"/>
    <col collapsed="false" customWidth="true" hidden="true" outlineLevel="0" max="13" min="13" style="0" width="10.83"/>
    <col collapsed="false" customWidth="true" hidden="true" outlineLevel="0" max="14" min="14" style="0" width="9.34"/>
    <col collapsed="false" customWidth="true" hidden="true" outlineLevel="0" max="20" min="15" style="0" width="14.16"/>
    <col collapsed="false" customWidth="true" hidden="true" outlineLevel="0" max="21" min="21" style="0" width="16.34"/>
    <col collapsed="false" customWidth="true" hidden="false" outlineLevel="0" max="22" min="22" style="0" width="12.34"/>
    <col collapsed="false" customWidth="true" hidden="false" outlineLevel="0" max="23" min="23" style="0" width="16.34"/>
    <col collapsed="false" customWidth="true" hidden="false" outlineLevel="0" max="24" min="24" style="0" width="12.34"/>
    <col collapsed="false" customWidth="true" hidden="false" outlineLevel="0" max="25" min="25" style="0" width="15"/>
    <col collapsed="false" customWidth="true" hidden="false" outlineLevel="0" max="26" min="26" style="0" width="11"/>
    <col collapsed="false" customWidth="true" hidden="false" outlineLevel="0" max="27" min="27" style="0" width="15"/>
    <col collapsed="false" customWidth="true" hidden="false" outlineLevel="0" max="28" min="28" style="0" width="16.34"/>
    <col collapsed="false" customWidth="true" hidden="false" outlineLevel="0" max="29" min="29" style="0" width="11"/>
    <col collapsed="false" customWidth="true" hidden="false" outlineLevel="0" max="30" min="30" style="0" width="15"/>
    <col collapsed="false" customWidth="true" hidden="false" outlineLevel="0" max="31" min="31" style="0" width="16.34"/>
    <col collapsed="false" customWidth="true" hidden="false" outlineLevel="0" max="43" min="32" style="0" width="8.5"/>
    <col collapsed="false" customWidth="true" hidden="true" outlineLevel="0" max="65" min="44" style="0" width="9.34"/>
    <col collapsed="false" customWidth="true" hidden="false" outlineLevel="0" max="1025" min="66" style="0" width="8.5"/>
  </cols>
  <sheetData>
    <row r="2" customFormat="false" ht="36.95" hidden="false" customHeight="true" outlineLevel="0" collapsed="false">
      <c r="L2" s="2"/>
      <c r="M2" s="2"/>
      <c r="N2" s="2"/>
      <c r="O2" s="2"/>
      <c r="P2" s="2"/>
      <c r="Q2" s="2"/>
      <c r="R2" s="2"/>
      <c r="S2" s="2"/>
      <c r="T2" s="2"/>
      <c r="U2" s="2"/>
      <c r="V2" s="2"/>
      <c r="AT2" s="3" t="s">
        <v>118</v>
      </c>
    </row>
    <row r="3" customFormat="false" ht="6.95" hidden="true" customHeight="true" outlineLevel="0" collapsed="false">
      <c r="B3" s="131"/>
      <c r="C3" s="132"/>
      <c r="D3" s="132"/>
      <c r="E3" s="132"/>
      <c r="F3" s="132"/>
      <c r="G3" s="132"/>
      <c r="H3" s="132"/>
      <c r="I3" s="133"/>
      <c r="J3" s="132"/>
      <c r="K3" s="132"/>
      <c r="L3" s="6"/>
      <c r="AT3" s="3" t="s">
        <v>88</v>
      </c>
    </row>
    <row r="4" customFormat="false" ht="24.95" hidden="true" customHeight="true" outlineLevel="0" collapsed="false">
      <c r="B4" s="6"/>
      <c r="D4" s="134" t="s">
        <v>122</v>
      </c>
      <c r="L4" s="6"/>
      <c r="M4" s="135" t="s">
        <v>9</v>
      </c>
      <c r="AT4" s="3" t="s">
        <v>3</v>
      </c>
    </row>
    <row r="5" customFormat="false" ht="6.95" hidden="true" customHeight="true" outlineLevel="0" collapsed="false">
      <c r="B5" s="6"/>
      <c r="L5" s="6"/>
    </row>
    <row r="6" customFormat="false" ht="12" hidden="true" customHeight="true" outlineLevel="0" collapsed="false">
      <c r="B6" s="6"/>
      <c r="D6" s="136" t="s">
        <v>15</v>
      </c>
      <c r="L6" s="6"/>
    </row>
    <row r="7" customFormat="false" ht="23.25" hidden="true" customHeight="true" outlineLevel="0" collapsed="false">
      <c r="B7" s="6"/>
      <c r="E7" s="137" t="str">
        <f aca="false">'Rekapitulace stavby'!K6</f>
        <v>TECHNICKÉ SLUŽBY KŘINICE - 4 bytové jednotky, na st. p. č. 118 k.ú. Křinice</v>
      </c>
      <c r="F7" s="137"/>
      <c r="G7" s="137"/>
      <c r="H7" s="137"/>
      <c r="L7" s="6"/>
    </row>
    <row r="8" s="31" customFormat="true" ht="12" hidden="true" customHeight="true" outlineLevel="0" collapsed="false">
      <c r="A8" s="24"/>
      <c r="B8" s="30"/>
      <c r="C8" s="24"/>
      <c r="D8" s="136" t="s">
        <v>123</v>
      </c>
      <c r="E8" s="24"/>
      <c r="F8" s="24"/>
      <c r="G8" s="24"/>
      <c r="H8" s="24"/>
      <c r="I8" s="138"/>
      <c r="J8" s="24"/>
      <c r="K8" s="24"/>
      <c r="L8" s="49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</row>
    <row r="9" s="31" customFormat="true" ht="16.5" hidden="true" customHeight="true" outlineLevel="0" collapsed="false">
      <c r="A9" s="24"/>
      <c r="B9" s="30"/>
      <c r="C9" s="24"/>
      <c r="D9" s="24"/>
      <c r="E9" s="139" t="s">
        <v>3080</v>
      </c>
      <c r="F9" s="139"/>
      <c r="G9" s="139"/>
      <c r="H9" s="139"/>
      <c r="I9" s="138"/>
      <c r="J9" s="24"/>
      <c r="K9" s="24"/>
      <c r="L9" s="49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="31" customFormat="true" ht="12.8" hidden="true" customHeight="false" outlineLevel="0" collapsed="false">
      <c r="A10" s="24"/>
      <c r="B10" s="30"/>
      <c r="C10" s="24"/>
      <c r="D10" s="24"/>
      <c r="E10" s="24"/>
      <c r="F10" s="24"/>
      <c r="G10" s="24"/>
      <c r="H10" s="24"/>
      <c r="I10" s="138"/>
      <c r="J10" s="24"/>
      <c r="K10" s="24"/>
      <c r="L10" s="49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</row>
    <row r="11" s="31" customFormat="true" ht="12" hidden="true" customHeight="true" outlineLevel="0" collapsed="false">
      <c r="A11" s="24"/>
      <c r="B11" s="30"/>
      <c r="C11" s="24"/>
      <c r="D11" s="136" t="s">
        <v>17</v>
      </c>
      <c r="E11" s="24"/>
      <c r="F11" s="125"/>
      <c r="G11" s="24"/>
      <c r="H11" s="24"/>
      <c r="I11" s="140" t="s">
        <v>18</v>
      </c>
      <c r="J11" s="125"/>
      <c r="K11" s="24"/>
      <c r="L11" s="49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</row>
    <row r="12" s="31" customFormat="true" ht="12" hidden="true" customHeight="true" outlineLevel="0" collapsed="false">
      <c r="A12" s="24"/>
      <c r="B12" s="30"/>
      <c r="C12" s="24"/>
      <c r="D12" s="136" t="s">
        <v>19</v>
      </c>
      <c r="E12" s="24"/>
      <c r="F12" s="125" t="s">
        <v>20</v>
      </c>
      <c r="G12" s="24"/>
      <c r="H12" s="24"/>
      <c r="I12" s="140" t="s">
        <v>21</v>
      </c>
      <c r="J12" s="141" t="str">
        <f aca="false">'Rekapitulace stavby'!AN8</f>
        <v>13. 5. 2020</v>
      </c>
      <c r="K12" s="24"/>
      <c r="L12" s="49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</row>
    <row r="13" s="31" customFormat="true" ht="10.8" hidden="true" customHeight="true" outlineLevel="0" collapsed="false">
      <c r="A13" s="24"/>
      <c r="B13" s="30"/>
      <c r="C13" s="24"/>
      <c r="D13" s="24"/>
      <c r="E13" s="24"/>
      <c r="F13" s="24"/>
      <c r="G13" s="24"/>
      <c r="H13" s="24"/>
      <c r="I13" s="138"/>
      <c r="J13" s="24"/>
      <c r="K13" s="24"/>
      <c r="L13" s="49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</row>
    <row r="14" s="31" customFormat="true" ht="12" hidden="true" customHeight="true" outlineLevel="0" collapsed="false">
      <c r="A14" s="24"/>
      <c r="B14" s="30"/>
      <c r="C14" s="24"/>
      <c r="D14" s="136" t="s">
        <v>23</v>
      </c>
      <c r="E14" s="24"/>
      <c r="F14" s="24"/>
      <c r="G14" s="24"/>
      <c r="H14" s="24"/>
      <c r="I14" s="140" t="s">
        <v>24</v>
      </c>
      <c r="J14" s="125" t="s">
        <v>25</v>
      </c>
      <c r="K14" s="24"/>
      <c r="L14" s="49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</row>
    <row r="15" s="31" customFormat="true" ht="18" hidden="true" customHeight="true" outlineLevel="0" collapsed="false">
      <c r="A15" s="24"/>
      <c r="B15" s="30"/>
      <c r="C15" s="24"/>
      <c r="D15" s="24"/>
      <c r="E15" s="125" t="s">
        <v>26</v>
      </c>
      <c r="F15" s="24"/>
      <c r="G15" s="24"/>
      <c r="H15" s="24"/>
      <c r="I15" s="140" t="s">
        <v>27</v>
      </c>
      <c r="J15" s="125" t="s">
        <v>28</v>
      </c>
      <c r="K15" s="24"/>
      <c r="L15" s="49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="31" customFormat="true" ht="6.95" hidden="true" customHeight="true" outlineLevel="0" collapsed="false">
      <c r="A16" s="24"/>
      <c r="B16" s="30"/>
      <c r="C16" s="24"/>
      <c r="D16" s="24"/>
      <c r="E16" s="24"/>
      <c r="F16" s="24"/>
      <c r="G16" s="24"/>
      <c r="H16" s="24"/>
      <c r="I16" s="138"/>
      <c r="J16" s="24"/>
      <c r="K16" s="24"/>
      <c r="L16" s="49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</row>
    <row r="17" s="31" customFormat="true" ht="12" hidden="true" customHeight="true" outlineLevel="0" collapsed="false">
      <c r="A17" s="24"/>
      <c r="B17" s="30"/>
      <c r="C17" s="24"/>
      <c r="D17" s="136" t="s">
        <v>29</v>
      </c>
      <c r="E17" s="24"/>
      <c r="F17" s="24"/>
      <c r="G17" s="24"/>
      <c r="H17" s="24"/>
      <c r="I17" s="140" t="s">
        <v>24</v>
      </c>
      <c r="J17" s="19" t="str">
        <f aca="false">'Rekapitulace stavby'!AN13</f>
        <v>Vyplň údaj</v>
      </c>
      <c r="K17" s="24"/>
      <c r="L17" s="49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</row>
    <row r="18" s="31" customFormat="true" ht="18" hidden="true" customHeight="true" outlineLevel="0" collapsed="false">
      <c r="A18" s="24"/>
      <c r="B18" s="30"/>
      <c r="C18" s="24"/>
      <c r="D18" s="24"/>
      <c r="E18" s="142" t="str">
        <f aca="false">'Rekapitulace stavby'!E14</f>
        <v>Vyplň údaj</v>
      </c>
      <c r="F18" s="142"/>
      <c r="G18" s="142"/>
      <c r="H18" s="142"/>
      <c r="I18" s="140" t="s">
        <v>27</v>
      </c>
      <c r="J18" s="19" t="str">
        <f aca="false">'Rekapitulace stavby'!AN14</f>
        <v>Vyplň údaj</v>
      </c>
      <c r="K18" s="24"/>
      <c r="L18" s="49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</row>
    <row r="19" s="31" customFormat="true" ht="6.95" hidden="true" customHeight="true" outlineLevel="0" collapsed="false">
      <c r="A19" s="24"/>
      <c r="B19" s="30"/>
      <c r="C19" s="24"/>
      <c r="D19" s="24"/>
      <c r="E19" s="24"/>
      <c r="F19" s="24"/>
      <c r="G19" s="24"/>
      <c r="H19" s="24"/>
      <c r="I19" s="138"/>
      <c r="J19" s="24"/>
      <c r="K19" s="24"/>
      <c r="L19" s="49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</row>
    <row r="20" s="31" customFormat="true" ht="12" hidden="true" customHeight="true" outlineLevel="0" collapsed="false">
      <c r="A20" s="24"/>
      <c r="B20" s="30"/>
      <c r="C20" s="24"/>
      <c r="D20" s="136" t="s">
        <v>31</v>
      </c>
      <c r="E20" s="24"/>
      <c r="F20" s="24"/>
      <c r="G20" s="24"/>
      <c r="H20" s="24"/>
      <c r="I20" s="140" t="s">
        <v>24</v>
      </c>
      <c r="J20" s="125" t="s">
        <v>32</v>
      </c>
      <c r="K20" s="24"/>
      <c r="L20" s="49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</row>
    <row r="21" s="31" customFormat="true" ht="18" hidden="true" customHeight="true" outlineLevel="0" collapsed="false">
      <c r="A21" s="24"/>
      <c r="B21" s="30"/>
      <c r="C21" s="24"/>
      <c r="D21" s="24"/>
      <c r="E21" s="125" t="s">
        <v>33</v>
      </c>
      <c r="F21" s="24"/>
      <c r="G21" s="24"/>
      <c r="H21" s="24"/>
      <c r="I21" s="140" t="s">
        <v>27</v>
      </c>
      <c r="J21" s="125" t="s">
        <v>34</v>
      </c>
      <c r="K21" s="24"/>
      <c r="L21" s="49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</row>
    <row r="22" s="31" customFormat="true" ht="6.95" hidden="true" customHeight="true" outlineLevel="0" collapsed="false">
      <c r="A22" s="24"/>
      <c r="B22" s="30"/>
      <c r="C22" s="24"/>
      <c r="D22" s="24"/>
      <c r="E22" s="24"/>
      <c r="F22" s="24"/>
      <c r="G22" s="24"/>
      <c r="H22" s="24"/>
      <c r="I22" s="138"/>
      <c r="J22" s="24"/>
      <c r="K22" s="24"/>
      <c r="L22" s="49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</row>
    <row r="23" s="31" customFormat="true" ht="12" hidden="true" customHeight="true" outlineLevel="0" collapsed="false">
      <c r="A23" s="24"/>
      <c r="B23" s="30"/>
      <c r="C23" s="24"/>
      <c r="D23" s="136" t="s">
        <v>36</v>
      </c>
      <c r="E23" s="24"/>
      <c r="F23" s="24"/>
      <c r="G23" s="24"/>
      <c r="H23" s="24"/>
      <c r="I23" s="140" t="s">
        <v>24</v>
      </c>
      <c r="J23" s="125" t="s">
        <v>32</v>
      </c>
      <c r="K23" s="24"/>
      <c r="L23" s="49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s="31" customFormat="true" ht="18" hidden="true" customHeight="true" outlineLevel="0" collapsed="false">
      <c r="A24" s="24"/>
      <c r="B24" s="30"/>
      <c r="C24" s="24"/>
      <c r="D24" s="24"/>
      <c r="E24" s="125" t="s">
        <v>33</v>
      </c>
      <c r="F24" s="24"/>
      <c r="G24" s="24"/>
      <c r="H24" s="24"/>
      <c r="I24" s="140" t="s">
        <v>27</v>
      </c>
      <c r="J24" s="125" t="s">
        <v>34</v>
      </c>
      <c r="K24" s="24"/>
      <c r="L24" s="49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 s="31" customFormat="true" ht="6.95" hidden="true" customHeight="true" outlineLevel="0" collapsed="false">
      <c r="A25" s="24"/>
      <c r="B25" s="30"/>
      <c r="C25" s="24"/>
      <c r="D25" s="24"/>
      <c r="E25" s="24"/>
      <c r="F25" s="24"/>
      <c r="G25" s="24"/>
      <c r="H25" s="24"/>
      <c r="I25" s="138"/>
      <c r="J25" s="24"/>
      <c r="K25" s="24"/>
      <c r="L25" s="49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="31" customFormat="true" ht="12" hidden="true" customHeight="true" outlineLevel="0" collapsed="false">
      <c r="A26" s="24"/>
      <c r="B26" s="30"/>
      <c r="C26" s="24"/>
      <c r="D26" s="136" t="s">
        <v>37</v>
      </c>
      <c r="E26" s="24"/>
      <c r="F26" s="24"/>
      <c r="G26" s="24"/>
      <c r="H26" s="24"/>
      <c r="I26" s="138"/>
      <c r="J26" s="24"/>
      <c r="K26" s="24"/>
      <c r="L26" s="49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s="148" customFormat="true" ht="83.25" hidden="true" customHeight="true" outlineLevel="0" collapsed="false">
      <c r="A27" s="143"/>
      <c r="B27" s="144"/>
      <c r="C27" s="143"/>
      <c r="D27" s="143"/>
      <c r="E27" s="145" t="s">
        <v>1598</v>
      </c>
      <c r="F27" s="145"/>
      <c r="G27" s="145"/>
      <c r="H27" s="145"/>
      <c r="I27" s="146"/>
      <c r="J27" s="143"/>
      <c r="K27" s="143"/>
      <c r="L27" s="147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</row>
    <row r="28" s="31" customFormat="true" ht="6.95" hidden="true" customHeight="true" outlineLevel="0" collapsed="false">
      <c r="A28" s="24"/>
      <c r="B28" s="30"/>
      <c r="C28" s="24"/>
      <c r="D28" s="24"/>
      <c r="E28" s="24"/>
      <c r="F28" s="24"/>
      <c r="G28" s="24"/>
      <c r="H28" s="24"/>
      <c r="I28" s="138"/>
      <c r="J28" s="24"/>
      <c r="K28" s="24"/>
      <c r="L28" s="49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="31" customFormat="true" ht="6.95" hidden="true" customHeight="true" outlineLevel="0" collapsed="false">
      <c r="A29" s="24"/>
      <c r="B29" s="30"/>
      <c r="C29" s="24"/>
      <c r="D29" s="149"/>
      <c r="E29" s="149"/>
      <c r="F29" s="149"/>
      <c r="G29" s="149"/>
      <c r="H29" s="149"/>
      <c r="I29" s="150"/>
      <c r="J29" s="149"/>
      <c r="K29" s="149"/>
      <c r="L29" s="49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="31" customFormat="true" ht="25.45" hidden="true" customHeight="true" outlineLevel="0" collapsed="false">
      <c r="A30" s="24"/>
      <c r="B30" s="30"/>
      <c r="C30" s="24"/>
      <c r="D30" s="151" t="s">
        <v>39</v>
      </c>
      <c r="E30" s="24"/>
      <c r="F30" s="24"/>
      <c r="G30" s="24"/>
      <c r="H30" s="24"/>
      <c r="I30" s="138"/>
      <c r="J30" s="152" t="n">
        <f aca="false">ROUND(J122, 2)</f>
        <v>0</v>
      </c>
      <c r="K30" s="24"/>
      <c r="L30" s="49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="31" customFormat="true" ht="6.95" hidden="true" customHeight="true" outlineLevel="0" collapsed="false">
      <c r="A31" s="24"/>
      <c r="B31" s="30"/>
      <c r="C31" s="24"/>
      <c r="D31" s="149"/>
      <c r="E31" s="149"/>
      <c r="F31" s="149"/>
      <c r="G31" s="149"/>
      <c r="H31" s="149"/>
      <c r="I31" s="150"/>
      <c r="J31" s="149"/>
      <c r="K31" s="149"/>
      <c r="L31" s="49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</row>
    <row r="32" s="31" customFormat="true" ht="14.4" hidden="true" customHeight="true" outlineLevel="0" collapsed="false">
      <c r="A32" s="24"/>
      <c r="B32" s="30"/>
      <c r="C32" s="24"/>
      <c r="D32" s="24"/>
      <c r="E32" s="24"/>
      <c r="F32" s="153" t="s">
        <v>41</v>
      </c>
      <c r="G32" s="24"/>
      <c r="H32" s="24"/>
      <c r="I32" s="154" t="s">
        <v>40</v>
      </c>
      <c r="J32" s="153" t="s">
        <v>42</v>
      </c>
      <c r="K32" s="24"/>
      <c r="L32" s="49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="31" customFormat="true" ht="14.4" hidden="true" customHeight="true" outlineLevel="0" collapsed="false">
      <c r="A33" s="24"/>
      <c r="B33" s="30"/>
      <c r="C33" s="24"/>
      <c r="D33" s="155" t="s">
        <v>43</v>
      </c>
      <c r="E33" s="136" t="s">
        <v>44</v>
      </c>
      <c r="F33" s="156" t="n">
        <f aca="false">ROUND((SUM(BE122:BE180)),  2)</f>
        <v>0</v>
      </c>
      <c r="G33" s="24"/>
      <c r="H33" s="24"/>
      <c r="I33" s="157" t="n">
        <v>0.21</v>
      </c>
      <c r="J33" s="156" t="n">
        <f aca="false">ROUND(((SUM(BE122:BE180))*I33),  2)</f>
        <v>0</v>
      </c>
      <c r="K33" s="24"/>
      <c r="L33" s="49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="31" customFormat="true" ht="14.4" hidden="true" customHeight="true" outlineLevel="0" collapsed="false">
      <c r="A34" s="24"/>
      <c r="B34" s="30"/>
      <c r="C34" s="24"/>
      <c r="D34" s="24"/>
      <c r="E34" s="136" t="s">
        <v>45</v>
      </c>
      <c r="F34" s="156" t="n">
        <f aca="false">ROUND((SUM(BF122:BF180)),  2)</f>
        <v>0</v>
      </c>
      <c r="G34" s="24"/>
      <c r="H34" s="24"/>
      <c r="I34" s="157" t="n">
        <v>0.15</v>
      </c>
      <c r="J34" s="156" t="n">
        <f aca="false">ROUND(((SUM(BF122:BF180))*I34),  2)</f>
        <v>0</v>
      </c>
      <c r="K34" s="24"/>
      <c r="L34" s="49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="31" customFormat="true" ht="14.4" hidden="true" customHeight="true" outlineLevel="0" collapsed="false">
      <c r="A35" s="24"/>
      <c r="B35" s="30"/>
      <c r="C35" s="24"/>
      <c r="D35" s="24"/>
      <c r="E35" s="136" t="s">
        <v>46</v>
      </c>
      <c r="F35" s="156" t="n">
        <f aca="false">ROUND((SUM(BG122:BG180)),  2)</f>
        <v>0</v>
      </c>
      <c r="G35" s="24"/>
      <c r="H35" s="24"/>
      <c r="I35" s="157" t="n">
        <v>0.21</v>
      </c>
      <c r="J35" s="156" t="n">
        <f aca="false">0</f>
        <v>0</v>
      </c>
      <c r="K35" s="24"/>
      <c r="L35" s="49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 s="31" customFormat="true" ht="14.4" hidden="true" customHeight="true" outlineLevel="0" collapsed="false">
      <c r="A36" s="24"/>
      <c r="B36" s="30"/>
      <c r="C36" s="24"/>
      <c r="D36" s="24"/>
      <c r="E36" s="136" t="s">
        <v>47</v>
      </c>
      <c r="F36" s="156" t="n">
        <f aca="false">ROUND((SUM(BH122:BH180)),  2)</f>
        <v>0</v>
      </c>
      <c r="G36" s="24"/>
      <c r="H36" s="24"/>
      <c r="I36" s="157" t="n">
        <v>0.15</v>
      </c>
      <c r="J36" s="156" t="n">
        <f aca="false">0</f>
        <v>0</v>
      </c>
      <c r="K36" s="24"/>
      <c r="L36" s="49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  <row r="37" s="31" customFormat="true" ht="14.4" hidden="true" customHeight="true" outlineLevel="0" collapsed="false">
      <c r="A37" s="24"/>
      <c r="B37" s="30"/>
      <c r="C37" s="24"/>
      <c r="D37" s="24"/>
      <c r="E37" s="136" t="s">
        <v>48</v>
      </c>
      <c r="F37" s="156" t="n">
        <f aca="false">ROUND((SUM(BI122:BI180)),  2)</f>
        <v>0</v>
      </c>
      <c r="G37" s="24"/>
      <c r="H37" s="24"/>
      <c r="I37" s="157" t="n">
        <v>0</v>
      </c>
      <c r="J37" s="156" t="n">
        <f aca="false">0</f>
        <v>0</v>
      </c>
      <c r="K37" s="24"/>
      <c r="L37" s="49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</row>
    <row r="38" s="31" customFormat="true" ht="6.95" hidden="true" customHeight="true" outlineLevel="0" collapsed="false">
      <c r="A38" s="24"/>
      <c r="B38" s="30"/>
      <c r="C38" s="24"/>
      <c r="D38" s="24"/>
      <c r="E38" s="24"/>
      <c r="F38" s="24"/>
      <c r="G38" s="24"/>
      <c r="H38" s="24"/>
      <c r="I38" s="138"/>
      <c r="J38" s="24"/>
      <c r="K38" s="24"/>
      <c r="L38" s="49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="31" customFormat="true" ht="25.45" hidden="true" customHeight="true" outlineLevel="0" collapsed="false">
      <c r="A39" s="24"/>
      <c r="B39" s="30"/>
      <c r="C39" s="158"/>
      <c r="D39" s="159" t="s">
        <v>49</v>
      </c>
      <c r="E39" s="160"/>
      <c r="F39" s="160"/>
      <c r="G39" s="161" t="s">
        <v>50</v>
      </c>
      <c r="H39" s="162" t="s">
        <v>51</v>
      </c>
      <c r="I39" s="163"/>
      <c r="J39" s="164" t="n">
        <f aca="false">SUM(J30:J37)</f>
        <v>0</v>
      </c>
      <c r="K39" s="165"/>
      <c r="L39" s="49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</row>
    <row r="40" s="31" customFormat="true" ht="14.4" hidden="true" customHeight="true" outlineLevel="0" collapsed="false">
      <c r="A40" s="24"/>
      <c r="B40" s="30"/>
      <c r="C40" s="24"/>
      <c r="D40" s="24"/>
      <c r="E40" s="24"/>
      <c r="F40" s="24"/>
      <c r="G40" s="24"/>
      <c r="H40" s="24"/>
      <c r="I40" s="138"/>
      <c r="J40" s="24"/>
      <c r="K40" s="24"/>
      <c r="L40" s="49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</row>
    <row r="41" customFormat="false" ht="14.4" hidden="true" customHeight="true" outlineLevel="0" collapsed="false">
      <c r="B41" s="6"/>
      <c r="L41" s="6"/>
    </row>
    <row r="42" customFormat="false" ht="14.4" hidden="true" customHeight="true" outlineLevel="0" collapsed="false">
      <c r="B42" s="6"/>
      <c r="L42" s="6"/>
    </row>
    <row r="43" customFormat="false" ht="14.4" hidden="true" customHeight="true" outlineLevel="0" collapsed="false">
      <c r="B43" s="6"/>
      <c r="L43" s="6"/>
    </row>
    <row r="44" customFormat="false" ht="14.4" hidden="true" customHeight="true" outlineLevel="0" collapsed="false">
      <c r="B44" s="6"/>
      <c r="L44" s="6"/>
    </row>
    <row r="45" customFormat="false" ht="14.4" hidden="true" customHeight="true" outlineLevel="0" collapsed="false">
      <c r="B45" s="6"/>
      <c r="L45" s="6"/>
    </row>
    <row r="46" customFormat="false" ht="14.4" hidden="true" customHeight="true" outlineLevel="0" collapsed="false">
      <c r="B46" s="6"/>
      <c r="L46" s="6"/>
    </row>
    <row r="47" customFormat="false" ht="14.4" hidden="true" customHeight="true" outlineLevel="0" collapsed="false">
      <c r="B47" s="6"/>
      <c r="L47" s="6"/>
    </row>
    <row r="48" customFormat="false" ht="14.4" hidden="true" customHeight="true" outlineLevel="0" collapsed="false">
      <c r="B48" s="6"/>
      <c r="L48" s="6"/>
    </row>
    <row r="49" customFormat="false" ht="14.4" hidden="true" customHeight="true" outlineLevel="0" collapsed="false">
      <c r="B49" s="6"/>
      <c r="L49" s="6"/>
    </row>
    <row r="50" s="31" customFormat="true" ht="14.4" hidden="true" customHeight="true" outlineLevel="0" collapsed="false">
      <c r="B50" s="49"/>
      <c r="D50" s="166" t="s">
        <v>52</v>
      </c>
      <c r="E50" s="167"/>
      <c r="F50" s="167"/>
      <c r="G50" s="166" t="s">
        <v>53</v>
      </c>
      <c r="H50" s="167"/>
      <c r="I50" s="168"/>
      <c r="J50" s="167"/>
      <c r="K50" s="167"/>
      <c r="L50" s="49"/>
    </row>
    <row r="51" customFormat="false" ht="12.8" hidden="true" customHeight="false" outlineLevel="0" collapsed="false">
      <c r="B51" s="6"/>
      <c r="L51" s="6"/>
    </row>
    <row r="52" customFormat="false" ht="12.8" hidden="true" customHeight="false" outlineLevel="0" collapsed="false">
      <c r="B52" s="6"/>
      <c r="L52" s="6"/>
    </row>
    <row r="53" customFormat="false" ht="12.8" hidden="true" customHeight="false" outlineLevel="0" collapsed="false">
      <c r="B53" s="6"/>
      <c r="L53" s="6"/>
    </row>
    <row r="54" customFormat="false" ht="12.8" hidden="true" customHeight="false" outlineLevel="0" collapsed="false">
      <c r="B54" s="6"/>
      <c r="L54" s="6"/>
    </row>
    <row r="55" customFormat="false" ht="12.8" hidden="true" customHeight="false" outlineLevel="0" collapsed="false">
      <c r="B55" s="6"/>
      <c r="L55" s="6"/>
    </row>
    <row r="56" customFormat="false" ht="12.8" hidden="true" customHeight="false" outlineLevel="0" collapsed="false">
      <c r="B56" s="6"/>
      <c r="L56" s="6"/>
    </row>
    <row r="57" customFormat="false" ht="12.8" hidden="true" customHeight="false" outlineLevel="0" collapsed="false">
      <c r="B57" s="6"/>
      <c r="L57" s="6"/>
    </row>
    <row r="58" customFormat="false" ht="12.8" hidden="true" customHeight="false" outlineLevel="0" collapsed="false">
      <c r="B58" s="6"/>
      <c r="L58" s="6"/>
    </row>
    <row r="59" customFormat="false" ht="12.8" hidden="true" customHeight="false" outlineLevel="0" collapsed="false">
      <c r="B59" s="6"/>
      <c r="L59" s="6"/>
    </row>
    <row r="60" customFormat="false" ht="12.8" hidden="true" customHeight="false" outlineLevel="0" collapsed="false">
      <c r="B60" s="6"/>
      <c r="L60" s="6"/>
    </row>
    <row r="61" s="31" customFormat="true" ht="12.8" hidden="true" customHeight="false" outlineLevel="0" collapsed="false">
      <c r="A61" s="24"/>
      <c r="B61" s="30"/>
      <c r="C61" s="24"/>
      <c r="D61" s="169" t="s">
        <v>54</v>
      </c>
      <c r="E61" s="170"/>
      <c r="F61" s="171" t="s">
        <v>55</v>
      </c>
      <c r="G61" s="169" t="s">
        <v>54</v>
      </c>
      <c r="H61" s="170"/>
      <c r="I61" s="172"/>
      <c r="J61" s="173" t="s">
        <v>55</v>
      </c>
      <c r="K61" s="170"/>
      <c r="L61" s="49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 customFormat="false" ht="12.8" hidden="true" customHeight="false" outlineLevel="0" collapsed="false">
      <c r="B62" s="6"/>
      <c r="L62" s="6"/>
    </row>
    <row r="63" customFormat="false" ht="12.8" hidden="true" customHeight="false" outlineLevel="0" collapsed="false">
      <c r="B63" s="6"/>
      <c r="L63" s="6"/>
    </row>
    <row r="64" customFormat="false" ht="12.8" hidden="true" customHeight="false" outlineLevel="0" collapsed="false">
      <c r="B64" s="6"/>
      <c r="L64" s="6"/>
    </row>
    <row r="65" s="31" customFormat="true" ht="12.8" hidden="true" customHeight="false" outlineLevel="0" collapsed="false">
      <c r="A65" s="24"/>
      <c r="B65" s="30"/>
      <c r="C65" s="24"/>
      <c r="D65" s="166" t="s">
        <v>56</v>
      </c>
      <c r="E65" s="174"/>
      <c r="F65" s="174"/>
      <c r="G65" s="166" t="s">
        <v>57</v>
      </c>
      <c r="H65" s="174"/>
      <c r="I65" s="175"/>
      <c r="J65" s="174"/>
      <c r="K65" s="174"/>
      <c r="L65" s="49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 customFormat="false" ht="12.8" hidden="true" customHeight="false" outlineLevel="0" collapsed="false">
      <c r="B66" s="6"/>
      <c r="L66" s="6"/>
    </row>
    <row r="67" customFormat="false" ht="12.8" hidden="true" customHeight="false" outlineLevel="0" collapsed="false">
      <c r="B67" s="6"/>
      <c r="L67" s="6"/>
    </row>
    <row r="68" customFormat="false" ht="12.8" hidden="true" customHeight="false" outlineLevel="0" collapsed="false">
      <c r="B68" s="6"/>
      <c r="L68" s="6"/>
    </row>
    <row r="69" customFormat="false" ht="12.8" hidden="true" customHeight="false" outlineLevel="0" collapsed="false">
      <c r="B69" s="6"/>
      <c r="L69" s="6"/>
    </row>
    <row r="70" customFormat="false" ht="12.8" hidden="true" customHeight="false" outlineLevel="0" collapsed="false">
      <c r="B70" s="6"/>
      <c r="L70" s="6"/>
    </row>
    <row r="71" customFormat="false" ht="12.8" hidden="true" customHeight="false" outlineLevel="0" collapsed="false">
      <c r="B71" s="6"/>
      <c r="L71" s="6"/>
    </row>
    <row r="72" customFormat="false" ht="12.8" hidden="true" customHeight="false" outlineLevel="0" collapsed="false">
      <c r="B72" s="6"/>
      <c r="L72" s="6"/>
    </row>
    <row r="73" customFormat="false" ht="12.8" hidden="true" customHeight="false" outlineLevel="0" collapsed="false">
      <c r="B73" s="6"/>
      <c r="L73" s="6"/>
    </row>
    <row r="74" customFormat="false" ht="12.8" hidden="true" customHeight="false" outlineLevel="0" collapsed="false">
      <c r="B74" s="6"/>
      <c r="L74" s="6"/>
    </row>
    <row r="75" customFormat="false" ht="12.8" hidden="true" customHeight="false" outlineLevel="0" collapsed="false">
      <c r="B75" s="6"/>
      <c r="L75" s="6"/>
    </row>
    <row r="76" s="31" customFormat="true" ht="12.8" hidden="true" customHeight="false" outlineLevel="0" collapsed="false">
      <c r="A76" s="24"/>
      <c r="B76" s="30"/>
      <c r="C76" s="24"/>
      <c r="D76" s="169" t="s">
        <v>54</v>
      </c>
      <c r="E76" s="170"/>
      <c r="F76" s="171" t="s">
        <v>55</v>
      </c>
      <c r="G76" s="169" t="s">
        <v>54</v>
      </c>
      <c r="H76" s="170"/>
      <c r="I76" s="172"/>
      <c r="J76" s="173" t="s">
        <v>55</v>
      </c>
      <c r="K76" s="170"/>
      <c r="L76" s="49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 s="31" customFormat="true" ht="14.4" hidden="true" customHeight="true" outlineLevel="0" collapsed="false">
      <c r="A77" s="24"/>
      <c r="B77" s="176"/>
      <c r="C77" s="177"/>
      <c r="D77" s="177"/>
      <c r="E77" s="177"/>
      <c r="F77" s="177"/>
      <c r="G77" s="177"/>
      <c r="H77" s="177"/>
      <c r="I77" s="178"/>
      <c r="J77" s="177"/>
      <c r="K77" s="177"/>
      <c r="L77" s="49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 customFormat="false" ht="12.8" hidden="true" customHeight="false" outlineLevel="0" collapsed="false"/>
    <row r="79" customFormat="false" ht="12.8" hidden="true" customHeight="false" outlineLevel="0" collapsed="false"/>
    <row r="80" customFormat="false" ht="12.8" hidden="true" customHeight="false" outlineLevel="0" collapsed="false"/>
    <row r="81" s="31" customFormat="true" ht="6.95" hidden="true" customHeight="true" outlineLevel="0" collapsed="false">
      <c r="A81" s="24"/>
      <c r="B81" s="179"/>
      <c r="C81" s="180"/>
      <c r="D81" s="180"/>
      <c r="E81" s="180"/>
      <c r="F81" s="180"/>
      <c r="G81" s="180"/>
      <c r="H81" s="180"/>
      <c r="I81" s="181"/>
      <c r="J81" s="180"/>
      <c r="K81" s="180"/>
      <c r="L81" s="49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</row>
    <row r="82" s="31" customFormat="true" ht="24.95" hidden="true" customHeight="true" outlineLevel="0" collapsed="false">
      <c r="A82" s="24"/>
      <c r="B82" s="25"/>
      <c r="C82" s="9" t="s">
        <v>127</v>
      </c>
      <c r="D82" s="26"/>
      <c r="E82" s="26"/>
      <c r="F82" s="26"/>
      <c r="G82" s="26"/>
      <c r="H82" s="26"/>
      <c r="I82" s="138"/>
      <c r="J82" s="26"/>
      <c r="K82" s="26"/>
      <c r="L82" s="49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</row>
    <row r="83" s="31" customFormat="true" ht="6.95" hidden="true" customHeight="true" outlineLevel="0" collapsed="false">
      <c r="A83" s="24"/>
      <c r="B83" s="25"/>
      <c r="C83" s="26"/>
      <c r="D83" s="26"/>
      <c r="E83" s="26"/>
      <c r="F83" s="26"/>
      <c r="G83" s="26"/>
      <c r="H83" s="26"/>
      <c r="I83" s="138"/>
      <c r="J83" s="26"/>
      <c r="K83" s="26"/>
      <c r="L83" s="49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 s="31" customFormat="true" ht="12" hidden="true" customHeight="true" outlineLevel="0" collapsed="false">
      <c r="A84" s="24"/>
      <c r="B84" s="25"/>
      <c r="C84" s="17" t="s">
        <v>15</v>
      </c>
      <c r="D84" s="26"/>
      <c r="E84" s="26"/>
      <c r="F84" s="26"/>
      <c r="G84" s="26"/>
      <c r="H84" s="26"/>
      <c r="I84" s="138"/>
      <c r="J84" s="26"/>
      <c r="K84" s="26"/>
      <c r="L84" s="49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 s="31" customFormat="true" ht="23.25" hidden="true" customHeight="true" outlineLevel="0" collapsed="false">
      <c r="A85" s="24"/>
      <c r="B85" s="25"/>
      <c r="C85" s="26"/>
      <c r="D85" s="26"/>
      <c r="E85" s="182" t="str">
        <f aca="false">E7</f>
        <v>TECHNICKÉ SLUŽBY KŘINICE - 4 bytové jednotky, na st. p. č. 118 k.ú. Křinice</v>
      </c>
      <c r="F85" s="182"/>
      <c r="G85" s="182"/>
      <c r="H85" s="182"/>
      <c r="I85" s="138"/>
      <c r="J85" s="26"/>
      <c r="K85" s="26"/>
      <c r="L85" s="49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</row>
    <row r="86" s="31" customFormat="true" ht="12" hidden="true" customHeight="true" outlineLevel="0" collapsed="false">
      <c r="A86" s="24"/>
      <c r="B86" s="25"/>
      <c r="C86" s="17" t="s">
        <v>123</v>
      </c>
      <c r="D86" s="26"/>
      <c r="E86" s="26"/>
      <c r="F86" s="26"/>
      <c r="G86" s="26"/>
      <c r="H86" s="26"/>
      <c r="I86" s="138"/>
      <c r="J86" s="26"/>
      <c r="K86" s="26"/>
      <c r="L86" s="49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</row>
    <row r="87" s="31" customFormat="true" ht="16.5" hidden="true" customHeight="true" outlineLevel="0" collapsed="false">
      <c r="A87" s="24"/>
      <c r="B87" s="25"/>
      <c r="C87" s="26"/>
      <c r="D87" s="26"/>
      <c r="E87" s="64" t="str">
        <f aca="false">E9</f>
        <v>06 - Kanalizační přípojka</v>
      </c>
      <c r="F87" s="64"/>
      <c r="G87" s="64"/>
      <c r="H87" s="64"/>
      <c r="I87" s="138"/>
      <c r="J87" s="26"/>
      <c r="K87" s="26"/>
      <c r="L87" s="49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</row>
    <row r="88" s="31" customFormat="true" ht="6.95" hidden="true" customHeight="true" outlineLevel="0" collapsed="false">
      <c r="A88" s="24"/>
      <c r="B88" s="25"/>
      <c r="C88" s="26"/>
      <c r="D88" s="26"/>
      <c r="E88" s="26"/>
      <c r="F88" s="26"/>
      <c r="G88" s="26"/>
      <c r="H88" s="26"/>
      <c r="I88" s="138"/>
      <c r="J88" s="26"/>
      <c r="K88" s="26"/>
      <c r="L88" s="49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</row>
    <row r="89" s="31" customFormat="true" ht="12" hidden="true" customHeight="true" outlineLevel="0" collapsed="false">
      <c r="A89" s="24"/>
      <c r="B89" s="25"/>
      <c r="C89" s="17" t="s">
        <v>19</v>
      </c>
      <c r="D89" s="26"/>
      <c r="E89" s="26"/>
      <c r="F89" s="18" t="str">
        <f aca="false">F12</f>
        <v>st. p. č. 118 k.ú. Křinice</v>
      </c>
      <c r="G89" s="26"/>
      <c r="H89" s="26"/>
      <c r="I89" s="140" t="s">
        <v>21</v>
      </c>
      <c r="J89" s="183" t="str">
        <f aca="false">IF(J12="","",J12)</f>
        <v>13. 5. 2020</v>
      </c>
      <c r="K89" s="26"/>
      <c r="L89" s="49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</row>
    <row r="90" s="31" customFormat="true" ht="6.95" hidden="true" customHeight="true" outlineLevel="0" collapsed="false">
      <c r="A90" s="24"/>
      <c r="B90" s="25"/>
      <c r="C90" s="26"/>
      <c r="D90" s="26"/>
      <c r="E90" s="26"/>
      <c r="F90" s="26"/>
      <c r="G90" s="26"/>
      <c r="H90" s="26"/>
      <c r="I90" s="138"/>
      <c r="J90" s="26"/>
      <c r="K90" s="26"/>
      <c r="L90" s="49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</row>
    <row r="91" s="31" customFormat="true" ht="15.15" hidden="true" customHeight="true" outlineLevel="0" collapsed="false">
      <c r="A91" s="24"/>
      <c r="B91" s="25"/>
      <c r="C91" s="17" t="s">
        <v>23</v>
      </c>
      <c r="D91" s="26"/>
      <c r="E91" s="26"/>
      <c r="F91" s="18" t="str">
        <f aca="false">E15</f>
        <v>Obec Křinice</v>
      </c>
      <c r="G91" s="26"/>
      <c r="H91" s="26"/>
      <c r="I91" s="140" t="s">
        <v>31</v>
      </c>
      <c r="J91" s="184" t="str">
        <f aca="false">E21</f>
        <v>Tomáš Valenta</v>
      </c>
      <c r="K91" s="26"/>
      <c r="L91" s="49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</row>
    <row r="92" s="31" customFormat="true" ht="15.15" hidden="true" customHeight="true" outlineLevel="0" collapsed="false">
      <c r="A92" s="24"/>
      <c r="B92" s="25"/>
      <c r="C92" s="17" t="s">
        <v>29</v>
      </c>
      <c r="D92" s="26"/>
      <c r="E92" s="26"/>
      <c r="F92" s="18" t="str">
        <f aca="false">IF(E18="","",E18)</f>
        <v>Vyplň údaj</v>
      </c>
      <c r="G92" s="26"/>
      <c r="H92" s="26"/>
      <c r="I92" s="140" t="s">
        <v>36</v>
      </c>
      <c r="J92" s="184" t="str">
        <f aca="false">E24</f>
        <v>Tomáš Valenta</v>
      </c>
      <c r="K92" s="26"/>
      <c r="L92" s="49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</row>
    <row r="93" s="31" customFormat="true" ht="10.3" hidden="true" customHeight="true" outlineLevel="0" collapsed="false">
      <c r="A93" s="24"/>
      <c r="B93" s="25"/>
      <c r="C93" s="26"/>
      <c r="D93" s="26"/>
      <c r="E93" s="26"/>
      <c r="F93" s="26"/>
      <c r="G93" s="26"/>
      <c r="H93" s="26"/>
      <c r="I93" s="138"/>
      <c r="J93" s="26"/>
      <c r="K93" s="26"/>
      <c r="L93" s="49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</row>
    <row r="94" s="31" customFormat="true" ht="29.3" hidden="true" customHeight="true" outlineLevel="0" collapsed="false">
      <c r="A94" s="24"/>
      <c r="B94" s="25"/>
      <c r="C94" s="185" t="s">
        <v>128</v>
      </c>
      <c r="D94" s="186"/>
      <c r="E94" s="186"/>
      <c r="F94" s="186"/>
      <c r="G94" s="186"/>
      <c r="H94" s="186"/>
      <c r="I94" s="187"/>
      <c r="J94" s="188" t="s">
        <v>129</v>
      </c>
      <c r="K94" s="186"/>
      <c r="L94" s="49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</row>
    <row r="95" s="31" customFormat="true" ht="10.3" hidden="true" customHeight="true" outlineLevel="0" collapsed="false">
      <c r="A95" s="24"/>
      <c r="B95" s="25"/>
      <c r="C95" s="26"/>
      <c r="D95" s="26"/>
      <c r="E95" s="26"/>
      <c r="F95" s="26"/>
      <c r="G95" s="26"/>
      <c r="H95" s="26"/>
      <c r="I95" s="138"/>
      <c r="J95" s="26"/>
      <c r="K95" s="26"/>
      <c r="L95" s="49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</row>
    <row r="96" s="31" customFormat="true" ht="22.8" hidden="true" customHeight="true" outlineLevel="0" collapsed="false">
      <c r="A96" s="24"/>
      <c r="B96" s="25"/>
      <c r="C96" s="189" t="s">
        <v>130</v>
      </c>
      <c r="D96" s="26"/>
      <c r="E96" s="26"/>
      <c r="F96" s="26"/>
      <c r="G96" s="26"/>
      <c r="H96" s="26"/>
      <c r="I96" s="138"/>
      <c r="J96" s="190" t="n">
        <f aca="false">J122</f>
        <v>0</v>
      </c>
      <c r="K96" s="26"/>
      <c r="L96" s="49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U96" s="3" t="s">
        <v>131</v>
      </c>
    </row>
    <row r="97" s="191" customFormat="true" ht="24.95" hidden="true" customHeight="true" outlineLevel="0" collapsed="false">
      <c r="B97" s="192"/>
      <c r="C97" s="193"/>
      <c r="D97" s="194" t="s">
        <v>2947</v>
      </c>
      <c r="E97" s="195"/>
      <c r="F97" s="195"/>
      <c r="G97" s="195"/>
      <c r="H97" s="195"/>
      <c r="I97" s="196"/>
      <c r="J97" s="197" t="n">
        <f aca="false">J123</f>
        <v>0</v>
      </c>
      <c r="K97" s="193"/>
      <c r="L97" s="198"/>
    </row>
    <row r="98" s="191" customFormat="true" ht="24.95" hidden="true" customHeight="true" outlineLevel="0" collapsed="false">
      <c r="B98" s="192"/>
      <c r="C98" s="193"/>
      <c r="D98" s="194" t="s">
        <v>3081</v>
      </c>
      <c r="E98" s="195"/>
      <c r="F98" s="195"/>
      <c r="G98" s="195"/>
      <c r="H98" s="195"/>
      <c r="I98" s="196"/>
      <c r="J98" s="197" t="n">
        <f aca="false">J139</f>
        <v>0</v>
      </c>
      <c r="K98" s="193"/>
      <c r="L98" s="198"/>
    </row>
    <row r="99" s="191" customFormat="true" ht="24.95" hidden="true" customHeight="true" outlineLevel="0" collapsed="false">
      <c r="B99" s="192"/>
      <c r="C99" s="193"/>
      <c r="D99" s="194" t="s">
        <v>3082</v>
      </c>
      <c r="E99" s="195"/>
      <c r="F99" s="195"/>
      <c r="G99" s="195"/>
      <c r="H99" s="195"/>
      <c r="I99" s="196"/>
      <c r="J99" s="197" t="n">
        <f aca="false">J145</f>
        <v>0</v>
      </c>
      <c r="K99" s="193"/>
      <c r="L99" s="198"/>
    </row>
    <row r="100" s="191" customFormat="true" ht="24.95" hidden="true" customHeight="true" outlineLevel="0" collapsed="false">
      <c r="B100" s="192"/>
      <c r="C100" s="193"/>
      <c r="D100" s="194" t="s">
        <v>2948</v>
      </c>
      <c r="E100" s="195"/>
      <c r="F100" s="195"/>
      <c r="G100" s="195"/>
      <c r="H100" s="195"/>
      <c r="I100" s="196"/>
      <c r="J100" s="197" t="n">
        <f aca="false">J158</f>
        <v>0</v>
      </c>
      <c r="K100" s="193"/>
      <c r="L100" s="198"/>
    </row>
    <row r="101" s="191" customFormat="true" ht="24.95" hidden="true" customHeight="true" outlineLevel="0" collapsed="false">
      <c r="B101" s="192"/>
      <c r="C101" s="193"/>
      <c r="D101" s="194" t="s">
        <v>143</v>
      </c>
      <c r="E101" s="195"/>
      <c r="F101" s="195"/>
      <c r="G101" s="195"/>
      <c r="H101" s="195"/>
      <c r="I101" s="196"/>
      <c r="J101" s="197" t="n">
        <f aca="false">J178</f>
        <v>0</v>
      </c>
      <c r="K101" s="193"/>
      <c r="L101" s="198"/>
    </row>
    <row r="102" s="199" customFormat="true" ht="19.95" hidden="true" customHeight="true" outlineLevel="0" collapsed="false">
      <c r="B102" s="200"/>
      <c r="C102" s="117"/>
      <c r="D102" s="201" t="s">
        <v>144</v>
      </c>
      <c r="E102" s="202"/>
      <c r="F102" s="202"/>
      <c r="G102" s="202"/>
      <c r="H102" s="202"/>
      <c r="I102" s="203"/>
      <c r="J102" s="204" t="n">
        <f aca="false">J179</f>
        <v>0</v>
      </c>
      <c r="K102" s="117"/>
      <c r="L102" s="205"/>
    </row>
    <row r="103" s="31" customFormat="true" ht="21.85" hidden="true" customHeight="true" outlineLevel="0" collapsed="false">
      <c r="A103" s="24"/>
      <c r="B103" s="25"/>
      <c r="C103" s="26"/>
      <c r="D103" s="26"/>
      <c r="E103" s="26"/>
      <c r="F103" s="26"/>
      <c r="G103" s="26"/>
      <c r="H103" s="26"/>
      <c r="I103" s="138"/>
      <c r="J103" s="26"/>
      <c r="K103" s="26"/>
      <c r="L103" s="49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</row>
    <row r="104" s="31" customFormat="true" ht="6.95" hidden="true" customHeight="true" outlineLevel="0" collapsed="false">
      <c r="A104" s="24"/>
      <c r="B104" s="52"/>
      <c r="C104" s="53"/>
      <c r="D104" s="53"/>
      <c r="E104" s="53"/>
      <c r="F104" s="53"/>
      <c r="G104" s="53"/>
      <c r="H104" s="53"/>
      <c r="I104" s="178"/>
      <c r="J104" s="53"/>
      <c r="K104" s="53"/>
      <c r="L104" s="49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</row>
    <row r="105" customFormat="false" ht="12.8" hidden="true" customHeight="false" outlineLevel="0" collapsed="false"/>
    <row r="106" customFormat="false" ht="12.8" hidden="true" customHeight="false" outlineLevel="0" collapsed="false"/>
    <row r="107" customFormat="false" ht="12.8" hidden="true" customHeight="false" outlineLevel="0" collapsed="false"/>
    <row r="108" s="31" customFormat="true" ht="6.95" hidden="false" customHeight="true" outlineLevel="0" collapsed="false">
      <c r="A108" s="24"/>
      <c r="B108" s="54"/>
      <c r="C108" s="55"/>
      <c r="D108" s="55"/>
      <c r="E108" s="55"/>
      <c r="F108" s="55"/>
      <c r="G108" s="55"/>
      <c r="H108" s="55"/>
      <c r="I108" s="181"/>
      <c r="J108" s="55"/>
      <c r="K108" s="55"/>
      <c r="L108" s="49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</row>
    <row r="109" s="31" customFormat="true" ht="24.95" hidden="false" customHeight="true" outlineLevel="0" collapsed="false">
      <c r="A109" s="24"/>
      <c r="B109" s="25"/>
      <c r="C109" s="9" t="s">
        <v>145</v>
      </c>
      <c r="D109" s="26"/>
      <c r="E109" s="26"/>
      <c r="F109" s="26"/>
      <c r="G109" s="26"/>
      <c r="H109" s="26"/>
      <c r="I109" s="138"/>
      <c r="J109" s="26"/>
      <c r="K109" s="26"/>
      <c r="L109" s="49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</row>
    <row r="110" s="31" customFormat="true" ht="6.95" hidden="false" customHeight="true" outlineLevel="0" collapsed="false">
      <c r="A110" s="24"/>
      <c r="B110" s="25"/>
      <c r="C110" s="26"/>
      <c r="D110" s="26"/>
      <c r="E110" s="26"/>
      <c r="F110" s="26"/>
      <c r="G110" s="26"/>
      <c r="H110" s="26"/>
      <c r="I110" s="138"/>
      <c r="J110" s="26"/>
      <c r="K110" s="26"/>
      <c r="L110" s="49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</row>
    <row r="111" s="31" customFormat="true" ht="12" hidden="false" customHeight="true" outlineLevel="0" collapsed="false">
      <c r="A111" s="24"/>
      <c r="B111" s="25"/>
      <c r="C111" s="17" t="s">
        <v>15</v>
      </c>
      <c r="D111" s="26"/>
      <c r="E111" s="26"/>
      <c r="F111" s="26"/>
      <c r="G111" s="26"/>
      <c r="H111" s="26"/>
      <c r="I111" s="138"/>
      <c r="J111" s="26"/>
      <c r="K111" s="26"/>
      <c r="L111" s="49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</row>
    <row r="112" s="31" customFormat="true" ht="23.25" hidden="false" customHeight="true" outlineLevel="0" collapsed="false">
      <c r="A112" s="24"/>
      <c r="B112" s="25"/>
      <c r="C112" s="26"/>
      <c r="D112" s="26"/>
      <c r="E112" s="182" t="str">
        <f aca="false">E7</f>
        <v>TECHNICKÉ SLUŽBY KŘINICE - 4 bytové jednotky, na st. p. č. 118 k.ú. Křinice</v>
      </c>
      <c r="F112" s="182"/>
      <c r="G112" s="182"/>
      <c r="H112" s="182"/>
      <c r="I112" s="138"/>
      <c r="J112" s="26"/>
      <c r="K112" s="26"/>
      <c r="L112" s="49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</row>
    <row r="113" s="31" customFormat="true" ht="12" hidden="false" customHeight="true" outlineLevel="0" collapsed="false">
      <c r="A113" s="24"/>
      <c r="B113" s="25"/>
      <c r="C113" s="17" t="s">
        <v>123</v>
      </c>
      <c r="D113" s="26"/>
      <c r="E113" s="26"/>
      <c r="F113" s="26"/>
      <c r="G113" s="26"/>
      <c r="H113" s="26"/>
      <c r="I113" s="138"/>
      <c r="J113" s="26"/>
      <c r="K113" s="26"/>
      <c r="L113" s="49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</row>
    <row r="114" s="31" customFormat="true" ht="16.5" hidden="false" customHeight="true" outlineLevel="0" collapsed="false">
      <c r="A114" s="24"/>
      <c r="B114" s="25"/>
      <c r="C114" s="26"/>
      <c r="D114" s="26"/>
      <c r="E114" s="64" t="str">
        <f aca="false">E9</f>
        <v>06 - Kanalizační přípojka</v>
      </c>
      <c r="F114" s="64"/>
      <c r="G114" s="64"/>
      <c r="H114" s="64"/>
      <c r="I114" s="138"/>
      <c r="J114" s="26"/>
      <c r="K114" s="26"/>
      <c r="L114" s="49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</row>
    <row r="115" s="31" customFormat="true" ht="6.95" hidden="false" customHeight="true" outlineLevel="0" collapsed="false">
      <c r="A115" s="24"/>
      <c r="B115" s="25"/>
      <c r="C115" s="26"/>
      <c r="D115" s="26"/>
      <c r="E115" s="26"/>
      <c r="F115" s="26"/>
      <c r="G115" s="26"/>
      <c r="H115" s="26"/>
      <c r="I115" s="138"/>
      <c r="J115" s="26"/>
      <c r="K115" s="26"/>
      <c r="L115" s="49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 s="31" customFormat="true" ht="12" hidden="false" customHeight="true" outlineLevel="0" collapsed="false">
      <c r="A116" s="24"/>
      <c r="B116" s="25"/>
      <c r="C116" s="17" t="s">
        <v>19</v>
      </c>
      <c r="D116" s="26"/>
      <c r="E116" s="26"/>
      <c r="F116" s="18" t="str">
        <f aca="false">F12</f>
        <v>st. p. č. 118 k.ú. Křinice</v>
      </c>
      <c r="G116" s="26"/>
      <c r="H116" s="26"/>
      <c r="I116" s="140" t="s">
        <v>21</v>
      </c>
      <c r="J116" s="183" t="str">
        <f aca="false">IF(J12="","",J12)</f>
        <v>13. 5. 2020</v>
      </c>
      <c r="K116" s="26"/>
      <c r="L116" s="49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 s="31" customFormat="true" ht="6.95" hidden="false" customHeight="true" outlineLevel="0" collapsed="false">
      <c r="A117" s="24"/>
      <c r="B117" s="25"/>
      <c r="C117" s="26"/>
      <c r="D117" s="26"/>
      <c r="E117" s="26"/>
      <c r="F117" s="26"/>
      <c r="G117" s="26"/>
      <c r="H117" s="26"/>
      <c r="I117" s="138"/>
      <c r="J117" s="26"/>
      <c r="K117" s="26"/>
      <c r="L117" s="49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 s="31" customFormat="true" ht="15.15" hidden="false" customHeight="true" outlineLevel="0" collapsed="false">
      <c r="A118" s="24"/>
      <c r="B118" s="25"/>
      <c r="C118" s="17" t="s">
        <v>23</v>
      </c>
      <c r="D118" s="26"/>
      <c r="E118" s="26"/>
      <c r="F118" s="18" t="str">
        <f aca="false">E15</f>
        <v>Obec Křinice</v>
      </c>
      <c r="G118" s="26"/>
      <c r="H118" s="26"/>
      <c r="I118" s="140" t="s">
        <v>31</v>
      </c>
      <c r="J118" s="184" t="str">
        <f aca="false">E21</f>
        <v>Tomáš Valenta</v>
      </c>
      <c r="K118" s="26"/>
      <c r="L118" s="49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  <row r="119" s="31" customFormat="true" ht="15.15" hidden="false" customHeight="true" outlineLevel="0" collapsed="false">
      <c r="A119" s="24"/>
      <c r="B119" s="25"/>
      <c r="C119" s="17" t="s">
        <v>29</v>
      </c>
      <c r="D119" s="26"/>
      <c r="E119" s="26"/>
      <c r="F119" s="18" t="str">
        <f aca="false">IF(E18="","",E18)</f>
        <v>Vyplň údaj</v>
      </c>
      <c r="G119" s="26"/>
      <c r="H119" s="26"/>
      <c r="I119" s="140" t="s">
        <v>36</v>
      </c>
      <c r="J119" s="184" t="str">
        <f aca="false">E24</f>
        <v>Tomáš Valenta</v>
      </c>
      <c r="K119" s="26"/>
      <c r="L119" s="49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</row>
    <row r="120" s="31" customFormat="true" ht="10.3" hidden="false" customHeight="true" outlineLevel="0" collapsed="false">
      <c r="A120" s="24"/>
      <c r="B120" s="25"/>
      <c r="C120" s="26"/>
      <c r="D120" s="26"/>
      <c r="E120" s="26"/>
      <c r="F120" s="26"/>
      <c r="G120" s="26"/>
      <c r="H120" s="26"/>
      <c r="I120" s="138"/>
      <c r="J120" s="26"/>
      <c r="K120" s="26"/>
      <c r="L120" s="49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</row>
    <row r="121" s="214" customFormat="true" ht="29.3" hidden="false" customHeight="true" outlineLevel="0" collapsed="false">
      <c r="A121" s="206"/>
      <c r="B121" s="207"/>
      <c r="C121" s="208" t="s">
        <v>146</v>
      </c>
      <c r="D121" s="209" t="s">
        <v>64</v>
      </c>
      <c r="E121" s="209" t="s">
        <v>60</v>
      </c>
      <c r="F121" s="209" t="s">
        <v>61</v>
      </c>
      <c r="G121" s="209" t="s">
        <v>147</v>
      </c>
      <c r="H121" s="209" t="s">
        <v>148</v>
      </c>
      <c r="I121" s="210" t="s">
        <v>149</v>
      </c>
      <c r="J121" s="211" t="s">
        <v>129</v>
      </c>
      <c r="K121" s="212" t="s">
        <v>150</v>
      </c>
      <c r="L121" s="213"/>
      <c r="M121" s="82"/>
      <c r="N121" s="83" t="s">
        <v>43</v>
      </c>
      <c r="O121" s="83" t="s">
        <v>151</v>
      </c>
      <c r="P121" s="83" t="s">
        <v>152</v>
      </c>
      <c r="Q121" s="83" t="s">
        <v>153</v>
      </c>
      <c r="R121" s="83" t="s">
        <v>154</v>
      </c>
      <c r="S121" s="83" t="s">
        <v>155</v>
      </c>
      <c r="T121" s="84" t="s">
        <v>156</v>
      </c>
      <c r="U121" s="206"/>
      <c r="V121" s="206"/>
      <c r="W121" s="206"/>
      <c r="X121" s="206"/>
      <c r="Y121" s="206"/>
      <c r="Z121" s="206"/>
      <c r="AA121" s="206"/>
      <c r="AB121" s="206"/>
      <c r="AC121" s="206"/>
      <c r="AD121" s="206"/>
      <c r="AE121" s="206"/>
    </row>
    <row r="122" s="31" customFormat="true" ht="22.8" hidden="false" customHeight="true" outlineLevel="0" collapsed="false">
      <c r="A122" s="24"/>
      <c r="B122" s="25"/>
      <c r="C122" s="90" t="s">
        <v>157</v>
      </c>
      <c r="D122" s="26"/>
      <c r="E122" s="26"/>
      <c r="F122" s="26"/>
      <c r="G122" s="26"/>
      <c r="H122" s="26"/>
      <c r="I122" s="138"/>
      <c r="J122" s="215" t="n">
        <f aca="false">BK122</f>
        <v>0</v>
      </c>
      <c r="K122" s="26"/>
      <c r="L122" s="30"/>
      <c r="M122" s="85"/>
      <c r="N122" s="216"/>
      <c r="O122" s="86"/>
      <c r="P122" s="217" t="n">
        <f aca="false">P123+P139+P145+P158+P178</f>
        <v>0</v>
      </c>
      <c r="Q122" s="86"/>
      <c r="R122" s="217" t="n">
        <f aca="false">R123+R139+R145+R158+R178</f>
        <v>0</v>
      </c>
      <c r="S122" s="86"/>
      <c r="T122" s="218" t="n">
        <f aca="false">T123+T139+T145+T158+T178</f>
        <v>0</v>
      </c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T122" s="3" t="s">
        <v>78</v>
      </c>
      <c r="AU122" s="3" t="s">
        <v>131</v>
      </c>
      <c r="BK122" s="219" t="n">
        <f aca="false">BK123+BK139+BK145+BK158+BK178</f>
        <v>0</v>
      </c>
    </row>
    <row r="123" s="220" customFormat="true" ht="25.9" hidden="false" customHeight="true" outlineLevel="0" collapsed="false">
      <c r="B123" s="221"/>
      <c r="C123" s="222"/>
      <c r="D123" s="223" t="s">
        <v>78</v>
      </c>
      <c r="E123" s="224" t="s">
        <v>2955</v>
      </c>
      <c r="F123" s="224" t="s">
        <v>161</v>
      </c>
      <c r="G123" s="222"/>
      <c r="H123" s="222"/>
      <c r="I123" s="225"/>
      <c r="J123" s="226" t="n">
        <f aca="false">BK123</f>
        <v>0</v>
      </c>
      <c r="K123" s="222"/>
      <c r="L123" s="227"/>
      <c r="M123" s="228"/>
      <c r="N123" s="229"/>
      <c r="O123" s="229"/>
      <c r="P123" s="230" t="n">
        <f aca="false">SUM(P124:P138)</f>
        <v>0</v>
      </c>
      <c r="Q123" s="229"/>
      <c r="R123" s="230" t="n">
        <f aca="false">SUM(R124:R138)</f>
        <v>0</v>
      </c>
      <c r="S123" s="229"/>
      <c r="T123" s="231" t="n">
        <f aca="false">SUM(T124:T138)</f>
        <v>0</v>
      </c>
      <c r="AR123" s="232" t="s">
        <v>86</v>
      </c>
      <c r="AT123" s="233" t="s">
        <v>78</v>
      </c>
      <c r="AU123" s="233" t="s">
        <v>79</v>
      </c>
      <c r="AY123" s="232" t="s">
        <v>160</v>
      </c>
      <c r="BK123" s="234" t="n">
        <f aca="false">SUM(BK124:BK138)</f>
        <v>0</v>
      </c>
    </row>
    <row r="124" s="31" customFormat="true" ht="16.5" hidden="false" customHeight="true" outlineLevel="0" collapsed="false">
      <c r="A124" s="24"/>
      <c r="B124" s="25"/>
      <c r="C124" s="237" t="s">
        <v>86</v>
      </c>
      <c r="D124" s="237" t="s">
        <v>162</v>
      </c>
      <c r="E124" s="238" t="s">
        <v>2956</v>
      </c>
      <c r="F124" s="239" t="s">
        <v>2957</v>
      </c>
      <c r="G124" s="240" t="s">
        <v>221</v>
      </c>
      <c r="H124" s="241" t="n">
        <v>1.926</v>
      </c>
      <c r="I124" s="242"/>
      <c r="J124" s="243" t="n">
        <f aca="false">ROUND(I124*H124,2)</f>
        <v>0</v>
      </c>
      <c r="K124" s="244"/>
      <c r="L124" s="30"/>
      <c r="M124" s="245"/>
      <c r="N124" s="246" t="s">
        <v>44</v>
      </c>
      <c r="O124" s="74"/>
      <c r="P124" s="247" t="n">
        <f aca="false">O124*H124</f>
        <v>0</v>
      </c>
      <c r="Q124" s="247" t="n">
        <v>0</v>
      </c>
      <c r="R124" s="247" t="n">
        <f aca="false">Q124*H124</f>
        <v>0</v>
      </c>
      <c r="S124" s="247" t="n">
        <v>0</v>
      </c>
      <c r="T124" s="248" t="n">
        <f aca="false">S124*H124</f>
        <v>0</v>
      </c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R124" s="249" t="s">
        <v>166</v>
      </c>
      <c r="AT124" s="249" t="s">
        <v>162</v>
      </c>
      <c r="AU124" s="249" t="s">
        <v>86</v>
      </c>
      <c r="AY124" s="3" t="s">
        <v>160</v>
      </c>
      <c r="BE124" s="250" t="n">
        <f aca="false">IF(N124="základní",J124,0)</f>
        <v>0</v>
      </c>
      <c r="BF124" s="250" t="n">
        <f aca="false">IF(N124="snížená",J124,0)</f>
        <v>0</v>
      </c>
      <c r="BG124" s="250" t="n">
        <f aca="false">IF(N124="zákl. přenesená",J124,0)</f>
        <v>0</v>
      </c>
      <c r="BH124" s="250" t="n">
        <f aca="false">IF(N124="sníž. přenesená",J124,0)</f>
        <v>0</v>
      </c>
      <c r="BI124" s="250" t="n">
        <f aca="false">IF(N124="nulová",J124,0)</f>
        <v>0</v>
      </c>
      <c r="BJ124" s="3" t="s">
        <v>86</v>
      </c>
      <c r="BK124" s="250" t="n">
        <f aca="false">ROUND(I124*H124,2)</f>
        <v>0</v>
      </c>
      <c r="BL124" s="3" t="s">
        <v>166</v>
      </c>
      <c r="BM124" s="249" t="s">
        <v>200</v>
      </c>
    </row>
    <row r="125" s="31" customFormat="true" ht="16.5" hidden="false" customHeight="true" outlineLevel="0" collapsed="false">
      <c r="A125" s="24"/>
      <c r="B125" s="25"/>
      <c r="C125" s="237" t="s">
        <v>88</v>
      </c>
      <c r="D125" s="237" t="s">
        <v>162</v>
      </c>
      <c r="E125" s="238" t="s">
        <v>2958</v>
      </c>
      <c r="F125" s="239" t="s">
        <v>2959</v>
      </c>
      <c r="G125" s="240" t="s">
        <v>165</v>
      </c>
      <c r="H125" s="241" t="n">
        <v>1.926</v>
      </c>
      <c r="I125" s="242"/>
      <c r="J125" s="243" t="n">
        <f aca="false">ROUND(I125*H125,2)</f>
        <v>0</v>
      </c>
      <c r="K125" s="244"/>
      <c r="L125" s="30"/>
      <c r="M125" s="245"/>
      <c r="N125" s="246" t="s">
        <v>44</v>
      </c>
      <c r="O125" s="74"/>
      <c r="P125" s="247" t="n">
        <f aca="false">O125*H125</f>
        <v>0</v>
      </c>
      <c r="Q125" s="247" t="n">
        <v>0</v>
      </c>
      <c r="R125" s="247" t="n">
        <f aca="false">Q125*H125</f>
        <v>0</v>
      </c>
      <c r="S125" s="247" t="n">
        <v>0</v>
      </c>
      <c r="T125" s="248" t="n">
        <f aca="false">S125*H125</f>
        <v>0</v>
      </c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R125" s="249" t="s">
        <v>166</v>
      </c>
      <c r="AT125" s="249" t="s">
        <v>162</v>
      </c>
      <c r="AU125" s="249" t="s">
        <v>86</v>
      </c>
      <c r="AY125" s="3" t="s">
        <v>160</v>
      </c>
      <c r="BE125" s="250" t="n">
        <f aca="false">IF(N125="základní",J125,0)</f>
        <v>0</v>
      </c>
      <c r="BF125" s="250" t="n">
        <f aca="false">IF(N125="snížená",J125,0)</f>
        <v>0</v>
      </c>
      <c r="BG125" s="250" t="n">
        <f aca="false">IF(N125="zákl. přenesená",J125,0)</f>
        <v>0</v>
      </c>
      <c r="BH125" s="250" t="n">
        <f aca="false">IF(N125="sníž. přenesená",J125,0)</f>
        <v>0</v>
      </c>
      <c r="BI125" s="250" t="n">
        <f aca="false">IF(N125="nulová",J125,0)</f>
        <v>0</v>
      </c>
      <c r="BJ125" s="3" t="s">
        <v>86</v>
      </c>
      <c r="BK125" s="250" t="n">
        <f aca="false">ROUND(I125*H125,2)</f>
        <v>0</v>
      </c>
      <c r="BL125" s="3" t="s">
        <v>166</v>
      </c>
      <c r="BM125" s="249" t="s">
        <v>210</v>
      </c>
    </row>
    <row r="126" s="31" customFormat="true" ht="16.5" hidden="false" customHeight="true" outlineLevel="0" collapsed="false">
      <c r="A126" s="24"/>
      <c r="B126" s="25"/>
      <c r="C126" s="237" t="s">
        <v>95</v>
      </c>
      <c r="D126" s="237" t="s">
        <v>162</v>
      </c>
      <c r="E126" s="238" t="s">
        <v>2960</v>
      </c>
      <c r="F126" s="239" t="s">
        <v>2961</v>
      </c>
      <c r="G126" s="240" t="s">
        <v>165</v>
      </c>
      <c r="H126" s="241" t="n">
        <v>31.786</v>
      </c>
      <c r="I126" s="242"/>
      <c r="J126" s="243" t="n">
        <f aca="false">ROUND(I126*H126,2)</f>
        <v>0</v>
      </c>
      <c r="K126" s="244"/>
      <c r="L126" s="30"/>
      <c r="M126" s="245"/>
      <c r="N126" s="246" t="s">
        <v>44</v>
      </c>
      <c r="O126" s="74"/>
      <c r="P126" s="247" t="n">
        <f aca="false">O126*H126</f>
        <v>0</v>
      </c>
      <c r="Q126" s="247" t="n">
        <v>0</v>
      </c>
      <c r="R126" s="247" t="n">
        <f aca="false">Q126*H126</f>
        <v>0</v>
      </c>
      <c r="S126" s="247" t="n">
        <v>0</v>
      </c>
      <c r="T126" s="248" t="n">
        <f aca="false">S126*H126</f>
        <v>0</v>
      </c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R126" s="249" t="s">
        <v>166</v>
      </c>
      <c r="AT126" s="249" t="s">
        <v>162</v>
      </c>
      <c r="AU126" s="249" t="s">
        <v>86</v>
      </c>
      <c r="AY126" s="3" t="s">
        <v>160</v>
      </c>
      <c r="BE126" s="250" t="n">
        <f aca="false">IF(N126="základní",J126,0)</f>
        <v>0</v>
      </c>
      <c r="BF126" s="250" t="n">
        <f aca="false">IF(N126="snížená",J126,0)</f>
        <v>0</v>
      </c>
      <c r="BG126" s="250" t="n">
        <f aca="false">IF(N126="zákl. přenesená",J126,0)</f>
        <v>0</v>
      </c>
      <c r="BH126" s="250" t="n">
        <f aca="false">IF(N126="sníž. přenesená",J126,0)</f>
        <v>0</v>
      </c>
      <c r="BI126" s="250" t="n">
        <f aca="false">IF(N126="nulová",J126,0)</f>
        <v>0</v>
      </c>
      <c r="BJ126" s="3" t="s">
        <v>86</v>
      </c>
      <c r="BK126" s="250" t="n">
        <f aca="false">ROUND(I126*H126,2)</f>
        <v>0</v>
      </c>
      <c r="BL126" s="3" t="s">
        <v>166</v>
      </c>
      <c r="BM126" s="249" t="s">
        <v>225</v>
      </c>
    </row>
    <row r="127" s="31" customFormat="true" ht="16.5" hidden="false" customHeight="true" outlineLevel="0" collapsed="false">
      <c r="A127" s="24"/>
      <c r="B127" s="25"/>
      <c r="C127" s="237" t="s">
        <v>166</v>
      </c>
      <c r="D127" s="237" t="s">
        <v>162</v>
      </c>
      <c r="E127" s="238" t="s">
        <v>2962</v>
      </c>
      <c r="F127" s="239" t="s">
        <v>2963</v>
      </c>
      <c r="G127" s="240" t="s">
        <v>165</v>
      </c>
      <c r="H127" s="241" t="n">
        <v>31.786</v>
      </c>
      <c r="I127" s="242"/>
      <c r="J127" s="243" t="n">
        <f aca="false">ROUND(I127*H127,2)</f>
        <v>0</v>
      </c>
      <c r="K127" s="244"/>
      <c r="L127" s="30"/>
      <c r="M127" s="245"/>
      <c r="N127" s="246" t="s">
        <v>44</v>
      </c>
      <c r="O127" s="74"/>
      <c r="P127" s="247" t="n">
        <f aca="false">O127*H127</f>
        <v>0</v>
      </c>
      <c r="Q127" s="247" t="n">
        <v>0</v>
      </c>
      <c r="R127" s="247" t="n">
        <f aca="false">Q127*H127</f>
        <v>0</v>
      </c>
      <c r="S127" s="247" t="n">
        <v>0</v>
      </c>
      <c r="T127" s="248" t="n">
        <f aca="false">S127*H127</f>
        <v>0</v>
      </c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R127" s="249" t="s">
        <v>166</v>
      </c>
      <c r="AT127" s="249" t="s">
        <v>162</v>
      </c>
      <c r="AU127" s="249" t="s">
        <v>86</v>
      </c>
      <c r="AY127" s="3" t="s">
        <v>160</v>
      </c>
      <c r="BE127" s="250" t="n">
        <f aca="false">IF(N127="základní",J127,0)</f>
        <v>0</v>
      </c>
      <c r="BF127" s="250" t="n">
        <f aca="false">IF(N127="snížená",J127,0)</f>
        <v>0</v>
      </c>
      <c r="BG127" s="250" t="n">
        <f aca="false">IF(N127="zákl. přenesená",J127,0)</f>
        <v>0</v>
      </c>
      <c r="BH127" s="250" t="n">
        <f aca="false">IF(N127="sníž. přenesená",J127,0)</f>
        <v>0</v>
      </c>
      <c r="BI127" s="250" t="n">
        <f aca="false">IF(N127="nulová",J127,0)</f>
        <v>0</v>
      </c>
      <c r="BJ127" s="3" t="s">
        <v>86</v>
      </c>
      <c r="BK127" s="250" t="n">
        <f aca="false">ROUND(I127*H127,2)</f>
        <v>0</v>
      </c>
      <c r="BL127" s="3" t="s">
        <v>166</v>
      </c>
      <c r="BM127" s="249" t="s">
        <v>240</v>
      </c>
    </row>
    <row r="128" s="31" customFormat="true" ht="16.5" hidden="false" customHeight="true" outlineLevel="0" collapsed="false">
      <c r="A128" s="24"/>
      <c r="B128" s="25"/>
      <c r="C128" s="237" t="s">
        <v>182</v>
      </c>
      <c r="D128" s="237" t="s">
        <v>162</v>
      </c>
      <c r="E128" s="238" t="s">
        <v>2964</v>
      </c>
      <c r="F128" s="239" t="s">
        <v>2965</v>
      </c>
      <c r="G128" s="240" t="s">
        <v>165</v>
      </c>
      <c r="H128" s="241" t="n">
        <v>30.702</v>
      </c>
      <c r="I128" s="242"/>
      <c r="J128" s="243" t="n">
        <f aca="false">ROUND(I128*H128,2)</f>
        <v>0</v>
      </c>
      <c r="K128" s="244"/>
      <c r="L128" s="30"/>
      <c r="M128" s="245"/>
      <c r="N128" s="246" t="s">
        <v>44</v>
      </c>
      <c r="O128" s="74"/>
      <c r="P128" s="247" t="n">
        <f aca="false">O128*H128</f>
        <v>0</v>
      </c>
      <c r="Q128" s="247" t="n">
        <v>0</v>
      </c>
      <c r="R128" s="247" t="n">
        <f aca="false">Q128*H128</f>
        <v>0</v>
      </c>
      <c r="S128" s="247" t="n">
        <v>0</v>
      </c>
      <c r="T128" s="248" t="n">
        <f aca="false">S128*H128</f>
        <v>0</v>
      </c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R128" s="249" t="s">
        <v>166</v>
      </c>
      <c r="AT128" s="249" t="s">
        <v>162</v>
      </c>
      <c r="AU128" s="249" t="s">
        <v>86</v>
      </c>
      <c r="AY128" s="3" t="s">
        <v>160</v>
      </c>
      <c r="BE128" s="250" t="n">
        <f aca="false">IF(N128="základní",J128,0)</f>
        <v>0</v>
      </c>
      <c r="BF128" s="250" t="n">
        <f aca="false">IF(N128="snížená",J128,0)</f>
        <v>0</v>
      </c>
      <c r="BG128" s="250" t="n">
        <f aca="false">IF(N128="zákl. přenesená",J128,0)</f>
        <v>0</v>
      </c>
      <c r="BH128" s="250" t="n">
        <f aca="false">IF(N128="sníž. přenesená",J128,0)</f>
        <v>0</v>
      </c>
      <c r="BI128" s="250" t="n">
        <f aca="false">IF(N128="nulová",J128,0)</f>
        <v>0</v>
      </c>
      <c r="BJ128" s="3" t="s">
        <v>86</v>
      </c>
      <c r="BK128" s="250" t="n">
        <f aca="false">ROUND(I128*H128,2)</f>
        <v>0</v>
      </c>
      <c r="BL128" s="3" t="s">
        <v>166</v>
      </c>
      <c r="BM128" s="249" t="s">
        <v>256</v>
      </c>
    </row>
    <row r="129" s="31" customFormat="true" ht="16.5" hidden="false" customHeight="true" outlineLevel="0" collapsed="false">
      <c r="A129" s="24"/>
      <c r="B129" s="25"/>
      <c r="C129" s="237" t="s">
        <v>186</v>
      </c>
      <c r="D129" s="237" t="s">
        <v>162</v>
      </c>
      <c r="E129" s="238" t="s">
        <v>2966</v>
      </c>
      <c r="F129" s="239" t="s">
        <v>2967</v>
      </c>
      <c r="G129" s="240" t="s">
        <v>165</v>
      </c>
      <c r="H129" s="241" t="n">
        <v>30.702</v>
      </c>
      <c r="I129" s="242"/>
      <c r="J129" s="243" t="n">
        <f aca="false">ROUND(I129*H129,2)</f>
        <v>0</v>
      </c>
      <c r="K129" s="244"/>
      <c r="L129" s="30"/>
      <c r="M129" s="245"/>
      <c r="N129" s="246" t="s">
        <v>44</v>
      </c>
      <c r="O129" s="74"/>
      <c r="P129" s="247" t="n">
        <f aca="false">O129*H129</f>
        <v>0</v>
      </c>
      <c r="Q129" s="247" t="n">
        <v>0</v>
      </c>
      <c r="R129" s="247" t="n">
        <f aca="false">Q129*H129</f>
        <v>0</v>
      </c>
      <c r="S129" s="247" t="n">
        <v>0</v>
      </c>
      <c r="T129" s="248" t="n">
        <f aca="false">S129*H129</f>
        <v>0</v>
      </c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R129" s="249" t="s">
        <v>166</v>
      </c>
      <c r="AT129" s="249" t="s">
        <v>162</v>
      </c>
      <c r="AU129" s="249" t="s">
        <v>86</v>
      </c>
      <c r="AY129" s="3" t="s">
        <v>160</v>
      </c>
      <c r="BE129" s="250" t="n">
        <f aca="false">IF(N129="základní",J129,0)</f>
        <v>0</v>
      </c>
      <c r="BF129" s="250" t="n">
        <f aca="false">IF(N129="snížená",J129,0)</f>
        <v>0</v>
      </c>
      <c r="BG129" s="250" t="n">
        <f aca="false">IF(N129="zákl. přenesená",J129,0)</f>
        <v>0</v>
      </c>
      <c r="BH129" s="250" t="n">
        <f aca="false">IF(N129="sníž. přenesená",J129,0)</f>
        <v>0</v>
      </c>
      <c r="BI129" s="250" t="n">
        <f aca="false">IF(N129="nulová",J129,0)</f>
        <v>0</v>
      </c>
      <c r="BJ129" s="3" t="s">
        <v>86</v>
      </c>
      <c r="BK129" s="250" t="n">
        <f aca="false">ROUND(I129*H129,2)</f>
        <v>0</v>
      </c>
      <c r="BL129" s="3" t="s">
        <v>166</v>
      </c>
      <c r="BM129" s="249" t="s">
        <v>267</v>
      </c>
    </row>
    <row r="130" s="31" customFormat="true" ht="16.5" hidden="false" customHeight="true" outlineLevel="0" collapsed="false">
      <c r="A130" s="24"/>
      <c r="B130" s="25"/>
      <c r="C130" s="237" t="s">
        <v>193</v>
      </c>
      <c r="D130" s="237" t="s">
        <v>162</v>
      </c>
      <c r="E130" s="238" t="s">
        <v>2968</v>
      </c>
      <c r="F130" s="239" t="s">
        <v>2969</v>
      </c>
      <c r="G130" s="240" t="s">
        <v>165</v>
      </c>
      <c r="H130" s="241" t="n">
        <v>31.786</v>
      </c>
      <c r="I130" s="242"/>
      <c r="J130" s="243" t="n">
        <f aca="false">ROUND(I130*H130,2)</f>
        <v>0</v>
      </c>
      <c r="K130" s="244"/>
      <c r="L130" s="30"/>
      <c r="M130" s="245"/>
      <c r="N130" s="246" t="s">
        <v>44</v>
      </c>
      <c r="O130" s="74"/>
      <c r="P130" s="247" t="n">
        <f aca="false">O130*H130</f>
        <v>0</v>
      </c>
      <c r="Q130" s="247" t="n">
        <v>0</v>
      </c>
      <c r="R130" s="247" t="n">
        <f aca="false">Q130*H130</f>
        <v>0</v>
      </c>
      <c r="S130" s="247" t="n">
        <v>0</v>
      </c>
      <c r="T130" s="248" t="n">
        <f aca="false">S130*H130</f>
        <v>0</v>
      </c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R130" s="249" t="s">
        <v>166</v>
      </c>
      <c r="AT130" s="249" t="s">
        <v>162</v>
      </c>
      <c r="AU130" s="249" t="s">
        <v>86</v>
      </c>
      <c r="AY130" s="3" t="s">
        <v>160</v>
      </c>
      <c r="BE130" s="250" t="n">
        <f aca="false">IF(N130="základní",J130,0)</f>
        <v>0</v>
      </c>
      <c r="BF130" s="250" t="n">
        <f aca="false">IF(N130="snížená",J130,0)</f>
        <v>0</v>
      </c>
      <c r="BG130" s="250" t="n">
        <f aca="false">IF(N130="zákl. přenesená",J130,0)</f>
        <v>0</v>
      </c>
      <c r="BH130" s="250" t="n">
        <f aca="false">IF(N130="sníž. přenesená",J130,0)</f>
        <v>0</v>
      </c>
      <c r="BI130" s="250" t="n">
        <f aca="false">IF(N130="nulová",J130,0)</f>
        <v>0</v>
      </c>
      <c r="BJ130" s="3" t="s">
        <v>86</v>
      </c>
      <c r="BK130" s="250" t="n">
        <f aca="false">ROUND(I130*H130,2)</f>
        <v>0</v>
      </c>
      <c r="BL130" s="3" t="s">
        <v>166</v>
      </c>
      <c r="BM130" s="249" t="s">
        <v>282</v>
      </c>
    </row>
    <row r="131" s="31" customFormat="true" ht="16.5" hidden="false" customHeight="true" outlineLevel="0" collapsed="false">
      <c r="A131" s="24"/>
      <c r="B131" s="25"/>
      <c r="C131" s="237" t="s">
        <v>200</v>
      </c>
      <c r="D131" s="237" t="s">
        <v>162</v>
      </c>
      <c r="E131" s="238" t="s">
        <v>2970</v>
      </c>
      <c r="F131" s="239" t="s">
        <v>2971</v>
      </c>
      <c r="G131" s="240" t="s">
        <v>165</v>
      </c>
      <c r="H131" s="241" t="n">
        <v>10.595</v>
      </c>
      <c r="I131" s="242"/>
      <c r="J131" s="243" t="n">
        <f aca="false">ROUND(I131*H131,2)</f>
        <v>0</v>
      </c>
      <c r="K131" s="244"/>
      <c r="L131" s="30"/>
      <c r="M131" s="245"/>
      <c r="N131" s="246" t="s">
        <v>44</v>
      </c>
      <c r="O131" s="74"/>
      <c r="P131" s="247" t="n">
        <f aca="false">O131*H131</f>
        <v>0</v>
      </c>
      <c r="Q131" s="247" t="n">
        <v>0</v>
      </c>
      <c r="R131" s="247" t="n">
        <f aca="false">Q131*H131</f>
        <v>0</v>
      </c>
      <c r="S131" s="247" t="n">
        <v>0</v>
      </c>
      <c r="T131" s="248" t="n">
        <f aca="false">S131*H131</f>
        <v>0</v>
      </c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R131" s="249" t="s">
        <v>166</v>
      </c>
      <c r="AT131" s="249" t="s">
        <v>162</v>
      </c>
      <c r="AU131" s="249" t="s">
        <v>86</v>
      </c>
      <c r="AY131" s="3" t="s">
        <v>160</v>
      </c>
      <c r="BE131" s="250" t="n">
        <f aca="false">IF(N131="základní",J131,0)</f>
        <v>0</v>
      </c>
      <c r="BF131" s="250" t="n">
        <f aca="false">IF(N131="snížená",J131,0)</f>
        <v>0</v>
      </c>
      <c r="BG131" s="250" t="n">
        <f aca="false">IF(N131="zákl. přenesená",J131,0)</f>
        <v>0</v>
      </c>
      <c r="BH131" s="250" t="n">
        <f aca="false">IF(N131="sníž. přenesená",J131,0)</f>
        <v>0</v>
      </c>
      <c r="BI131" s="250" t="n">
        <f aca="false">IF(N131="nulová",J131,0)</f>
        <v>0</v>
      </c>
      <c r="BJ131" s="3" t="s">
        <v>86</v>
      </c>
      <c r="BK131" s="250" t="n">
        <f aca="false">ROUND(I131*H131,2)</f>
        <v>0</v>
      </c>
      <c r="BL131" s="3" t="s">
        <v>166</v>
      </c>
      <c r="BM131" s="249" t="s">
        <v>291</v>
      </c>
    </row>
    <row r="132" s="31" customFormat="true" ht="16.5" hidden="false" customHeight="true" outlineLevel="0" collapsed="false">
      <c r="A132" s="24"/>
      <c r="B132" s="25"/>
      <c r="C132" s="237" t="s">
        <v>204</v>
      </c>
      <c r="D132" s="237" t="s">
        <v>162</v>
      </c>
      <c r="E132" s="238" t="s">
        <v>2972</v>
      </c>
      <c r="F132" s="239" t="s">
        <v>2973</v>
      </c>
      <c r="G132" s="240" t="s">
        <v>165</v>
      </c>
      <c r="H132" s="241" t="n">
        <v>10.595</v>
      </c>
      <c r="I132" s="242"/>
      <c r="J132" s="243" t="n">
        <f aca="false">ROUND(I132*H132,2)</f>
        <v>0</v>
      </c>
      <c r="K132" s="244"/>
      <c r="L132" s="30"/>
      <c r="M132" s="245"/>
      <c r="N132" s="246" t="s">
        <v>44</v>
      </c>
      <c r="O132" s="74"/>
      <c r="P132" s="247" t="n">
        <f aca="false">O132*H132</f>
        <v>0</v>
      </c>
      <c r="Q132" s="247" t="n">
        <v>0</v>
      </c>
      <c r="R132" s="247" t="n">
        <f aca="false">Q132*H132</f>
        <v>0</v>
      </c>
      <c r="S132" s="247" t="n">
        <v>0</v>
      </c>
      <c r="T132" s="248" t="n">
        <f aca="false">S132*H132</f>
        <v>0</v>
      </c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R132" s="249" t="s">
        <v>166</v>
      </c>
      <c r="AT132" s="249" t="s">
        <v>162</v>
      </c>
      <c r="AU132" s="249" t="s">
        <v>86</v>
      </c>
      <c r="AY132" s="3" t="s">
        <v>160</v>
      </c>
      <c r="BE132" s="250" t="n">
        <f aca="false">IF(N132="základní",J132,0)</f>
        <v>0</v>
      </c>
      <c r="BF132" s="250" t="n">
        <f aca="false">IF(N132="snížená",J132,0)</f>
        <v>0</v>
      </c>
      <c r="BG132" s="250" t="n">
        <f aca="false">IF(N132="zákl. přenesená",J132,0)</f>
        <v>0</v>
      </c>
      <c r="BH132" s="250" t="n">
        <f aca="false">IF(N132="sníž. přenesená",J132,0)</f>
        <v>0</v>
      </c>
      <c r="BI132" s="250" t="n">
        <f aca="false">IF(N132="nulová",J132,0)</f>
        <v>0</v>
      </c>
      <c r="BJ132" s="3" t="s">
        <v>86</v>
      </c>
      <c r="BK132" s="250" t="n">
        <f aca="false">ROUND(I132*H132,2)</f>
        <v>0</v>
      </c>
      <c r="BL132" s="3" t="s">
        <v>166</v>
      </c>
      <c r="BM132" s="249" t="s">
        <v>301</v>
      </c>
    </row>
    <row r="133" s="31" customFormat="true" ht="16.5" hidden="false" customHeight="true" outlineLevel="0" collapsed="false">
      <c r="A133" s="24"/>
      <c r="B133" s="25"/>
      <c r="C133" s="237" t="s">
        <v>210</v>
      </c>
      <c r="D133" s="237" t="s">
        <v>162</v>
      </c>
      <c r="E133" s="238" t="s">
        <v>2974</v>
      </c>
      <c r="F133" s="239" t="s">
        <v>2975</v>
      </c>
      <c r="G133" s="240" t="s">
        <v>165</v>
      </c>
      <c r="H133" s="241" t="n">
        <v>10.595</v>
      </c>
      <c r="I133" s="242"/>
      <c r="J133" s="243" t="n">
        <f aca="false">ROUND(I133*H133,2)</f>
        <v>0</v>
      </c>
      <c r="K133" s="244"/>
      <c r="L133" s="30"/>
      <c r="M133" s="245"/>
      <c r="N133" s="246" t="s">
        <v>44</v>
      </c>
      <c r="O133" s="74"/>
      <c r="P133" s="247" t="n">
        <f aca="false">O133*H133</f>
        <v>0</v>
      </c>
      <c r="Q133" s="247" t="n">
        <v>0</v>
      </c>
      <c r="R133" s="247" t="n">
        <f aca="false">Q133*H133</f>
        <v>0</v>
      </c>
      <c r="S133" s="247" t="n">
        <v>0</v>
      </c>
      <c r="T133" s="248" t="n">
        <f aca="false">S133*H133</f>
        <v>0</v>
      </c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R133" s="249" t="s">
        <v>166</v>
      </c>
      <c r="AT133" s="249" t="s">
        <v>162</v>
      </c>
      <c r="AU133" s="249" t="s">
        <v>86</v>
      </c>
      <c r="AY133" s="3" t="s">
        <v>160</v>
      </c>
      <c r="BE133" s="250" t="n">
        <f aca="false">IF(N133="základní",J133,0)</f>
        <v>0</v>
      </c>
      <c r="BF133" s="250" t="n">
        <f aca="false">IF(N133="snížená",J133,0)</f>
        <v>0</v>
      </c>
      <c r="BG133" s="250" t="n">
        <f aca="false">IF(N133="zákl. přenesená",J133,0)</f>
        <v>0</v>
      </c>
      <c r="BH133" s="250" t="n">
        <f aca="false">IF(N133="sníž. přenesená",J133,0)</f>
        <v>0</v>
      </c>
      <c r="BI133" s="250" t="n">
        <f aca="false">IF(N133="nulová",J133,0)</f>
        <v>0</v>
      </c>
      <c r="BJ133" s="3" t="s">
        <v>86</v>
      </c>
      <c r="BK133" s="250" t="n">
        <f aca="false">ROUND(I133*H133,2)</f>
        <v>0</v>
      </c>
      <c r="BL133" s="3" t="s">
        <v>166</v>
      </c>
      <c r="BM133" s="249" t="s">
        <v>310</v>
      </c>
    </row>
    <row r="134" s="31" customFormat="true" ht="16.5" hidden="false" customHeight="true" outlineLevel="0" collapsed="false">
      <c r="A134" s="24"/>
      <c r="B134" s="25"/>
      <c r="C134" s="237" t="s">
        <v>218</v>
      </c>
      <c r="D134" s="237" t="s">
        <v>162</v>
      </c>
      <c r="E134" s="238" t="s">
        <v>2976</v>
      </c>
      <c r="F134" s="239" t="s">
        <v>2977</v>
      </c>
      <c r="G134" s="240" t="s">
        <v>165</v>
      </c>
      <c r="H134" s="241" t="n">
        <v>10.595</v>
      </c>
      <c r="I134" s="242"/>
      <c r="J134" s="243" t="n">
        <f aca="false">ROUND(I134*H134,2)</f>
        <v>0</v>
      </c>
      <c r="K134" s="244"/>
      <c r="L134" s="30"/>
      <c r="M134" s="245"/>
      <c r="N134" s="246" t="s">
        <v>44</v>
      </c>
      <c r="O134" s="74"/>
      <c r="P134" s="247" t="n">
        <f aca="false">O134*H134</f>
        <v>0</v>
      </c>
      <c r="Q134" s="247" t="n">
        <v>0</v>
      </c>
      <c r="R134" s="247" t="n">
        <f aca="false">Q134*H134</f>
        <v>0</v>
      </c>
      <c r="S134" s="247" t="n">
        <v>0</v>
      </c>
      <c r="T134" s="248" t="n">
        <f aca="false">S134*H134</f>
        <v>0</v>
      </c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R134" s="249" t="s">
        <v>166</v>
      </c>
      <c r="AT134" s="249" t="s">
        <v>162</v>
      </c>
      <c r="AU134" s="249" t="s">
        <v>86</v>
      </c>
      <c r="AY134" s="3" t="s">
        <v>160</v>
      </c>
      <c r="BE134" s="250" t="n">
        <f aca="false">IF(N134="základní",J134,0)</f>
        <v>0</v>
      </c>
      <c r="BF134" s="250" t="n">
        <f aca="false">IF(N134="snížená",J134,0)</f>
        <v>0</v>
      </c>
      <c r="BG134" s="250" t="n">
        <f aca="false">IF(N134="zákl. přenesená",J134,0)</f>
        <v>0</v>
      </c>
      <c r="BH134" s="250" t="n">
        <f aca="false">IF(N134="sníž. přenesená",J134,0)</f>
        <v>0</v>
      </c>
      <c r="BI134" s="250" t="n">
        <f aca="false">IF(N134="nulová",J134,0)</f>
        <v>0</v>
      </c>
      <c r="BJ134" s="3" t="s">
        <v>86</v>
      </c>
      <c r="BK134" s="250" t="n">
        <f aca="false">ROUND(I134*H134,2)</f>
        <v>0</v>
      </c>
      <c r="BL134" s="3" t="s">
        <v>166</v>
      </c>
      <c r="BM134" s="249" t="s">
        <v>324</v>
      </c>
    </row>
    <row r="135" s="31" customFormat="true" ht="16.5" hidden="false" customHeight="true" outlineLevel="0" collapsed="false">
      <c r="A135" s="24"/>
      <c r="B135" s="25"/>
      <c r="C135" s="237" t="s">
        <v>225</v>
      </c>
      <c r="D135" s="237" t="s">
        <v>162</v>
      </c>
      <c r="E135" s="238" t="s">
        <v>2978</v>
      </c>
      <c r="F135" s="239" t="s">
        <v>2979</v>
      </c>
      <c r="G135" s="240" t="s">
        <v>165</v>
      </c>
      <c r="H135" s="241" t="n">
        <v>10.595</v>
      </c>
      <c r="I135" s="242"/>
      <c r="J135" s="243" t="n">
        <f aca="false">ROUND(I135*H135,2)</f>
        <v>0</v>
      </c>
      <c r="K135" s="244"/>
      <c r="L135" s="30"/>
      <c r="M135" s="245"/>
      <c r="N135" s="246" t="s">
        <v>44</v>
      </c>
      <c r="O135" s="74"/>
      <c r="P135" s="247" t="n">
        <f aca="false">O135*H135</f>
        <v>0</v>
      </c>
      <c r="Q135" s="247" t="n">
        <v>0</v>
      </c>
      <c r="R135" s="247" t="n">
        <f aca="false">Q135*H135</f>
        <v>0</v>
      </c>
      <c r="S135" s="247" t="n">
        <v>0</v>
      </c>
      <c r="T135" s="248" t="n">
        <f aca="false">S135*H135</f>
        <v>0</v>
      </c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R135" s="249" t="s">
        <v>166</v>
      </c>
      <c r="AT135" s="249" t="s">
        <v>162</v>
      </c>
      <c r="AU135" s="249" t="s">
        <v>86</v>
      </c>
      <c r="AY135" s="3" t="s">
        <v>160</v>
      </c>
      <c r="BE135" s="250" t="n">
        <f aca="false">IF(N135="základní",J135,0)</f>
        <v>0</v>
      </c>
      <c r="BF135" s="250" t="n">
        <f aca="false">IF(N135="snížená",J135,0)</f>
        <v>0</v>
      </c>
      <c r="BG135" s="250" t="n">
        <f aca="false">IF(N135="zákl. přenesená",J135,0)</f>
        <v>0</v>
      </c>
      <c r="BH135" s="250" t="n">
        <f aca="false">IF(N135="sníž. přenesená",J135,0)</f>
        <v>0</v>
      </c>
      <c r="BI135" s="250" t="n">
        <f aca="false">IF(N135="nulová",J135,0)</f>
        <v>0</v>
      </c>
      <c r="BJ135" s="3" t="s">
        <v>86</v>
      </c>
      <c r="BK135" s="250" t="n">
        <f aca="false">ROUND(I135*H135,2)</f>
        <v>0</v>
      </c>
      <c r="BL135" s="3" t="s">
        <v>166</v>
      </c>
      <c r="BM135" s="249" t="s">
        <v>333</v>
      </c>
    </row>
    <row r="136" s="31" customFormat="true" ht="16.5" hidden="false" customHeight="true" outlineLevel="0" collapsed="false">
      <c r="A136" s="24"/>
      <c r="B136" s="25"/>
      <c r="C136" s="237" t="s">
        <v>232</v>
      </c>
      <c r="D136" s="237" t="s">
        <v>162</v>
      </c>
      <c r="E136" s="238" t="s">
        <v>2980</v>
      </c>
      <c r="F136" s="239" t="s">
        <v>2981</v>
      </c>
      <c r="G136" s="240" t="s">
        <v>165</v>
      </c>
      <c r="H136" s="241" t="n">
        <v>10.595</v>
      </c>
      <c r="I136" s="242"/>
      <c r="J136" s="243" t="n">
        <f aca="false">ROUND(I136*H136,2)</f>
        <v>0</v>
      </c>
      <c r="K136" s="244"/>
      <c r="L136" s="30"/>
      <c r="M136" s="245"/>
      <c r="N136" s="246" t="s">
        <v>44</v>
      </c>
      <c r="O136" s="74"/>
      <c r="P136" s="247" t="n">
        <f aca="false">O136*H136</f>
        <v>0</v>
      </c>
      <c r="Q136" s="247" t="n">
        <v>0</v>
      </c>
      <c r="R136" s="247" t="n">
        <f aca="false">Q136*H136</f>
        <v>0</v>
      </c>
      <c r="S136" s="247" t="n">
        <v>0</v>
      </c>
      <c r="T136" s="248" t="n">
        <f aca="false">S136*H136</f>
        <v>0</v>
      </c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R136" s="249" t="s">
        <v>166</v>
      </c>
      <c r="AT136" s="249" t="s">
        <v>162</v>
      </c>
      <c r="AU136" s="249" t="s">
        <v>86</v>
      </c>
      <c r="AY136" s="3" t="s">
        <v>160</v>
      </c>
      <c r="BE136" s="250" t="n">
        <f aca="false">IF(N136="základní",J136,0)</f>
        <v>0</v>
      </c>
      <c r="BF136" s="250" t="n">
        <f aca="false">IF(N136="snížená",J136,0)</f>
        <v>0</v>
      </c>
      <c r="BG136" s="250" t="n">
        <f aca="false">IF(N136="zákl. přenesená",J136,0)</f>
        <v>0</v>
      </c>
      <c r="BH136" s="250" t="n">
        <f aca="false">IF(N136="sníž. přenesená",J136,0)</f>
        <v>0</v>
      </c>
      <c r="BI136" s="250" t="n">
        <f aca="false">IF(N136="nulová",J136,0)</f>
        <v>0</v>
      </c>
      <c r="BJ136" s="3" t="s">
        <v>86</v>
      </c>
      <c r="BK136" s="250" t="n">
        <f aca="false">ROUND(I136*H136,2)</f>
        <v>0</v>
      </c>
      <c r="BL136" s="3" t="s">
        <v>166</v>
      </c>
      <c r="BM136" s="249" t="s">
        <v>331</v>
      </c>
    </row>
    <row r="137" s="31" customFormat="true" ht="16.5" hidden="false" customHeight="true" outlineLevel="0" collapsed="false">
      <c r="A137" s="24"/>
      <c r="B137" s="25"/>
      <c r="C137" s="237" t="s">
        <v>240</v>
      </c>
      <c r="D137" s="237" t="s">
        <v>162</v>
      </c>
      <c r="E137" s="238" t="s">
        <v>2982</v>
      </c>
      <c r="F137" s="239" t="s">
        <v>2983</v>
      </c>
      <c r="G137" s="240" t="s">
        <v>165</v>
      </c>
      <c r="H137" s="241" t="n">
        <v>21.19</v>
      </c>
      <c r="I137" s="242"/>
      <c r="J137" s="243" t="n">
        <f aca="false">ROUND(I137*H137,2)</f>
        <v>0</v>
      </c>
      <c r="K137" s="244"/>
      <c r="L137" s="30"/>
      <c r="M137" s="245"/>
      <c r="N137" s="246" t="s">
        <v>44</v>
      </c>
      <c r="O137" s="74"/>
      <c r="P137" s="247" t="n">
        <f aca="false">O137*H137</f>
        <v>0</v>
      </c>
      <c r="Q137" s="247" t="n">
        <v>0</v>
      </c>
      <c r="R137" s="247" t="n">
        <f aca="false">Q137*H137</f>
        <v>0</v>
      </c>
      <c r="S137" s="247" t="n">
        <v>0</v>
      </c>
      <c r="T137" s="248" t="n">
        <f aca="false">S137*H137</f>
        <v>0</v>
      </c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R137" s="249" t="s">
        <v>166</v>
      </c>
      <c r="AT137" s="249" t="s">
        <v>162</v>
      </c>
      <c r="AU137" s="249" t="s">
        <v>86</v>
      </c>
      <c r="AY137" s="3" t="s">
        <v>160</v>
      </c>
      <c r="BE137" s="250" t="n">
        <f aca="false">IF(N137="základní",J137,0)</f>
        <v>0</v>
      </c>
      <c r="BF137" s="250" t="n">
        <f aca="false">IF(N137="snížená",J137,0)</f>
        <v>0</v>
      </c>
      <c r="BG137" s="250" t="n">
        <f aca="false">IF(N137="zákl. přenesená",J137,0)</f>
        <v>0</v>
      </c>
      <c r="BH137" s="250" t="n">
        <f aca="false">IF(N137="sníž. přenesená",J137,0)</f>
        <v>0</v>
      </c>
      <c r="BI137" s="250" t="n">
        <f aca="false">IF(N137="nulová",J137,0)</f>
        <v>0</v>
      </c>
      <c r="BJ137" s="3" t="s">
        <v>86</v>
      </c>
      <c r="BK137" s="250" t="n">
        <f aca="false">ROUND(I137*H137,2)</f>
        <v>0</v>
      </c>
      <c r="BL137" s="3" t="s">
        <v>166</v>
      </c>
      <c r="BM137" s="249" t="s">
        <v>348</v>
      </c>
    </row>
    <row r="138" s="31" customFormat="true" ht="16.5" hidden="false" customHeight="true" outlineLevel="0" collapsed="false">
      <c r="A138" s="24"/>
      <c r="B138" s="25"/>
      <c r="C138" s="237" t="s">
        <v>7</v>
      </c>
      <c r="D138" s="237" t="s">
        <v>162</v>
      </c>
      <c r="E138" s="238" t="s">
        <v>2984</v>
      </c>
      <c r="F138" s="239" t="s">
        <v>2985</v>
      </c>
      <c r="G138" s="240" t="s">
        <v>165</v>
      </c>
      <c r="H138" s="241" t="n">
        <v>10.595</v>
      </c>
      <c r="I138" s="242"/>
      <c r="J138" s="243" t="n">
        <f aca="false">ROUND(I138*H138,2)</f>
        <v>0</v>
      </c>
      <c r="K138" s="244"/>
      <c r="L138" s="30"/>
      <c r="M138" s="245"/>
      <c r="N138" s="246" t="s">
        <v>44</v>
      </c>
      <c r="O138" s="74"/>
      <c r="P138" s="247" t="n">
        <f aca="false">O138*H138</f>
        <v>0</v>
      </c>
      <c r="Q138" s="247" t="n">
        <v>0</v>
      </c>
      <c r="R138" s="247" t="n">
        <f aca="false">Q138*H138</f>
        <v>0</v>
      </c>
      <c r="S138" s="247" t="n">
        <v>0</v>
      </c>
      <c r="T138" s="248" t="n">
        <f aca="false">S138*H138</f>
        <v>0</v>
      </c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R138" s="249" t="s">
        <v>166</v>
      </c>
      <c r="AT138" s="249" t="s">
        <v>162</v>
      </c>
      <c r="AU138" s="249" t="s">
        <v>86</v>
      </c>
      <c r="AY138" s="3" t="s">
        <v>160</v>
      </c>
      <c r="BE138" s="250" t="n">
        <f aca="false">IF(N138="základní",J138,0)</f>
        <v>0</v>
      </c>
      <c r="BF138" s="250" t="n">
        <f aca="false">IF(N138="snížená",J138,0)</f>
        <v>0</v>
      </c>
      <c r="BG138" s="250" t="n">
        <f aca="false">IF(N138="zákl. přenesená",J138,0)</f>
        <v>0</v>
      </c>
      <c r="BH138" s="250" t="n">
        <f aca="false">IF(N138="sníž. přenesená",J138,0)</f>
        <v>0</v>
      </c>
      <c r="BI138" s="250" t="n">
        <f aca="false">IF(N138="nulová",J138,0)</f>
        <v>0</v>
      </c>
      <c r="BJ138" s="3" t="s">
        <v>86</v>
      </c>
      <c r="BK138" s="250" t="n">
        <f aca="false">ROUND(I138*H138,2)</f>
        <v>0</v>
      </c>
      <c r="BL138" s="3" t="s">
        <v>166</v>
      </c>
      <c r="BM138" s="249" t="s">
        <v>356</v>
      </c>
    </row>
    <row r="139" s="220" customFormat="true" ht="25.9" hidden="false" customHeight="true" outlineLevel="0" collapsed="false">
      <c r="B139" s="221"/>
      <c r="C139" s="222"/>
      <c r="D139" s="223" t="s">
        <v>78</v>
      </c>
      <c r="E139" s="224" t="s">
        <v>2998</v>
      </c>
      <c r="F139" s="224" t="s">
        <v>3083</v>
      </c>
      <c r="G139" s="222"/>
      <c r="H139" s="222"/>
      <c r="I139" s="225"/>
      <c r="J139" s="226" t="n">
        <f aca="false">BK139</f>
        <v>0</v>
      </c>
      <c r="K139" s="222"/>
      <c r="L139" s="227"/>
      <c r="M139" s="228"/>
      <c r="N139" s="229"/>
      <c r="O139" s="229"/>
      <c r="P139" s="230" t="n">
        <f aca="false">SUM(P140:P144)</f>
        <v>0</v>
      </c>
      <c r="Q139" s="229"/>
      <c r="R139" s="230" t="n">
        <f aca="false">SUM(R140:R144)</f>
        <v>0</v>
      </c>
      <c r="S139" s="229"/>
      <c r="T139" s="231" t="n">
        <f aca="false">SUM(T140:T144)</f>
        <v>0</v>
      </c>
      <c r="AR139" s="232" t="s">
        <v>86</v>
      </c>
      <c r="AT139" s="233" t="s">
        <v>78</v>
      </c>
      <c r="AU139" s="233" t="s">
        <v>79</v>
      </c>
      <c r="AY139" s="232" t="s">
        <v>160</v>
      </c>
      <c r="BK139" s="234" t="n">
        <f aca="false">SUM(BK140:BK144)</f>
        <v>0</v>
      </c>
    </row>
    <row r="140" s="31" customFormat="true" ht="16.5" hidden="false" customHeight="true" outlineLevel="0" collapsed="false">
      <c r="A140" s="24"/>
      <c r="B140" s="25"/>
      <c r="C140" s="237" t="s">
        <v>256</v>
      </c>
      <c r="D140" s="237" t="s">
        <v>162</v>
      </c>
      <c r="E140" s="238" t="s">
        <v>3000</v>
      </c>
      <c r="F140" s="239" t="s">
        <v>3084</v>
      </c>
      <c r="G140" s="240" t="s">
        <v>2663</v>
      </c>
      <c r="H140" s="241" t="n">
        <v>18.06</v>
      </c>
      <c r="I140" s="242"/>
      <c r="J140" s="243" t="n">
        <f aca="false">ROUND(I140*H140,2)</f>
        <v>0</v>
      </c>
      <c r="K140" s="244"/>
      <c r="L140" s="30"/>
      <c r="M140" s="245"/>
      <c r="N140" s="246" t="s">
        <v>44</v>
      </c>
      <c r="O140" s="74"/>
      <c r="P140" s="247" t="n">
        <f aca="false">O140*H140</f>
        <v>0</v>
      </c>
      <c r="Q140" s="247" t="n">
        <v>0</v>
      </c>
      <c r="R140" s="247" t="n">
        <f aca="false">Q140*H140</f>
        <v>0</v>
      </c>
      <c r="S140" s="247" t="n">
        <v>0</v>
      </c>
      <c r="T140" s="248" t="n">
        <f aca="false">S140*H140</f>
        <v>0</v>
      </c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R140" s="249" t="s">
        <v>166</v>
      </c>
      <c r="AT140" s="249" t="s">
        <v>162</v>
      </c>
      <c r="AU140" s="249" t="s">
        <v>86</v>
      </c>
      <c r="AY140" s="3" t="s">
        <v>160</v>
      </c>
      <c r="BE140" s="250" t="n">
        <f aca="false">IF(N140="základní",J140,0)</f>
        <v>0</v>
      </c>
      <c r="BF140" s="250" t="n">
        <f aca="false">IF(N140="snížená",J140,0)</f>
        <v>0</v>
      </c>
      <c r="BG140" s="250" t="n">
        <f aca="false">IF(N140="zákl. přenesená",J140,0)</f>
        <v>0</v>
      </c>
      <c r="BH140" s="250" t="n">
        <f aca="false">IF(N140="sníž. přenesená",J140,0)</f>
        <v>0</v>
      </c>
      <c r="BI140" s="250" t="n">
        <f aca="false">IF(N140="nulová",J140,0)</f>
        <v>0</v>
      </c>
      <c r="BJ140" s="3" t="s">
        <v>86</v>
      </c>
      <c r="BK140" s="250" t="n">
        <f aca="false">ROUND(I140*H140,2)</f>
        <v>0</v>
      </c>
      <c r="BL140" s="3" t="s">
        <v>166</v>
      </c>
      <c r="BM140" s="249" t="s">
        <v>367</v>
      </c>
    </row>
    <row r="141" s="31" customFormat="true" ht="16.5" hidden="false" customHeight="true" outlineLevel="0" collapsed="false">
      <c r="A141" s="24"/>
      <c r="B141" s="25"/>
      <c r="C141" s="237" t="s">
        <v>261</v>
      </c>
      <c r="D141" s="237" t="s">
        <v>162</v>
      </c>
      <c r="E141" s="238" t="s">
        <v>3002</v>
      </c>
      <c r="F141" s="239" t="s">
        <v>3003</v>
      </c>
      <c r="G141" s="240" t="s">
        <v>165</v>
      </c>
      <c r="H141" s="241" t="n">
        <v>10.595</v>
      </c>
      <c r="I141" s="242"/>
      <c r="J141" s="243" t="n">
        <f aca="false">ROUND(I141*H141,2)</f>
        <v>0</v>
      </c>
      <c r="K141" s="244"/>
      <c r="L141" s="30"/>
      <c r="M141" s="245"/>
      <c r="N141" s="246" t="s">
        <v>44</v>
      </c>
      <c r="O141" s="74"/>
      <c r="P141" s="247" t="n">
        <f aca="false">O141*H141</f>
        <v>0</v>
      </c>
      <c r="Q141" s="247" t="n">
        <v>0</v>
      </c>
      <c r="R141" s="247" t="n">
        <f aca="false">Q141*H141</f>
        <v>0</v>
      </c>
      <c r="S141" s="247" t="n">
        <v>0</v>
      </c>
      <c r="T141" s="248" t="n">
        <f aca="false">S141*H141</f>
        <v>0</v>
      </c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R141" s="249" t="s">
        <v>166</v>
      </c>
      <c r="AT141" s="249" t="s">
        <v>162</v>
      </c>
      <c r="AU141" s="249" t="s">
        <v>86</v>
      </c>
      <c r="AY141" s="3" t="s">
        <v>160</v>
      </c>
      <c r="BE141" s="250" t="n">
        <f aca="false">IF(N141="základní",J141,0)</f>
        <v>0</v>
      </c>
      <c r="BF141" s="250" t="n">
        <f aca="false">IF(N141="snížená",J141,0)</f>
        <v>0</v>
      </c>
      <c r="BG141" s="250" t="n">
        <f aca="false">IF(N141="zákl. přenesená",J141,0)</f>
        <v>0</v>
      </c>
      <c r="BH141" s="250" t="n">
        <f aca="false">IF(N141="sníž. přenesená",J141,0)</f>
        <v>0</v>
      </c>
      <c r="BI141" s="250" t="n">
        <f aca="false">IF(N141="nulová",J141,0)</f>
        <v>0</v>
      </c>
      <c r="BJ141" s="3" t="s">
        <v>86</v>
      </c>
      <c r="BK141" s="250" t="n">
        <f aca="false">ROUND(I141*H141,2)</f>
        <v>0</v>
      </c>
      <c r="BL141" s="3" t="s">
        <v>166</v>
      </c>
      <c r="BM141" s="249" t="s">
        <v>376</v>
      </c>
    </row>
    <row r="142" s="31" customFormat="true" ht="16.5" hidden="false" customHeight="true" outlineLevel="0" collapsed="false">
      <c r="A142" s="24"/>
      <c r="B142" s="25"/>
      <c r="C142" s="237" t="s">
        <v>267</v>
      </c>
      <c r="D142" s="237" t="s">
        <v>162</v>
      </c>
      <c r="E142" s="238" t="s">
        <v>3085</v>
      </c>
      <c r="F142" s="239" t="s">
        <v>3086</v>
      </c>
      <c r="G142" s="240" t="s">
        <v>259</v>
      </c>
      <c r="H142" s="241" t="n">
        <v>1.806</v>
      </c>
      <c r="I142" s="242"/>
      <c r="J142" s="243" t="n">
        <f aca="false">ROUND(I142*H142,2)</f>
        <v>0</v>
      </c>
      <c r="K142" s="244"/>
      <c r="L142" s="30"/>
      <c r="M142" s="245"/>
      <c r="N142" s="246" t="s">
        <v>44</v>
      </c>
      <c r="O142" s="74"/>
      <c r="P142" s="247" t="n">
        <f aca="false">O142*H142</f>
        <v>0</v>
      </c>
      <c r="Q142" s="247" t="n">
        <v>0</v>
      </c>
      <c r="R142" s="247" t="n">
        <f aca="false">Q142*H142</f>
        <v>0</v>
      </c>
      <c r="S142" s="247" t="n">
        <v>0</v>
      </c>
      <c r="T142" s="248" t="n">
        <f aca="false">S142*H142</f>
        <v>0</v>
      </c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R142" s="249" t="s">
        <v>166</v>
      </c>
      <c r="AT142" s="249" t="s">
        <v>162</v>
      </c>
      <c r="AU142" s="249" t="s">
        <v>86</v>
      </c>
      <c r="AY142" s="3" t="s">
        <v>160</v>
      </c>
      <c r="BE142" s="250" t="n">
        <f aca="false">IF(N142="základní",J142,0)</f>
        <v>0</v>
      </c>
      <c r="BF142" s="250" t="n">
        <f aca="false">IF(N142="snížená",J142,0)</f>
        <v>0</v>
      </c>
      <c r="BG142" s="250" t="n">
        <f aca="false">IF(N142="zákl. přenesená",J142,0)</f>
        <v>0</v>
      </c>
      <c r="BH142" s="250" t="n">
        <f aca="false">IF(N142="sníž. přenesená",J142,0)</f>
        <v>0</v>
      </c>
      <c r="BI142" s="250" t="n">
        <f aca="false">IF(N142="nulová",J142,0)</f>
        <v>0</v>
      </c>
      <c r="BJ142" s="3" t="s">
        <v>86</v>
      </c>
      <c r="BK142" s="250" t="n">
        <f aca="false">ROUND(I142*H142,2)</f>
        <v>0</v>
      </c>
      <c r="BL142" s="3" t="s">
        <v>166</v>
      </c>
      <c r="BM142" s="249" t="s">
        <v>388</v>
      </c>
    </row>
    <row r="143" s="31" customFormat="true" ht="16.5" hidden="false" customHeight="true" outlineLevel="0" collapsed="false">
      <c r="A143" s="24"/>
      <c r="B143" s="25"/>
      <c r="C143" s="237" t="s">
        <v>278</v>
      </c>
      <c r="D143" s="237" t="s">
        <v>162</v>
      </c>
      <c r="E143" s="238" t="s">
        <v>3087</v>
      </c>
      <c r="F143" s="239" t="s">
        <v>3088</v>
      </c>
      <c r="G143" s="240" t="s">
        <v>3089</v>
      </c>
      <c r="H143" s="241" t="n">
        <v>1.114</v>
      </c>
      <c r="I143" s="242"/>
      <c r="J143" s="243" t="n">
        <f aca="false">ROUND(I143*H143,2)</f>
        <v>0</v>
      </c>
      <c r="K143" s="244"/>
      <c r="L143" s="30"/>
      <c r="M143" s="245"/>
      <c r="N143" s="246" t="s">
        <v>44</v>
      </c>
      <c r="O143" s="74"/>
      <c r="P143" s="247" t="n">
        <f aca="false">O143*H143</f>
        <v>0</v>
      </c>
      <c r="Q143" s="247" t="n">
        <v>0</v>
      </c>
      <c r="R143" s="247" t="n">
        <f aca="false">Q143*H143</f>
        <v>0</v>
      </c>
      <c r="S143" s="247" t="n">
        <v>0</v>
      </c>
      <c r="T143" s="248" t="n">
        <f aca="false">S143*H143</f>
        <v>0</v>
      </c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R143" s="249" t="s">
        <v>166</v>
      </c>
      <c r="AT143" s="249" t="s">
        <v>162</v>
      </c>
      <c r="AU143" s="249" t="s">
        <v>86</v>
      </c>
      <c r="AY143" s="3" t="s">
        <v>160</v>
      </c>
      <c r="BE143" s="250" t="n">
        <f aca="false">IF(N143="základní",J143,0)</f>
        <v>0</v>
      </c>
      <c r="BF143" s="250" t="n">
        <f aca="false">IF(N143="snížená",J143,0)</f>
        <v>0</v>
      </c>
      <c r="BG143" s="250" t="n">
        <f aca="false">IF(N143="zákl. přenesená",J143,0)</f>
        <v>0</v>
      </c>
      <c r="BH143" s="250" t="n">
        <f aca="false">IF(N143="sníž. přenesená",J143,0)</f>
        <v>0</v>
      </c>
      <c r="BI143" s="250" t="n">
        <f aca="false">IF(N143="nulová",J143,0)</f>
        <v>0</v>
      </c>
      <c r="BJ143" s="3" t="s">
        <v>86</v>
      </c>
      <c r="BK143" s="250" t="n">
        <f aca="false">ROUND(I143*H143,2)</f>
        <v>0</v>
      </c>
      <c r="BL143" s="3" t="s">
        <v>166</v>
      </c>
      <c r="BM143" s="249" t="s">
        <v>679</v>
      </c>
    </row>
    <row r="144" s="31" customFormat="true" ht="16.5" hidden="false" customHeight="true" outlineLevel="0" collapsed="false">
      <c r="A144" s="24"/>
      <c r="B144" s="25"/>
      <c r="C144" s="237" t="s">
        <v>282</v>
      </c>
      <c r="D144" s="237" t="s">
        <v>162</v>
      </c>
      <c r="E144" s="238" t="s">
        <v>3090</v>
      </c>
      <c r="F144" s="239" t="s">
        <v>3091</v>
      </c>
      <c r="G144" s="240" t="s">
        <v>3089</v>
      </c>
      <c r="H144" s="241" t="n">
        <v>1.114</v>
      </c>
      <c r="I144" s="242"/>
      <c r="J144" s="243" t="n">
        <f aca="false">ROUND(I144*H144,2)</f>
        <v>0</v>
      </c>
      <c r="K144" s="244"/>
      <c r="L144" s="30"/>
      <c r="M144" s="245"/>
      <c r="N144" s="246" t="s">
        <v>44</v>
      </c>
      <c r="O144" s="74"/>
      <c r="P144" s="247" t="n">
        <f aca="false">O144*H144</f>
        <v>0</v>
      </c>
      <c r="Q144" s="247" t="n">
        <v>0</v>
      </c>
      <c r="R144" s="247" t="n">
        <f aca="false">Q144*H144</f>
        <v>0</v>
      </c>
      <c r="S144" s="247" t="n">
        <v>0</v>
      </c>
      <c r="T144" s="248" t="n">
        <f aca="false">S144*H144</f>
        <v>0</v>
      </c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R144" s="249" t="s">
        <v>166</v>
      </c>
      <c r="AT144" s="249" t="s">
        <v>162</v>
      </c>
      <c r="AU144" s="249" t="s">
        <v>86</v>
      </c>
      <c r="AY144" s="3" t="s">
        <v>160</v>
      </c>
      <c r="BE144" s="250" t="n">
        <f aca="false">IF(N144="základní",J144,0)</f>
        <v>0</v>
      </c>
      <c r="BF144" s="250" t="n">
        <f aca="false">IF(N144="snížená",J144,0)</f>
        <v>0</v>
      </c>
      <c r="BG144" s="250" t="n">
        <f aca="false">IF(N144="zákl. přenesená",J144,0)</f>
        <v>0</v>
      </c>
      <c r="BH144" s="250" t="n">
        <f aca="false">IF(N144="sníž. přenesená",J144,0)</f>
        <v>0</v>
      </c>
      <c r="BI144" s="250" t="n">
        <f aca="false">IF(N144="nulová",J144,0)</f>
        <v>0</v>
      </c>
      <c r="BJ144" s="3" t="s">
        <v>86</v>
      </c>
      <c r="BK144" s="250" t="n">
        <f aca="false">ROUND(I144*H144,2)</f>
        <v>0</v>
      </c>
      <c r="BL144" s="3" t="s">
        <v>166</v>
      </c>
      <c r="BM144" s="249" t="s">
        <v>685</v>
      </c>
    </row>
    <row r="145" s="220" customFormat="true" ht="25.9" hidden="false" customHeight="true" outlineLevel="0" collapsed="false">
      <c r="B145" s="221"/>
      <c r="C145" s="222"/>
      <c r="D145" s="223" t="s">
        <v>78</v>
      </c>
      <c r="E145" s="224" t="s">
        <v>3014</v>
      </c>
      <c r="F145" s="224" t="s">
        <v>3092</v>
      </c>
      <c r="G145" s="222"/>
      <c r="H145" s="222"/>
      <c r="I145" s="225"/>
      <c r="J145" s="226" t="n">
        <f aca="false">BK145</f>
        <v>0</v>
      </c>
      <c r="K145" s="222"/>
      <c r="L145" s="227"/>
      <c r="M145" s="228"/>
      <c r="N145" s="229"/>
      <c r="O145" s="229"/>
      <c r="P145" s="230" t="n">
        <f aca="false">SUM(P146:P157)</f>
        <v>0</v>
      </c>
      <c r="Q145" s="229"/>
      <c r="R145" s="230" t="n">
        <f aca="false">SUM(R146:R157)</f>
        <v>0</v>
      </c>
      <c r="S145" s="229"/>
      <c r="T145" s="231" t="n">
        <f aca="false">SUM(T146:T157)</f>
        <v>0</v>
      </c>
      <c r="AR145" s="232" t="s">
        <v>86</v>
      </c>
      <c r="AT145" s="233" t="s">
        <v>78</v>
      </c>
      <c r="AU145" s="233" t="s">
        <v>79</v>
      </c>
      <c r="AY145" s="232" t="s">
        <v>160</v>
      </c>
      <c r="BK145" s="234" t="n">
        <f aca="false">SUM(BK146:BK157)</f>
        <v>0</v>
      </c>
    </row>
    <row r="146" s="31" customFormat="true" ht="16.5" hidden="false" customHeight="true" outlineLevel="0" collapsed="false">
      <c r="A146" s="24"/>
      <c r="B146" s="25"/>
      <c r="C146" s="237" t="s">
        <v>6</v>
      </c>
      <c r="D146" s="237" t="s">
        <v>162</v>
      </c>
      <c r="E146" s="238" t="s">
        <v>3093</v>
      </c>
      <c r="F146" s="239" t="s">
        <v>3094</v>
      </c>
      <c r="G146" s="240" t="s">
        <v>262</v>
      </c>
      <c r="H146" s="241" t="n">
        <v>4.816</v>
      </c>
      <c r="I146" s="242"/>
      <c r="J146" s="243" t="n">
        <f aca="false">ROUND(I146*H146,2)</f>
        <v>0</v>
      </c>
      <c r="K146" s="244"/>
      <c r="L146" s="30"/>
      <c r="M146" s="245"/>
      <c r="N146" s="246" t="s">
        <v>44</v>
      </c>
      <c r="O146" s="74"/>
      <c r="P146" s="247" t="n">
        <f aca="false">O146*H146</f>
        <v>0</v>
      </c>
      <c r="Q146" s="247" t="n">
        <v>0</v>
      </c>
      <c r="R146" s="247" t="n">
        <f aca="false">Q146*H146</f>
        <v>0</v>
      </c>
      <c r="S146" s="247" t="n">
        <v>0</v>
      </c>
      <c r="T146" s="248" t="n">
        <f aca="false">S146*H146</f>
        <v>0</v>
      </c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R146" s="249" t="s">
        <v>166</v>
      </c>
      <c r="AT146" s="249" t="s">
        <v>162</v>
      </c>
      <c r="AU146" s="249" t="s">
        <v>86</v>
      </c>
      <c r="AY146" s="3" t="s">
        <v>160</v>
      </c>
      <c r="BE146" s="250" t="n">
        <f aca="false">IF(N146="základní",J146,0)</f>
        <v>0</v>
      </c>
      <c r="BF146" s="250" t="n">
        <f aca="false">IF(N146="snížená",J146,0)</f>
        <v>0</v>
      </c>
      <c r="BG146" s="250" t="n">
        <f aca="false">IF(N146="zákl. přenesená",J146,0)</f>
        <v>0</v>
      </c>
      <c r="BH146" s="250" t="n">
        <f aca="false">IF(N146="sníž. přenesená",J146,0)</f>
        <v>0</v>
      </c>
      <c r="BI146" s="250" t="n">
        <f aca="false">IF(N146="nulová",J146,0)</f>
        <v>0</v>
      </c>
      <c r="BJ146" s="3" t="s">
        <v>86</v>
      </c>
      <c r="BK146" s="250" t="n">
        <f aca="false">ROUND(I146*H146,2)</f>
        <v>0</v>
      </c>
      <c r="BL146" s="3" t="s">
        <v>166</v>
      </c>
      <c r="BM146" s="249" t="s">
        <v>691</v>
      </c>
    </row>
    <row r="147" s="31" customFormat="true" ht="16.5" hidden="false" customHeight="true" outlineLevel="0" collapsed="false">
      <c r="A147" s="24"/>
      <c r="B147" s="25"/>
      <c r="C147" s="237" t="s">
        <v>291</v>
      </c>
      <c r="D147" s="237" t="s">
        <v>162</v>
      </c>
      <c r="E147" s="238" t="s">
        <v>3095</v>
      </c>
      <c r="F147" s="239" t="s">
        <v>3096</v>
      </c>
      <c r="G147" s="240" t="s">
        <v>262</v>
      </c>
      <c r="H147" s="241" t="n">
        <v>4.816</v>
      </c>
      <c r="I147" s="242"/>
      <c r="J147" s="243" t="n">
        <f aca="false">ROUND(I147*H147,2)</f>
        <v>0</v>
      </c>
      <c r="K147" s="244"/>
      <c r="L147" s="30"/>
      <c r="M147" s="245"/>
      <c r="N147" s="246" t="s">
        <v>44</v>
      </c>
      <c r="O147" s="74"/>
      <c r="P147" s="247" t="n">
        <f aca="false">O147*H147</f>
        <v>0</v>
      </c>
      <c r="Q147" s="247" t="n">
        <v>0</v>
      </c>
      <c r="R147" s="247" t="n">
        <f aca="false">Q147*H147</f>
        <v>0</v>
      </c>
      <c r="S147" s="247" t="n">
        <v>0</v>
      </c>
      <c r="T147" s="248" t="n">
        <f aca="false">S147*H147</f>
        <v>0</v>
      </c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R147" s="249" t="s">
        <v>166</v>
      </c>
      <c r="AT147" s="249" t="s">
        <v>162</v>
      </c>
      <c r="AU147" s="249" t="s">
        <v>86</v>
      </c>
      <c r="AY147" s="3" t="s">
        <v>160</v>
      </c>
      <c r="BE147" s="250" t="n">
        <f aca="false">IF(N147="základní",J147,0)</f>
        <v>0</v>
      </c>
      <c r="BF147" s="250" t="n">
        <f aca="false">IF(N147="snížená",J147,0)</f>
        <v>0</v>
      </c>
      <c r="BG147" s="250" t="n">
        <f aca="false">IF(N147="zákl. přenesená",J147,0)</f>
        <v>0</v>
      </c>
      <c r="BH147" s="250" t="n">
        <f aca="false">IF(N147="sníž. přenesená",J147,0)</f>
        <v>0</v>
      </c>
      <c r="BI147" s="250" t="n">
        <f aca="false">IF(N147="nulová",J147,0)</f>
        <v>0</v>
      </c>
      <c r="BJ147" s="3" t="s">
        <v>86</v>
      </c>
      <c r="BK147" s="250" t="n">
        <f aca="false">ROUND(I147*H147,2)</f>
        <v>0</v>
      </c>
      <c r="BL147" s="3" t="s">
        <v>166</v>
      </c>
      <c r="BM147" s="249" t="s">
        <v>699</v>
      </c>
    </row>
    <row r="148" s="31" customFormat="true" ht="16.5" hidden="false" customHeight="true" outlineLevel="0" collapsed="false">
      <c r="A148" s="24"/>
      <c r="B148" s="25"/>
      <c r="C148" s="237" t="s">
        <v>297</v>
      </c>
      <c r="D148" s="237" t="s">
        <v>162</v>
      </c>
      <c r="E148" s="238" t="s">
        <v>3097</v>
      </c>
      <c r="F148" s="239" t="s">
        <v>3098</v>
      </c>
      <c r="G148" s="240" t="s">
        <v>262</v>
      </c>
      <c r="H148" s="241" t="n">
        <v>38.528</v>
      </c>
      <c r="I148" s="242"/>
      <c r="J148" s="243" t="n">
        <f aca="false">ROUND(I148*H148,2)</f>
        <v>0</v>
      </c>
      <c r="K148" s="244"/>
      <c r="L148" s="30"/>
      <c r="M148" s="245"/>
      <c r="N148" s="246" t="s">
        <v>44</v>
      </c>
      <c r="O148" s="74"/>
      <c r="P148" s="247" t="n">
        <f aca="false">O148*H148</f>
        <v>0</v>
      </c>
      <c r="Q148" s="247" t="n">
        <v>0</v>
      </c>
      <c r="R148" s="247" t="n">
        <f aca="false">Q148*H148</f>
        <v>0</v>
      </c>
      <c r="S148" s="247" t="n">
        <v>0</v>
      </c>
      <c r="T148" s="248" t="n">
        <f aca="false">S148*H148</f>
        <v>0</v>
      </c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R148" s="249" t="s">
        <v>166</v>
      </c>
      <c r="AT148" s="249" t="s">
        <v>162</v>
      </c>
      <c r="AU148" s="249" t="s">
        <v>86</v>
      </c>
      <c r="AY148" s="3" t="s">
        <v>160</v>
      </c>
      <c r="BE148" s="250" t="n">
        <f aca="false">IF(N148="základní",J148,0)</f>
        <v>0</v>
      </c>
      <c r="BF148" s="250" t="n">
        <f aca="false">IF(N148="snížená",J148,0)</f>
        <v>0</v>
      </c>
      <c r="BG148" s="250" t="n">
        <f aca="false">IF(N148="zákl. přenesená",J148,0)</f>
        <v>0</v>
      </c>
      <c r="BH148" s="250" t="n">
        <f aca="false">IF(N148="sníž. přenesená",J148,0)</f>
        <v>0</v>
      </c>
      <c r="BI148" s="250" t="n">
        <f aca="false">IF(N148="nulová",J148,0)</f>
        <v>0</v>
      </c>
      <c r="BJ148" s="3" t="s">
        <v>86</v>
      </c>
      <c r="BK148" s="250" t="n">
        <f aca="false">ROUND(I148*H148,2)</f>
        <v>0</v>
      </c>
      <c r="BL148" s="3" t="s">
        <v>166</v>
      </c>
      <c r="BM148" s="249" t="s">
        <v>707</v>
      </c>
    </row>
    <row r="149" s="31" customFormat="true" ht="16.5" hidden="false" customHeight="true" outlineLevel="0" collapsed="false">
      <c r="A149" s="24"/>
      <c r="B149" s="25"/>
      <c r="C149" s="237" t="s">
        <v>301</v>
      </c>
      <c r="D149" s="237" t="s">
        <v>162</v>
      </c>
      <c r="E149" s="238" t="s">
        <v>3099</v>
      </c>
      <c r="F149" s="239" t="s">
        <v>3100</v>
      </c>
      <c r="G149" s="240" t="s">
        <v>262</v>
      </c>
      <c r="H149" s="241" t="n">
        <v>38.528</v>
      </c>
      <c r="I149" s="242"/>
      <c r="J149" s="243" t="n">
        <f aca="false">ROUND(I149*H149,2)</f>
        <v>0</v>
      </c>
      <c r="K149" s="244"/>
      <c r="L149" s="30"/>
      <c r="M149" s="245"/>
      <c r="N149" s="246" t="s">
        <v>44</v>
      </c>
      <c r="O149" s="74"/>
      <c r="P149" s="247" t="n">
        <f aca="false">O149*H149</f>
        <v>0</v>
      </c>
      <c r="Q149" s="247" t="n">
        <v>0</v>
      </c>
      <c r="R149" s="247" t="n">
        <f aca="false">Q149*H149</f>
        <v>0</v>
      </c>
      <c r="S149" s="247" t="n">
        <v>0</v>
      </c>
      <c r="T149" s="248" t="n">
        <f aca="false">S149*H149</f>
        <v>0</v>
      </c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R149" s="249" t="s">
        <v>166</v>
      </c>
      <c r="AT149" s="249" t="s">
        <v>162</v>
      </c>
      <c r="AU149" s="249" t="s">
        <v>86</v>
      </c>
      <c r="AY149" s="3" t="s">
        <v>160</v>
      </c>
      <c r="BE149" s="250" t="n">
        <f aca="false">IF(N149="základní",J149,0)</f>
        <v>0</v>
      </c>
      <c r="BF149" s="250" t="n">
        <f aca="false">IF(N149="snížená",J149,0)</f>
        <v>0</v>
      </c>
      <c r="BG149" s="250" t="n">
        <f aca="false">IF(N149="zákl. přenesená",J149,0)</f>
        <v>0</v>
      </c>
      <c r="BH149" s="250" t="n">
        <f aca="false">IF(N149="sníž. přenesená",J149,0)</f>
        <v>0</v>
      </c>
      <c r="BI149" s="250" t="n">
        <f aca="false">IF(N149="nulová",J149,0)</f>
        <v>0</v>
      </c>
      <c r="BJ149" s="3" t="s">
        <v>86</v>
      </c>
      <c r="BK149" s="250" t="n">
        <f aca="false">ROUND(I149*H149,2)</f>
        <v>0</v>
      </c>
      <c r="BL149" s="3" t="s">
        <v>166</v>
      </c>
      <c r="BM149" s="249" t="s">
        <v>723</v>
      </c>
    </row>
    <row r="150" s="31" customFormat="true" ht="16.5" hidden="false" customHeight="true" outlineLevel="0" collapsed="false">
      <c r="A150" s="24"/>
      <c r="B150" s="25"/>
      <c r="C150" s="237" t="s">
        <v>305</v>
      </c>
      <c r="D150" s="237" t="s">
        <v>162</v>
      </c>
      <c r="E150" s="238" t="s">
        <v>3101</v>
      </c>
      <c r="F150" s="239" t="s">
        <v>3102</v>
      </c>
      <c r="G150" s="240" t="s">
        <v>3103</v>
      </c>
      <c r="H150" s="241" t="n">
        <v>1.806</v>
      </c>
      <c r="I150" s="242"/>
      <c r="J150" s="243" t="n">
        <f aca="false">ROUND(I150*H150,2)</f>
        <v>0</v>
      </c>
      <c r="K150" s="244"/>
      <c r="L150" s="30"/>
      <c r="M150" s="245"/>
      <c r="N150" s="246" t="s">
        <v>44</v>
      </c>
      <c r="O150" s="74"/>
      <c r="P150" s="247" t="n">
        <f aca="false">O150*H150</f>
        <v>0</v>
      </c>
      <c r="Q150" s="247" t="n">
        <v>0</v>
      </c>
      <c r="R150" s="247" t="n">
        <f aca="false">Q150*H150</f>
        <v>0</v>
      </c>
      <c r="S150" s="247" t="n">
        <v>0</v>
      </c>
      <c r="T150" s="248" t="n">
        <f aca="false">S150*H150</f>
        <v>0</v>
      </c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R150" s="249" t="s">
        <v>166</v>
      </c>
      <c r="AT150" s="249" t="s">
        <v>162</v>
      </c>
      <c r="AU150" s="249" t="s">
        <v>86</v>
      </c>
      <c r="AY150" s="3" t="s">
        <v>160</v>
      </c>
      <c r="BE150" s="250" t="n">
        <f aca="false">IF(N150="základní",J150,0)</f>
        <v>0</v>
      </c>
      <c r="BF150" s="250" t="n">
        <f aca="false">IF(N150="snížená",J150,0)</f>
        <v>0</v>
      </c>
      <c r="BG150" s="250" t="n">
        <f aca="false">IF(N150="zákl. přenesená",J150,0)</f>
        <v>0</v>
      </c>
      <c r="BH150" s="250" t="n">
        <f aca="false">IF(N150="sníž. přenesená",J150,0)</f>
        <v>0</v>
      </c>
      <c r="BI150" s="250" t="n">
        <f aca="false">IF(N150="nulová",J150,0)</f>
        <v>0</v>
      </c>
      <c r="BJ150" s="3" t="s">
        <v>86</v>
      </c>
      <c r="BK150" s="250" t="n">
        <f aca="false">ROUND(I150*H150,2)</f>
        <v>0</v>
      </c>
      <c r="BL150" s="3" t="s">
        <v>166</v>
      </c>
      <c r="BM150" s="249" t="s">
        <v>742</v>
      </c>
    </row>
    <row r="151" s="31" customFormat="true" ht="21.75" hidden="false" customHeight="true" outlineLevel="0" collapsed="false">
      <c r="A151" s="24"/>
      <c r="B151" s="25"/>
      <c r="C151" s="237" t="s">
        <v>310</v>
      </c>
      <c r="D151" s="237" t="s">
        <v>162</v>
      </c>
      <c r="E151" s="238" t="s">
        <v>3104</v>
      </c>
      <c r="F151" s="239" t="s">
        <v>3105</v>
      </c>
      <c r="G151" s="240" t="s">
        <v>2135</v>
      </c>
      <c r="H151" s="241" t="n">
        <v>1.204</v>
      </c>
      <c r="I151" s="242"/>
      <c r="J151" s="243" t="n">
        <f aca="false">ROUND(I151*H151,2)</f>
        <v>0</v>
      </c>
      <c r="K151" s="244"/>
      <c r="L151" s="30"/>
      <c r="M151" s="245"/>
      <c r="N151" s="246" t="s">
        <v>44</v>
      </c>
      <c r="O151" s="74"/>
      <c r="P151" s="247" t="n">
        <f aca="false">O151*H151</f>
        <v>0</v>
      </c>
      <c r="Q151" s="247" t="n">
        <v>0</v>
      </c>
      <c r="R151" s="247" t="n">
        <f aca="false">Q151*H151</f>
        <v>0</v>
      </c>
      <c r="S151" s="247" t="n">
        <v>0</v>
      </c>
      <c r="T151" s="248" t="n">
        <f aca="false">S151*H151</f>
        <v>0</v>
      </c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R151" s="249" t="s">
        <v>166</v>
      </c>
      <c r="AT151" s="249" t="s">
        <v>162</v>
      </c>
      <c r="AU151" s="249" t="s">
        <v>86</v>
      </c>
      <c r="AY151" s="3" t="s">
        <v>160</v>
      </c>
      <c r="BE151" s="250" t="n">
        <f aca="false">IF(N151="základní",J151,0)</f>
        <v>0</v>
      </c>
      <c r="BF151" s="250" t="n">
        <f aca="false">IF(N151="snížená",J151,0)</f>
        <v>0</v>
      </c>
      <c r="BG151" s="250" t="n">
        <f aca="false">IF(N151="zákl. přenesená",J151,0)</f>
        <v>0</v>
      </c>
      <c r="BH151" s="250" t="n">
        <f aca="false">IF(N151="sníž. přenesená",J151,0)</f>
        <v>0</v>
      </c>
      <c r="BI151" s="250" t="n">
        <f aca="false">IF(N151="nulová",J151,0)</f>
        <v>0</v>
      </c>
      <c r="BJ151" s="3" t="s">
        <v>86</v>
      </c>
      <c r="BK151" s="250" t="n">
        <f aca="false">ROUND(I151*H151,2)</f>
        <v>0</v>
      </c>
      <c r="BL151" s="3" t="s">
        <v>166</v>
      </c>
      <c r="BM151" s="249" t="s">
        <v>750</v>
      </c>
    </row>
    <row r="152" s="31" customFormat="true" ht="16.5" hidden="false" customHeight="true" outlineLevel="0" collapsed="false">
      <c r="A152" s="24"/>
      <c r="B152" s="25"/>
      <c r="C152" s="237" t="s">
        <v>316</v>
      </c>
      <c r="D152" s="237" t="s">
        <v>162</v>
      </c>
      <c r="E152" s="238" t="s">
        <v>3106</v>
      </c>
      <c r="F152" s="239" t="s">
        <v>3107</v>
      </c>
      <c r="G152" s="240" t="s">
        <v>2135</v>
      </c>
      <c r="H152" s="241" t="n">
        <v>1.204</v>
      </c>
      <c r="I152" s="242"/>
      <c r="J152" s="243" t="n">
        <f aca="false">ROUND(I152*H152,2)</f>
        <v>0</v>
      </c>
      <c r="K152" s="244"/>
      <c r="L152" s="30"/>
      <c r="M152" s="245"/>
      <c r="N152" s="246" t="s">
        <v>44</v>
      </c>
      <c r="O152" s="74"/>
      <c r="P152" s="247" t="n">
        <f aca="false">O152*H152</f>
        <v>0</v>
      </c>
      <c r="Q152" s="247" t="n">
        <v>0</v>
      </c>
      <c r="R152" s="247" t="n">
        <f aca="false">Q152*H152</f>
        <v>0</v>
      </c>
      <c r="S152" s="247" t="n">
        <v>0</v>
      </c>
      <c r="T152" s="248" t="n">
        <f aca="false">S152*H152</f>
        <v>0</v>
      </c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R152" s="249" t="s">
        <v>166</v>
      </c>
      <c r="AT152" s="249" t="s">
        <v>162</v>
      </c>
      <c r="AU152" s="249" t="s">
        <v>86</v>
      </c>
      <c r="AY152" s="3" t="s">
        <v>160</v>
      </c>
      <c r="BE152" s="250" t="n">
        <f aca="false">IF(N152="základní",J152,0)</f>
        <v>0</v>
      </c>
      <c r="BF152" s="250" t="n">
        <f aca="false">IF(N152="snížená",J152,0)</f>
        <v>0</v>
      </c>
      <c r="BG152" s="250" t="n">
        <f aca="false">IF(N152="zákl. přenesená",J152,0)</f>
        <v>0</v>
      </c>
      <c r="BH152" s="250" t="n">
        <f aca="false">IF(N152="sníž. přenesená",J152,0)</f>
        <v>0</v>
      </c>
      <c r="BI152" s="250" t="n">
        <f aca="false">IF(N152="nulová",J152,0)</f>
        <v>0</v>
      </c>
      <c r="BJ152" s="3" t="s">
        <v>86</v>
      </c>
      <c r="BK152" s="250" t="n">
        <f aca="false">ROUND(I152*H152,2)</f>
        <v>0</v>
      </c>
      <c r="BL152" s="3" t="s">
        <v>166</v>
      </c>
      <c r="BM152" s="249" t="s">
        <v>762</v>
      </c>
    </row>
    <row r="153" s="31" customFormat="true" ht="16.5" hidden="false" customHeight="true" outlineLevel="0" collapsed="false">
      <c r="A153" s="24"/>
      <c r="B153" s="25"/>
      <c r="C153" s="237" t="s">
        <v>324</v>
      </c>
      <c r="D153" s="237" t="s">
        <v>162</v>
      </c>
      <c r="E153" s="238" t="s">
        <v>3108</v>
      </c>
      <c r="F153" s="239" t="s">
        <v>3109</v>
      </c>
      <c r="G153" s="240" t="s">
        <v>2135</v>
      </c>
      <c r="H153" s="241" t="n">
        <v>1.204</v>
      </c>
      <c r="I153" s="242"/>
      <c r="J153" s="243" t="n">
        <f aca="false">ROUND(I153*H153,2)</f>
        <v>0</v>
      </c>
      <c r="K153" s="244"/>
      <c r="L153" s="30"/>
      <c r="M153" s="245"/>
      <c r="N153" s="246" t="s">
        <v>44</v>
      </c>
      <c r="O153" s="74"/>
      <c r="P153" s="247" t="n">
        <f aca="false">O153*H153</f>
        <v>0</v>
      </c>
      <c r="Q153" s="247" t="n">
        <v>0</v>
      </c>
      <c r="R153" s="247" t="n">
        <f aca="false">Q153*H153</f>
        <v>0</v>
      </c>
      <c r="S153" s="247" t="n">
        <v>0</v>
      </c>
      <c r="T153" s="248" t="n">
        <f aca="false">S153*H153</f>
        <v>0</v>
      </c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R153" s="249" t="s">
        <v>166</v>
      </c>
      <c r="AT153" s="249" t="s">
        <v>162</v>
      </c>
      <c r="AU153" s="249" t="s">
        <v>86</v>
      </c>
      <c r="AY153" s="3" t="s">
        <v>160</v>
      </c>
      <c r="BE153" s="250" t="n">
        <f aca="false">IF(N153="základní",J153,0)</f>
        <v>0</v>
      </c>
      <c r="BF153" s="250" t="n">
        <f aca="false">IF(N153="snížená",J153,0)</f>
        <v>0</v>
      </c>
      <c r="BG153" s="250" t="n">
        <f aca="false">IF(N153="zákl. přenesená",J153,0)</f>
        <v>0</v>
      </c>
      <c r="BH153" s="250" t="n">
        <f aca="false">IF(N153="sníž. přenesená",J153,0)</f>
        <v>0</v>
      </c>
      <c r="BI153" s="250" t="n">
        <f aca="false">IF(N153="nulová",J153,0)</f>
        <v>0</v>
      </c>
      <c r="BJ153" s="3" t="s">
        <v>86</v>
      </c>
      <c r="BK153" s="250" t="n">
        <f aca="false">ROUND(I153*H153,2)</f>
        <v>0</v>
      </c>
      <c r="BL153" s="3" t="s">
        <v>166</v>
      </c>
      <c r="BM153" s="249" t="s">
        <v>772</v>
      </c>
    </row>
    <row r="154" s="31" customFormat="true" ht="16.5" hidden="false" customHeight="true" outlineLevel="0" collapsed="false">
      <c r="A154" s="24"/>
      <c r="B154" s="25"/>
      <c r="C154" s="237" t="s">
        <v>328</v>
      </c>
      <c r="D154" s="237" t="s">
        <v>162</v>
      </c>
      <c r="E154" s="238" t="s">
        <v>3110</v>
      </c>
      <c r="F154" s="239" t="s">
        <v>3111</v>
      </c>
      <c r="G154" s="240" t="s">
        <v>2135</v>
      </c>
      <c r="H154" s="241" t="n">
        <v>1.204</v>
      </c>
      <c r="I154" s="242"/>
      <c r="J154" s="243" t="n">
        <f aca="false">ROUND(I154*H154,2)</f>
        <v>0</v>
      </c>
      <c r="K154" s="244"/>
      <c r="L154" s="30"/>
      <c r="M154" s="245"/>
      <c r="N154" s="246" t="s">
        <v>44</v>
      </c>
      <c r="O154" s="74"/>
      <c r="P154" s="247" t="n">
        <f aca="false">O154*H154</f>
        <v>0</v>
      </c>
      <c r="Q154" s="247" t="n">
        <v>0</v>
      </c>
      <c r="R154" s="247" t="n">
        <f aca="false">Q154*H154</f>
        <v>0</v>
      </c>
      <c r="S154" s="247" t="n">
        <v>0</v>
      </c>
      <c r="T154" s="248" t="n">
        <f aca="false">S154*H154</f>
        <v>0</v>
      </c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R154" s="249" t="s">
        <v>166</v>
      </c>
      <c r="AT154" s="249" t="s">
        <v>162</v>
      </c>
      <c r="AU154" s="249" t="s">
        <v>86</v>
      </c>
      <c r="AY154" s="3" t="s">
        <v>160</v>
      </c>
      <c r="BE154" s="250" t="n">
        <f aca="false">IF(N154="základní",J154,0)</f>
        <v>0</v>
      </c>
      <c r="BF154" s="250" t="n">
        <f aca="false">IF(N154="snížená",J154,0)</f>
        <v>0</v>
      </c>
      <c r="BG154" s="250" t="n">
        <f aca="false">IF(N154="zákl. přenesená",J154,0)</f>
        <v>0</v>
      </c>
      <c r="BH154" s="250" t="n">
        <f aca="false">IF(N154="sníž. přenesená",J154,0)</f>
        <v>0</v>
      </c>
      <c r="BI154" s="250" t="n">
        <f aca="false">IF(N154="nulová",J154,0)</f>
        <v>0</v>
      </c>
      <c r="BJ154" s="3" t="s">
        <v>86</v>
      </c>
      <c r="BK154" s="250" t="n">
        <f aca="false">ROUND(I154*H154,2)</f>
        <v>0</v>
      </c>
      <c r="BL154" s="3" t="s">
        <v>166</v>
      </c>
      <c r="BM154" s="249" t="s">
        <v>787</v>
      </c>
    </row>
    <row r="155" s="31" customFormat="true" ht="16.5" hidden="false" customHeight="true" outlineLevel="0" collapsed="false">
      <c r="A155" s="24"/>
      <c r="B155" s="25"/>
      <c r="C155" s="237" t="s">
        <v>333</v>
      </c>
      <c r="D155" s="237" t="s">
        <v>162</v>
      </c>
      <c r="E155" s="238" t="s">
        <v>3112</v>
      </c>
      <c r="F155" s="239" t="s">
        <v>3113</v>
      </c>
      <c r="G155" s="240" t="s">
        <v>259</v>
      </c>
      <c r="H155" s="241" t="n">
        <v>1.204</v>
      </c>
      <c r="I155" s="242"/>
      <c r="J155" s="243" t="n">
        <f aca="false">ROUND(I155*H155,2)</f>
        <v>0</v>
      </c>
      <c r="K155" s="244"/>
      <c r="L155" s="30"/>
      <c r="M155" s="245"/>
      <c r="N155" s="246" t="s">
        <v>44</v>
      </c>
      <c r="O155" s="74"/>
      <c r="P155" s="247" t="n">
        <f aca="false">O155*H155</f>
        <v>0</v>
      </c>
      <c r="Q155" s="247" t="n">
        <v>0</v>
      </c>
      <c r="R155" s="247" t="n">
        <f aca="false">Q155*H155</f>
        <v>0</v>
      </c>
      <c r="S155" s="247" t="n">
        <v>0</v>
      </c>
      <c r="T155" s="248" t="n">
        <f aca="false">S155*H155</f>
        <v>0</v>
      </c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R155" s="249" t="s">
        <v>166</v>
      </c>
      <c r="AT155" s="249" t="s">
        <v>162</v>
      </c>
      <c r="AU155" s="249" t="s">
        <v>86</v>
      </c>
      <c r="AY155" s="3" t="s">
        <v>160</v>
      </c>
      <c r="BE155" s="250" t="n">
        <f aca="false">IF(N155="základní",J155,0)</f>
        <v>0</v>
      </c>
      <c r="BF155" s="250" t="n">
        <f aca="false">IF(N155="snížená",J155,0)</f>
        <v>0</v>
      </c>
      <c r="BG155" s="250" t="n">
        <f aca="false">IF(N155="zákl. přenesená",J155,0)</f>
        <v>0</v>
      </c>
      <c r="BH155" s="250" t="n">
        <f aca="false">IF(N155="sníž. přenesená",J155,0)</f>
        <v>0</v>
      </c>
      <c r="BI155" s="250" t="n">
        <f aca="false">IF(N155="nulová",J155,0)</f>
        <v>0</v>
      </c>
      <c r="BJ155" s="3" t="s">
        <v>86</v>
      </c>
      <c r="BK155" s="250" t="n">
        <f aca="false">ROUND(I155*H155,2)</f>
        <v>0</v>
      </c>
      <c r="BL155" s="3" t="s">
        <v>166</v>
      </c>
      <c r="BM155" s="249" t="s">
        <v>797</v>
      </c>
    </row>
    <row r="156" s="31" customFormat="true" ht="16.5" hidden="false" customHeight="true" outlineLevel="0" collapsed="false">
      <c r="A156" s="24"/>
      <c r="B156" s="25"/>
      <c r="C156" s="237" t="s">
        <v>337</v>
      </c>
      <c r="D156" s="237" t="s">
        <v>162</v>
      </c>
      <c r="E156" s="238" t="s">
        <v>3114</v>
      </c>
      <c r="F156" s="239" t="s">
        <v>3115</v>
      </c>
      <c r="G156" s="240" t="s">
        <v>259</v>
      </c>
      <c r="H156" s="241" t="n">
        <v>1.204</v>
      </c>
      <c r="I156" s="242"/>
      <c r="J156" s="243" t="n">
        <f aca="false">ROUND(I156*H156,2)</f>
        <v>0</v>
      </c>
      <c r="K156" s="244"/>
      <c r="L156" s="30"/>
      <c r="M156" s="245"/>
      <c r="N156" s="246" t="s">
        <v>44</v>
      </c>
      <c r="O156" s="74"/>
      <c r="P156" s="247" t="n">
        <f aca="false">O156*H156</f>
        <v>0</v>
      </c>
      <c r="Q156" s="247" t="n">
        <v>0</v>
      </c>
      <c r="R156" s="247" t="n">
        <f aca="false">Q156*H156</f>
        <v>0</v>
      </c>
      <c r="S156" s="247" t="n">
        <v>0</v>
      </c>
      <c r="T156" s="248" t="n">
        <f aca="false">S156*H156</f>
        <v>0</v>
      </c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R156" s="249" t="s">
        <v>166</v>
      </c>
      <c r="AT156" s="249" t="s">
        <v>162</v>
      </c>
      <c r="AU156" s="249" t="s">
        <v>86</v>
      </c>
      <c r="AY156" s="3" t="s">
        <v>160</v>
      </c>
      <c r="BE156" s="250" t="n">
        <f aca="false">IF(N156="základní",J156,0)</f>
        <v>0</v>
      </c>
      <c r="BF156" s="250" t="n">
        <f aca="false">IF(N156="snížená",J156,0)</f>
        <v>0</v>
      </c>
      <c r="BG156" s="250" t="n">
        <f aca="false">IF(N156="zákl. přenesená",J156,0)</f>
        <v>0</v>
      </c>
      <c r="BH156" s="250" t="n">
        <f aca="false">IF(N156="sníž. přenesená",J156,0)</f>
        <v>0</v>
      </c>
      <c r="BI156" s="250" t="n">
        <f aca="false">IF(N156="nulová",J156,0)</f>
        <v>0</v>
      </c>
      <c r="BJ156" s="3" t="s">
        <v>86</v>
      </c>
      <c r="BK156" s="250" t="n">
        <f aca="false">ROUND(I156*H156,2)</f>
        <v>0</v>
      </c>
      <c r="BL156" s="3" t="s">
        <v>166</v>
      </c>
      <c r="BM156" s="249" t="s">
        <v>807</v>
      </c>
    </row>
    <row r="157" s="31" customFormat="true" ht="16.5" hidden="false" customHeight="true" outlineLevel="0" collapsed="false">
      <c r="A157" s="24"/>
      <c r="B157" s="25"/>
      <c r="C157" s="237" t="s">
        <v>331</v>
      </c>
      <c r="D157" s="237" t="s">
        <v>162</v>
      </c>
      <c r="E157" s="238" t="s">
        <v>3116</v>
      </c>
      <c r="F157" s="239" t="s">
        <v>3117</v>
      </c>
      <c r="G157" s="240" t="s">
        <v>259</v>
      </c>
      <c r="H157" s="241" t="n">
        <v>1.204</v>
      </c>
      <c r="I157" s="242"/>
      <c r="J157" s="243" t="n">
        <f aca="false">ROUND(I157*H157,2)</f>
        <v>0</v>
      </c>
      <c r="K157" s="244"/>
      <c r="L157" s="30"/>
      <c r="M157" s="245"/>
      <c r="N157" s="246" t="s">
        <v>44</v>
      </c>
      <c r="O157" s="74"/>
      <c r="P157" s="247" t="n">
        <f aca="false">O157*H157</f>
        <v>0</v>
      </c>
      <c r="Q157" s="247" t="n">
        <v>0</v>
      </c>
      <c r="R157" s="247" t="n">
        <f aca="false">Q157*H157</f>
        <v>0</v>
      </c>
      <c r="S157" s="247" t="n">
        <v>0</v>
      </c>
      <c r="T157" s="248" t="n">
        <f aca="false">S157*H157</f>
        <v>0</v>
      </c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R157" s="249" t="s">
        <v>166</v>
      </c>
      <c r="AT157" s="249" t="s">
        <v>162</v>
      </c>
      <c r="AU157" s="249" t="s">
        <v>86</v>
      </c>
      <c r="AY157" s="3" t="s">
        <v>160</v>
      </c>
      <c r="BE157" s="250" t="n">
        <f aca="false">IF(N157="základní",J157,0)</f>
        <v>0</v>
      </c>
      <c r="BF157" s="250" t="n">
        <f aca="false">IF(N157="snížená",J157,0)</f>
        <v>0</v>
      </c>
      <c r="BG157" s="250" t="n">
        <f aca="false">IF(N157="zákl. přenesená",J157,0)</f>
        <v>0</v>
      </c>
      <c r="BH157" s="250" t="n">
        <f aca="false">IF(N157="sníž. přenesená",J157,0)</f>
        <v>0</v>
      </c>
      <c r="BI157" s="250" t="n">
        <f aca="false">IF(N157="nulová",J157,0)</f>
        <v>0</v>
      </c>
      <c r="BJ157" s="3" t="s">
        <v>86</v>
      </c>
      <c r="BK157" s="250" t="n">
        <f aca="false">ROUND(I157*H157,2)</f>
        <v>0</v>
      </c>
      <c r="BL157" s="3" t="s">
        <v>166</v>
      </c>
      <c r="BM157" s="249" t="s">
        <v>816</v>
      </c>
    </row>
    <row r="158" s="220" customFormat="true" ht="25.9" hidden="false" customHeight="true" outlineLevel="0" collapsed="false">
      <c r="B158" s="221"/>
      <c r="C158" s="222"/>
      <c r="D158" s="223" t="s">
        <v>78</v>
      </c>
      <c r="E158" s="224" t="s">
        <v>2986</v>
      </c>
      <c r="F158" s="224" t="s">
        <v>2987</v>
      </c>
      <c r="G158" s="222"/>
      <c r="H158" s="222"/>
      <c r="I158" s="225"/>
      <c r="J158" s="226" t="n">
        <f aca="false">BK158</f>
        <v>0</v>
      </c>
      <c r="K158" s="222"/>
      <c r="L158" s="227"/>
      <c r="M158" s="228"/>
      <c r="N158" s="229"/>
      <c r="O158" s="229"/>
      <c r="P158" s="230" t="n">
        <f aca="false">SUM(P159:P177)</f>
        <v>0</v>
      </c>
      <c r="Q158" s="229"/>
      <c r="R158" s="230" t="n">
        <f aca="false">SUM(R159:R177)</f>
        <v>0</v>
      </c>
      <c r="S158" s="229"/>
      <c r="T158" s="231" t="n">
        <f aca="false">SUM(T159:T177)</f>
        <v>0</v>
      </c>
      <c r="AR158" s="232" t="s">
        <v>86</v>
      </c>
      <c r="AT158" s="233" t="s">
        <v>78</v>
      </c>
      <c r="AU158" s="233" t="s">
        <v>79</v>
      </c>
      <c r="AY158" s="232" t="s">
        <v>160</v>
      </c>
      <c r="BK158" s="234" t="n">
        <f aca="false">SUM(BK159:BK177)</f>
        <v>0</v>
      </c>
    </row>
    <row r="159" s="31" customFormat="true" ht="16.5" hidden="false" customHeight="true" outlineLevel="0" collapsed="false">
      <c r="A159" s="24"/>
      <c r="B159" s="25"/>
      <c r="C159" s="237" t="s">
        <v>344</v>
      </c>
      <c r="D159" s="237" t="s">
        <v>162</v>
      </c>
      <c r="E159" s="238" t="s">
        <v>2992</v>
      </c>
      <c r="F159" s="239" t="s">
        <v>2993</v>
      </c>
      <c r="G159" s="240" t="s">
        <v>262</v>
      </c>
      <c r="H159" s="241" t="n">
        <v>3.612</v>
      </c>
      <c r="I159" s="242"/>
      <c r="J159" s="243" t="n">
        <f aca="false">ROUND(I159*H159,2)</f>
        <v>0</v>
      </c>
      <c r="K159" s="244"/>
      <c r="L159" s="30"/>
      <c r="M159" s="245"/>
      <c r="N159" s="246" t="s">
        <v>44</v>
      </c>
      <c r="O159" s="74"/>
      <c r="P159" s="247" t="n">
        <f aca="false">O159*H159</f>
        <v>0</v>
      </c>
      <c r="Q159" s="247" t="n">
        <v>0</v>
      </c>
      <c r="R159" s="247" t="n">
        <f aca="false">Q159*H159</f>
        <v>0</v>
      </c>
      <c r="S159" s="247" t="n">
        <v>0</v>
      </c>
      <c r="T159" s="248" t="n">
        <f aca="false">S159*H159</f>
        <v>0</v>
      </c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R159" s="249" t="s">
        <v>166</v>
      </c>
      <c r="AT159" s="249" t="s">
        <v>162</v>
      </c>
      <c r="AU159" s="249" t="s">
        <v>86</v>
      </c>
      <c r="AY159" s="3" t="s">
        <v>160</v>
      </c>
      <c r="BE159" s="250" t="n">
        <f aca="false">IF(N159="základní",J159,0)</f>
        <v>0</v>
      </c>
      <c r="BF159" s="250" t="n">
        <f aca="false">IF(N159="snížená",J159,0)</f>
        <v>0</v>
      </c>
      <c r="BG159" s="250" t="n">
        <f aca="false">IF(N159="zákl. přenesená",J159,0)</f>
        <v>0</v>
      </c>
      <c r="BH159" s="250" t="n">
        <f aca="false">IF(N159="sníž. přenesená",J159,0)</f>
        <v>0</v>
      </c>
      <c r="BI159" s="250" t="n">
        <f aca="false">IF(N159="nulová",J159,0)</f>
        <v>0</v>
      </c>
      <c r="BJ159" s="3" t="s">
        <v>86</v>
      </c>
      <c r="BK159" s="250" t="n">
        <f aca="false">ROUND(I159*H159,2)</f>
        <v>0</v>
      </c>
      <c r="BL159" s="3" t="s">
        <v>166</v>
      </c>
      <c r="BM159" s="249" t="s">
        <v>835</v>
      </c>
    </row>
    <row r="160" s="31" customFormat="true" ht="16.5" hidden="false" customHeight="true" outlineLevel="0" collapsed="false">
      <c r="A160" s="24"/>
      <c r="B160" s="25"/>
      <c r="C160" s="237" t="s">
        <v>348</v>
      </c>
      <c r="D160" s="237" t="s">
        <v>162</v>
      </c>
      <c r="E160" s="238" t="s">
        <v>2994</v>
      </c>
      <c r="F160" s="239" t="s">
        <v>2995</v>
      </c>
      <c r="G160" s="240" t="s">
        <v>2878</v>
      </c>
      <c r="H160" s="241" t="n">
        <v>0.602</v>
      </c>
      <c r="I160" s="242"/>
      <c r="J160" s="243" t="n">
        <f aca="false">ROUND(I160*H160,2)</f>
        <v>0</v>
      </c>
      <c r="K160" s="244"/>
      <c r="L160" s="30"/>
      <c r="M160" s="245"/>
      <c r="N160" s="246" t="s">
        <v>44</v>
      </c>
      <c r="O160" s="74"/>
      <c r="P160" s="247" t="n">
        <f aca="false">O160*H160</f>
        <v>0</v>
      </c>
      <c r="Q160" s="247" t="n">
        <v>0</v>
      </c>
      <c r="R160" s="247" t="n">
        <f aca="false">Q160*H160</f>
        <v>0</v>
      </c>
      <c r="S160" s="247" t="n">
        <v>0</v>
      </c>
      <c r="T160" s="248" t="n">
        <f aca="false">S160*H160</f>
        <v>0</v>
      </c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R160" s="249" t="s">
        <v>166</v>
      </c>
      <c r="AT160" s="249" t="s">
        <v>162</v>
      </c>
      <c r="AU160" s="249" t="s">
        <v>86</v>
      </c>
      <c r="AY160" s="3" t="s">
        <v>160</v>
      </c>
      <c r="BE160" s="250" t="n">
        <f aca="false">IF(N160="základní",J160,0)</f>
        <v>0</v>
      </c>
      <c r="BF160" s="250" t="n">
        <f aca="false">IF(N160="snížená",J160,0)</f>
        <v>0</v>
      </c>
      <c r="BG160" s="250" t="n">
        <f aca="false">IF(N160="zákl. přenesená",J160,0)</f>
        <v>0</v>
      </c>
      <c r="BH160" s="250" t="n">
        <f aca="false">IF(N160="sníž. přenesená",J160,0)</f>
        <v>0</v>
      </c>
      <c r="BI160" s="250" t="n">
        <f aca="false">IF(N160="nulová",J160,0)</f>
        <v>0</v>
      </c>
      <c r="BJ160" s="3" t="s">
        <v>86</v>
      </c>
      <c r="BK160" s="250" t="n">
        <f aca="false">ROUND(I160*H160,2)</f>
        <v>0</v>
      </c>
      <c r="BL160" s="3" t="s">
        <v>166</v>
      </c>
      <c r="BM160" s="249" t="s">
        <v>849</v>
      </c>
    </row>
    <row r="161" s="31" customFormat="true" ht="16.5" hidden="false" customHeight="true" outlineLevel="0" collapsed="false">
      <c r="A161" s="24"/>
      <c r="B161" s="25"/>
      <c r="C161" s="237" t="s">
        <v>352</v>
      </c>
      <c r="D161" s="237" t="s">
        <v>162</v>
      </c>
      <c r="E161" s="238" t="s">
        <v>2996</v>
      </c>
      <c r="F161" s="239" t="s">
        <v>2997</v>
      </c>
      <c r="G161" s="240" t="s">
        <v>2878</v>
      </c>
      <c r="H161" s="241" t="n">
        <v>0.602</v>
      </c>
      <c r="I161" s="242"/>
      <c r="J161" s="243" t="n">
        <f aca="false">ROUND(I161*H161,2)</f>
        <v>0</v>
      </c>
      <c r="K161" s="244"/>
      <c r="L161" s="30"/>
      <c r="M161" s="245"/>
      <c r="N161" s="246" t="s">
        <v>44</v>
      </c>
      <c r="O161" s="74"/>
      <c r="P161" s="247" t="n">
        <f aca="false">O161*H161</f>
        <v>0</v>
      </c>
      <c r="Q161" s="247" t="n">
        <v>0</v>
      </c>
      <c r="R161" s="247" t="n">
        <f aca="false">Q161*H161</f>
        <v>0</v>
      </c>
      <c r="S161" s="247" t="n">
        <v>0</v>
      </c>
      <c r="T161" s="248" t="n">
        <f aca="false">S161*H161</f>
        <v>0</v>
      </c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R161" s="249" t="s">
        <v>166</v>
      </c>
      <c r="AT161" s="249" t="s">
        <v>162</v>
      </c>
      <c r="AU161" s="249" t="s">
        <v>86</v>
      </c>
      <c r="AY161" s="3" t="s">
        <v>160</v>
      </c>
      <c r="BE161" s="250" t="n">
        <f aca="false">IF(N161="základní",J161,0)</f>
        <v>0</v>
      </c>
      <c r="BF161" s="250" t="n">
        <f aca="false">IF(N161="snížená",J161,0)</f>
        <v>0</v>
      </c>
      <c r="BG161" s="250" t="n">
        <f aca="false">IF(N161="zákl. přenesená",J161,0)</f>
        <v>0</v>
      </c>
      <c r="BH161" s="250" t="n">
        <f aca="false">IF(N161="sníž. přenesená",J161,0)</f>
        <v>0</v>
      </c>
      <c r="BI161" s="250" t="n">
        <f aca="false">IF(N161="nulová",J161,0)</f>
        <v>0</v>
      </c>
      <c r="BJ161" s="3" t="s">
        <v>86</v>
      </c>
      <c r="BK161" s="250" t="n">
        <f aca="false">ROUND(I161*H161,2)</f>
        <v>0</v>
      </c>
      <c r="BL161" s="3" t="s">
        <v>166</v>
      </c>
      <c r="BM161" s="249" t="s">
        <v>854</v>
      </c>
    </row>
    <row r="162" s="31" customFormat="true" ht="21.75" hidden="false" customHeight="true" outlineLevel="0" collapsed="false">
      <c r="A162" s="24"/>
      <c r="B162" s="25"/>
      <c r="C162" s="237" t="s">
        <v>356</v>
      </c>
      <c r="D162" s="237" t="s">
        <v>162</v>
      </c>
      <c r="E162" s="238" t="s">
        <v>3118</v>
      </c>
      <c r="F162" s="239" t="s">
        <v>3119</v>
      </c>
      <c r="G162" s="240" t="s">
        <v>2878</v>
      </c>
      <c r="H162" s="241" t="n">
        <v>0.602</v>
      </c>
      <c r="I162" s="242"/>
      <c r="J162" s="243" t="n">
        <f aca="false">ROUND(I162*H162,2)</f>
        <v>0</v>
      </c>
      <c r="K162" s="244"/>
      <c r="L162" s="30"/>
      <c r="M162" s="245"/>
      <c r="N162" s="246" t="s">
        <v>44</v>
      </c>
      <c r="O162" s="74"/>
      <c r="P162" s="247" t="n">
        <f aca="false">O162*H162</f>
        <v>0</v>
      </c>
      <c r="Q162" s="247" t="n">
        <v>0</v>
      </c>
      <c r="R162" s="247" t="n">
        <f aca="false">Q162*H162</f>
        <v>0</v>
      </c>
      <c r="S162" s="247" t="n">
        <v>0</v>
      </c>
      <c r="T162" s="248" t="n">
        <f aca="false">S162*H162</f>
        <v>0</v>
      </c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R162" s="249" t="s">
        <v>166</v>
      </c>
      <c r="AT162" s="249" t="s">
        <v>162</v>
      </c>
      <c r="AU162" s="249" t="s">
        <v>86</v>
      </c>
      <c r="AY162" s="3" t="s">
        <v>160</v>
      </c>
      <c r="BE162" s="250" t="n">
        <f aca="false">IF(N162="základní",J162,0)</f>
        <v>0</v>
      </c>
      <c r="BF162" s="250" t="n">
        <f aca="false">IF(N162="snížená",J162,0)</f>
        <v>0</v>
      </c>
      <c r="BG162" s="250" t="n">
        <f aca="false">IF(N162="zákl. přenesená",J162,0)</f>
        <v>0</v>
      </c>
      <c r="BH162" s="250" t="n">
        <f aca="false">IF(N162="sníž. přenesená",J162,0)</f>
        <v>0</v>
      </c>
      <c r="BI162" s="250" t="n">
        <f aca="false">IF(N162="nulová",J162,0)</f>
        <v>0</v>
      </c>
      <c r="BJ162" s="3" t="s">
        <v>86</v>
      </c>
      <c r="BK162" s="250" t="n">
        <f aca="false">ROUND(I162*H162,2)</f>
        <v>0</v>
      </c>
      <c r="BL162" s="3" t="s">
        <v>166</v>
      </c>
      <c r="BM162" s="249" t="s">
        <v>861</v>
      </c>
    </row>
    <row r="163" s="31" customFormat="true" ht="16.5" hidden="false" customHeight="true" outlineLevel="0" collapsed="false">
      <c r="A163" s="24"/>
      <c r="B163" s="25"/>
      <c r="C163" s="237" t="s">
        <v>360</v>
      </c>
      <c r="D163" s="237" t="s">
        <v>162</v>
      </c>
      <c r="E163" s="238" t="s">
        <v>3120</v>
      </c>
      <c r="F163" s="239" t="s">
        <v>3121</v>
      </c>
      <c r="G163" s="240" t="s">
        <v>2878</v>
      </c>
      <c r="H163" s="241" t="n">
        <v>0.602</v>
      </c>
      <c r="I163" s="242"/>
      <c r="J163" s="243" t="n">
        <f aca="false">ROUND(I163*H163,2)</f>
        <v>0</v>
      </c>
      <c r="K163" s="244"/>
      <c r="L163" s="30"/>
      <c r="M163" s="245"/>
      <c r="N163" s="246" t="s">
        <v>44</v>
      </c>
      <c r="O163" s="74"/>
      <c r="P163" s="247" t="n">
        <f aca="false">O163*H163</f>
        <v>0</v>
      </c>
      <c r="Q163" s="247" t="n">
        <v>0</v>
      </c>
      <c r="R163" s="247" t="n">
        <f aca="false">Q163*H163</f>
        <v>0</v>
      </c>
      <c r="S163" s="247" t="n">
        <v>0</v>
      </c>
      <c r="T163" s="248" t="n">
        <f aca="false">S163*H163</f>
        <v>0</v>
      </c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R163" s="249" t="s">
        <v>166</v>
      </c>
      <c r="AT163" s="249" t="s">
        <v>162</v>
      </c>
      <c r="AU163" s="249" t="s">
        <v>86</v>
      </c>
      <c r="AY163" s="3" t="s">
        <v>160</v>
      </c>
      <c r="BE163" s="250" t="n">
        <f aca="false">IF(N163="základní",J163,0)</f>
        <v>0</v>
      </c>
      <c r="BF163" s="250" t="n">
        <f aca="false">IF(N163="snížená",J163,0)</f>
        <v>0</v>
      </c>
      <c r="BG163" s="250" t="n">
        <f aca="false">IF(N163="zákl. přenesená",J163,0)</f>
        <v>0</v>
      </c>
      <c r="BH163" s="250" t="n">
        <f aca="false">IF(N163="sníž. přenesená",J163,0)</f>
        <v>0</v>
      </c>
      <c r="BI163" s="250" t="n">
        <f aca="false">IF(N163="nulová",J163,0)</f>
        <v>0</v>
      </c>
      <c r="BJ163" s="3" t="s">
        <v>86</v>
      </c>
      <c r="BK163" s="250" t="n">
        <f aca="false">ROUND(I163*H163,2)</f>
        <v>0</v>
      </c>
      <c r="BL163" s="3" t="s">
        <v>166</v>
      </c>
      <c r="BM163" s="249" t="s">
        <v>877</v>
      </c>
    </row>
    <row r="164" s="31" customFormat="true" ht="16.5" hidden="false" customHeight="true" outlineLevel="0" collapsed="false">
      <c r="A164" s="24"/>
      <c r="B164" s="25"/>
      <c r="C164" s="237" t="s">
        <v>367</v>
      </c>
      <c r="D164" s="237" t="s">
        <v>162</v>
      </c>
      <c r="E164" s="238" t="s">
        <v>2988</v>
      </c>
      <c r="F164" s="239" t="s">
        <v>2989</v>
      </c>
      <c r="G164" s="240" t="s">
        <v>2135</v>
      </c>
      <c r="H164" s="241" t="n">
        <v>2.408</v>
      </c>
      <c r="I164" s="242"/>
      <c r="J164" s="243" t="n">
        <f aca="false">ROUND(I164*H164,2)</f>
        <v>0</v>
      </c>
      <c r="K164" s="244"/>
      <c r="L164" s="30"/>
      <c r="M164" s="245"/>
      <c r="N164" s="246" t="s">
        <v>44</v>
      </c>
      <c r="O164" s="74"/>
      <c r="P164" s="247" t="n">
        <f aca="false">O164*H164</f>
        <v>0</v>
      </c>
      <c r="Q164" s="247" t="n">
        <v>0</v>
      </c>
      <c r="R164" s="247" t="n">
        <f aca="false">Q164*H164</f>
        <v>0</v>
      </c>
      <c r="S164" s="247" t="n">
        <v>0</v>
      </c>
      <c r="T164" s="248" t="n">
        <f aca="false">S164*H164</f>
        <v>0</v>
      </c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R164" s="249" t="s">
        <v>166</v>
      </c>
      <c r="AT164" s="249" t="s">
        <v>162</v>
      </c>
      <c r="AU164" s="249" t="s">
        <v>86</v>
      </c>
      <c r="AY164" s="3" t="s">
        <v>160</v>
      </c>
      <c r="BE164" s="250" t="n">
        <f aca="false">IF(N164="základní",J164,0)</f>
        <v>0</v>
      </c>
      <c r="BF164" s="250" t="n">
        <f aca="false">IF(N164="snížená",J164,0)</f>
        <v>0</v>
      </c>
      <c r="BG164" s="250" t="n">
        <f aca="false">IF(N164="zákl. přenesená",J164,0)</f>
        <v>0</v>
      </c>
      <c r="BH164" s="250" t="n">
        <f aca="false">IF(N164="sníž. přenesená",J164,0)</f>
        <v>0</v>
      </c>
      <c r="BI164" s="250" t="n">
        <f aca="false">IF(N164="nulová",J164,0)</f>
        <v>0</v>
      </c>
      <c r="BJ164" s="3" t="s">
        <v>86</v>
      </c>
      <c r="BK164" s="250" t="n">
        <f aca="false">ROUND(I164*H164,2)</f>
        <v>0</v>
      </c>
      <c r="BL164" s="3" t="s">
        <v>166</v>
      </c>
      <c r="BM164" s="249" t="s">
        <v>887</v>
      </c>
    </row>
    <row r="165" s="31" customFormat="true" ht="21.75" hidden="false" customHeight="true" outlineLevel="0" collapsed="false">
      <c r="A165" s="24"/>
      <c r="B165" s="25"/>
      <c r="C165" s="237" t="s">
        <v>372</v>
      </c>
      <c r="D165" s="237" t="s">
        <v>162</v>
      </c>
      <c r="E165" s="238" t="s">
        <v>2990</v>
      </c>
      <c r="F165" s="239" t="s">
        <v>2991</v>
      </c>
      <c r="G165" s="240" t="s">
        <v>2135</v>
      </c>
      <c r="H165" s="241" t="n">
        <v>2.408</v>
      </c>
      <c r="I165" s="242"/>
      <c r="J165" s="243" t="n">
        <f aca="false">ROUND(I165*H165,2)</f>
        <v>0</v>
      </c>
      <c r="K165" s="244"/>
      <c r="L165" s="30"/>
      <c r="M165" s="245"/>
      <c r="N165" s="246" t="s">
        <v>44</v>
      </c>
      <c r="O165" s="74"/>
      <c r="P165" s="247" t="n">
        <f aca="false">O165*H165</f>
        <v>0</v>
      </c>
      <c r="Q165" s="247" t="n">
        <v>0</v>
      </c>
      <c r="R165" s="247" t="n">
        <f aca="false">Q165*H165</f>
        <v>0</v>
      </c>
      <c r="S165" s="247" t="n">
        <v>0</v>
      </c>
      <c r="T165" s="248" t="n">
        <f aca="false">S165*H165</f>
        <v>0</v>
      </c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R165" s="249" t="s">
        <v>166</v>
      </c>
      <c r="AT165" s="249" t="s">
        <v>162</v>
      </c>
      <c r="AU165" s="249" t="s">
        <v>86</v>
      </c>
      <c r="AY165" s="3" t="s">
        <v>160</v>
      </c>
      <c r="BE165" s="250" t="n">
        <f aca="false">IF(N165="základní",J165,0)</f>
        <v>0</v>
      </c>
      <c r="BF165" s="250" t="n">
        <f aca="false">IF(N165="snížená",J165,0)</f>
        <v>0</v>
      </c>
      <c r="BG165" s="250" t="n">
        <f aca="false">IF(N165="zákl. přenesená",J165,0)</f>
        <v>0</v>
      </c>
      <c r="BH165" s="250" t="n">
        <f aca="false">IF(N165="sníž. přenesená",J165,0)</f>
        <v>0</v>
      </c>
      <c r="BI165" s="250" t="n">
        <f aca="false">IF(N165="nulová",J165,0)</f>
        <v>0</v>
      </c>
      <c r="BJ165" s="3" t="s">
        <v>86</v>
      </c>
      <c r="BK165" s="250" t="n">
        <f aca="false">ROUND(I165*H165,2)</f>
        <v>0</v>
      </c>
      <c r="BL165" s="3" t="s">
        <v>166</v>
      </c>
      <c r="BM165" s="249" t="s">
        <v>904</v>
      </c>
    </row>
    <row r="166" s="31" customFormat="true" ht="16.5" hidden="false" customHeight="true" outlineLevel="0" collapsed="false">
      <c r="A166" s="24"/>
      <c r="B166" s="25"/>
      <c r="C166" s="237" t="s">
        <v>376</v>
      </c>
      <c r="D166" s="237" t="s">
        <v>162</v>
      </c>
      <c r="E166" s="238" t="s">
        <v>3122</v>
      </c>
      <c r="F166" s="239" t="s">
        <v>3123</v>
      </c>
      <c r="G166" s="240" t="s">
        <v>262</v>
      </c>
      <c r="H166" s="241" t="n">
        <v>66.22</v>
      </c>
      <c r="I166" s="242"/>
      <c r="J166" s="243" t="n">
        <f aca="false">ROUND(I166*H166,2)</f>
        <v>0</v>
      </c>
      <c r="K166" s="244"/>
      <c r="L166" s="30"/>
      <c r="M166" s="245"/>
      <c r="N166" s="246" t="s">
        <v>44</v>
      </c>
      <c r="O166" s="74"/>
      <c r="P166" s="247" t="n">
        <f aca="false">O166*H166</f>
        <v>0</v>
      </c>
      <c r="Q166" s="247" t="n">
        <v>0</v>
      </c>
      <c r="R166" s="247" t="n">
        <f aca="false">Q166*H166</f>
        <v>0</v>
      </c>
      <c r="S166" s="247" t="n">
        <v>0</v>
      </c>
      <c r="T166" s="248" t="n">
        <f aca="false">S166*H166</f>
        <v>0</v>
      </c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R166" s="249" t="s">
        <v>166</v>
      </c>
      <c r="AT166" s="249" t="s">
        <v>162</v>
      </c>
      <c r="AU166" s="249" t="s">
        <v>86</v>
      </c>
      <c r="AY166" s="3" t="s">
        <v>160</v>
      </c>
      <c r="BE166" s="250" t="n">
        <f aca="false">IF(N166="základní",J166,0)</f>
        <v>0</v>
      </c>
      <c r="BF166" s="250" t="n">
        <f aca="false">IF(N166="snížená",J166,0)</f>
        <v>0</v>
      </c>
      <c r="BG166" s="250" t="n">
        <f aca="false">IF(N166="zákl. přenesená",J166,0)</f>
        <v>0</v>
      </c>
      <c r="BH166" s="250" t="n">
        <f aca="false">IF(N166="sníž. přenesená",J166,0)</f>
        <v>0</v>
      </c>
      <c r="BI166" s="250" t="n">
        <f aca="false">IF(N166="nulová",J166,0)</f>
        <v>0</v>
      </c>
      <c r="BJ166" s="3" t="s">
        <v>86</v>
      </c>
      <c r="BK166" s="250" t="n">
        <f aca="false">ROUND(I166*H166,2)</f>
        <v>0</v>
      </c>
      <c r="BL166" s="3" t="s">
        <v>166</v>
      </c>
      <c r="BM166" s="249" t="s">
        <v>913</v>
      </c>
    </row>
    <row r="167" s="31" customFormat="true" ht="16.5" hidden="false" customHeight="true" outlineLevel="0" collapsed="false">
      <c r="A167" s="24"/>
      <c r="B167" s="25"/>
      <c r="C167" s="237" t="s">
        <v>380</v>
      </c>
      <c r="D167" s="237" t="s">
        <v>162</v>
      </c>
      <c r="E167" s="238" t="s">
        <v>3124</v>
      </c>
      <c r="F167" s="239" t="s">
        <v>3125</v>
      </c>
      <c r="G167" s="240" t="s">
        <v>3126</v>
      </c>
      <c r="H167" s="241" t="n">
        <v>6.923</v>
      </c>
      <c r="I167" s="242"/>
      <c r="J167" s="243" t="n">
        <f aca="false">ROUND(I167*H167,2)</f>
        <v>0</v>
      </c>
      <c r="K167" s="244"/>
      <c r="L167" s="30"/>
      <c r="M167" s="245"/>
      <c r="N167" s="246" t="s">
        <v>44</v>
      </c>
      <c r="O167" s="74"/>
      <c r="P167" s="247" t="n">
        <f aca="false">O167*H167</f>
        <v>0</v>
      </c>
      <c r="Q167" s="247" t="n">
        <v>0</v>
      </c>
      <c r="R167" s="247" t="n">
        <f aca="false">Q167*H167</f>
        <v>0</v>
      </c>
      <c r="S167" s="247" t="n">
        <v>0</v>
      </c>
      <c r="T167" s="248" t="n">
        <f aca="false">S167*H167</f>
        <v>0</v>
      </c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R167" s="249" t="s">
        <v>166</v>
      </c>
      <c r="AT167" s="249" t="s">
        <v>162</v>
      </c>
      <c r="AU167" s="249" t="s">
        <v>86</v>
      </c>
      <c r="AY167" s="3" t="s">
        <v>160</v>
      </c>
      <c r="BE167" s="250" t="n">
        <f aca="false">IF(N167="základní",J167,0)</f>
        <v>0</v>
      </c>
      <c r="BF167" s="250" t="n">
        <f aca="false">IF(N167="snížená",J167,0)</f>
        <v>0</v>
      </c>
      <c r="BG167" s="250" t="n">
        <f aca="false">IF(N167="zákl. přenesená",J167,0)</f>
        <v>0</v>
      </c>
      <c r="BH167" s="250" t="n">
        <f aca="false">IF(N167="sníž. přenesená",J167,0)</f>
        <v>0</v>
      </c>
      <c r="BI167" s="250" t="n">
        <f aca="false">IF(N167="nulová",J167,0)</f>
        <v>0</v>
      </c>
      <c r="BJ167" s="3" t="s">
        <v>86</v>
      </c>
      <c r="BK167" s="250" t="n">
        <f aca="false">ROUND(I167*H167,2)</f>
        <v>0</v>
      </c>
      <c r="BL167" s="3" t="s">
        <v>166</v>
      </c>
      <c r="BM167" s="249" t="s">
        <v>922</v>
      </c>
    </row>
    <row r="168" s="31" customFormat="true" ht="16.5" hidden="false" customHeight="true" outlineLevel="0" collapsed="false">
      <c r="A168" s="24"/>
      <c r="B168" s="25"/>
      <c r="C168" s="237" t="s">
        <v>388</v>
      </c>
      <c r="D168" s="237" t="s">
        <v>162</v>
      </c>
      <c r="E168" s="238" t="s">
        <v>3127</v>
      </c>
      <c r="F168" s="239" t="s">
        <v>3128</v>
      </c>
      <c r="G168" s="240" t="s">
        <v>262</v>
      </c>
      <c r="H168" s="241" t="n">
        <v>66.22</v>
      </c>
      <c r="I168" s="242"/>
      <c r="J168" s="243" t="n">
        <f aca="false">ROUND(I168*H168,2)</f>
        <v>0</v>
      </c>
      <c r="K168" s="244"/>
      <c r="L168" s="30"/>
      <c r="M168" s="245"/>
      <c r="N168" s="246" t="s">
        <v>44</v>
      </c>
      <c r="O168" s="74"/>
      <c r="P168" s="247" t="n">
        <f aca="false">O168*H168</f>
        <v>0</v>
      </c>
      <c r="Q168" s="247" t="n">
        <v>0</v>
      </c>
      <c r="R168" s="247" t="n">
        <f aca="false">Q168*H168</f>
        <v>0</v>
      </c>
      <c r="S168" s="247" t="n">
        <v>0</v>
      </c>
      <c r="T168" s="248" t="n">
        <f aca="false">S168*H168</f>
        <v>0</v>
      </c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R168" s="249" t="s">
        <v>166</v>
      </c>
      <c r="AT168" s="249" t="s">
        <v>162</v>
      </c>
      <c r="AU168" s="249" t="s">
        <v>86</v>
      </c>
      <c r="AY168" s="3" t="s">
        <v>160</v>
      </c>
      <c r="BE168" s="250" t="n">
        <f aca="false">IF(N168="základní",J168,0)</f>
        <v>0</v>
      </c>
      <c r="BF168" s="250" t="n">
        <f aca="false">IF(N168="snížená",J168,0)</f>
        <v>0</v>
      </c>
      <c r="BG168" s="250" t="n">
        <f aca="false">IF(N168="zákl. přenesená",J168,0)</f>
        <v>0</v>
      </c>
      <c r="BH168" s="250" t="n">
        <f aca="false">IF(N168="sníž. přenesená",J168,0)</f>
        <v>0</v>
      </c>
      <c r="BI168" s="250" t="n">
        <f aca="false">IF(N168="nulová",J168,0)</f>
        <v>0</v>
      </c>
      <c r="BJ168" s="3" t="s">
        <v>86</v>
      </c>
      <c r="BK168" s="250" t="n">
        <f aca="false">ROUND(I168*H168,2)</f>
        <v>0</v>
      </c>
      <c r="BL168" s="3" t="s">
        <v>166</v>
      </c>
      <c r="BM168" s="249" t="s">
        <v>932</v>
      </c>
    </row>
    <row r="169" s="31" customFormat="true" ht="16.5" hidden="false" customHeight="true" outlineLevel="0" collapsed="false">
      <c r="A169" s="24"/>
      <c r="B169" s="25"/>
      <c r="C169" s="237" t="s">
        <v>675</v>
      </c>
      <c r="D169" s="237" t="s">
        <v>162</v>
      </c>
      <c r="E169" s="238" t="s">
        <v>2992</v>
      </c>
      <c r="F169" s="239" t="s">
        <v>2993</v>
      </c>
      <c r="G169" s="240" t="s">
        <v>262</v>
      </c>
      <c r="H169" s="241" t="n">
        <v>1.806</v>
      </c>
      <c r="I169" s="242"/>
      <c r="J169" s="243" t="n">
        <f aca="false">ROUND(I169*H169,2)</f>
        <v>0</v>
      </c>
      <c r="K169" s="244"/>
      <c r="L169" s="30"/>
      <c r="M169" s="245"/>
      <c r="N169" s="246" t="s">
        <v>44</v>
      </c>
      <c r="O169" s="74"/>
      <c r="P169" s="247" t="n">
        <f aca="false">O169*H169</f>
        <v>0</v>
      </c>
      <c r="Q169" s="247" t="n">
        <v>0</v>
      </c>
      <c r="R169" s="247" t="n">
        <f aca="false">Q169*H169</f>
        <v>0</v>
      </c>
      <c r="S169" s="247" t="n">
        <v>0</v>
      </c>
      <c r="T169" s="248" t="n">
        <f aca="false">S169*H169</f>
        <v>0</v>
      </c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R169" s="249" t="s">
        <v>166</v>
      </c>
      <c r="AT169" s="249" t="s">
        <v>162</v>
      </c>
      <c r="AU169" s="249" t="s">
        <v>86</v>
      </c>
      <c r="AY169" s="3" t="s">
        <v>160</v>
      </c>
      <c r="BE169" s="250" t="n">
        <f aca="false">IF(N169="základní",J169,0)</f>
        <v>0</v>
      </c>
      <c r="BF169" s="250" t="n">
        <f aca="false">IF(N169="snížená",J169,0)</f>
        <v>0</v>
      </c>
      <c r="BG169" s="250" t="n">
        <f aca="false">IF(N169="zákl. přenesená",J169,0)</f>
        <v>0</v>
      </c>
      <c r="BH169" s="250" t="n">
        <f aca="false">IF(N169="sníž. přenesená",J169,0)</f>
        <v>0</v>
      </c>
      <c r="BI169" s="250" t="n">
        <f aca="false">IF(N169="nulová",J169,0)</f>
        <v>0</v>
      </c>
      <c r="BJ169" s="3" t="s">
        <v>86</v>
      </c>
      <c r="BK169" s="250" t="n">
        <f aca="false">ROUND(I169*H169,2)</f>
        <v>0</v>
      </c>
      <c r="BL169" s="3" t="s">
        <v>166</v>
      </c>
      <c r="BM169" s="249" t="s">
        <v>942</v>
      </c>
    </row>
    <row r="170" s="31" customFormat="true" ht="16.5" hidden="false" customHeight="true" outlineLevel="0" collapsed="false">
      <c r="A170" s="24"/>
      <c r="B170" s="25"/>
      <c r="C170" s="237" t="s">
        <v>679</v>
      </c>
      <c r="D170" s="237" t="s">
        <v>162</v>
      </c>
      <c r="E170" s="238" t="s">
        <v>3129</v>
      </c>
      <c r="F170" s="239" t="s">
        <v>3130</v>
      </c>
      <c r="G170" s="240" t="s">
        <v>3131</v>
      </c>
      <c r="H170" s="241" t="n">
        <v>12.04</v>
      </c>
      <c r="I170" s="242"/>
      <c r="J170" s="243" t="n">
        <f aca="false">ROUND(I170*H170,2)</f>
        <v>0</v>
      </c>
      <c r="K170" s="244"/>
      <c r="L170" s="30"/>
      <c r="M170" s="245"/>
      <c r="N170" s="246" t="s">
        <v>44</v>
      </c>
      <c r="O170" s="74"/>
      <c r="P170" s="247" t="n">
        <f aca="false">O170*H170</f>
        <v>0</v>
      </c>
      <c r="Q170" s="247" t="n">
        <v>0</v>
      </c>
      <c r="R170" s="247" t="n">
        <f aca="false">Q170*H170</f>
        <v>0</v>
      </c>
      <c r="S170" s="247" t="n">
        <v>0</v>
      </c>
      <c r="T170" s="248" t="n">
        <f aca="false">S170*H170</f>
        <v>0</v>
      </c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R170" s="249" t="s">
        <v>166</v>
      </c>
      <c r="AT170" s="249" t="s">
        <v>162</v>
      </c>
      <c r="AU170" s="249" t="s">
        <v>86</v>
      </c>
      <c r="AY170" s="3" t="s">
        <v>160</v>
      </c>
      <c r="BE170" s="250" t="n">
        <f aca="false">IF(N170="základní",J170,0)</f>
        <v>0</v>
      </c>
      <c r="BF170" s="250" t="n">
        <f aca="false">IF(N170="snížená",J170,0)</f>
        <v>0</v>
      </c>
      <c r="BG170" s="250" t="n">
        <f aca="false">IF(N170="zákl. přenesená",J170,0)</f>
        <v>0</v>
      </c>
      <c r="BH170" s="250" t="n">
        <f aca="false">IF(N170="sníž. přenesená",J170,0)</f>
        <v>0</v>
      </c>
      <c r="BI170" s="250" t="n">
        <f aca="false">IF(N170="nulová",J170,0)</f>
        <v>0</v>
      </c>
      <c r="BJ170" s="3" t="s">
        <v>86</v>
      </c>
      <c r="BK170" s="250" t="n">
        <f aca="false">ROUND(I170*H170,2)</f>
        <v>0</v>
      </c>
      <c r="BL170" s="3" t="s">
        <v>166</v>
      </c>
      <c r="BM170" s="249" t="s">
        <v>955</v>
      </c>
    </row>
    <row r="171" s="31" customFormat="true" ht="16.5" hidden="false" customHeight="true" outlineLevel="0" collapsed="false">
      <c r="A171" s="24"/>
      <c r="B171" s="25"/>
      <c r="C171" s="237" t="s">
        <v>681</v>
      </c>
      <c r="D171" s="237" t="s">
        <v>162</v>
      </c>
      <c r="E171" s="238" t="s">
        <v>3132</v>
      </c>
      <c r="F171" s="239" t="s">
        <v>3133</v>
      </c>
      <c r="G171" s="240" t="s">
        <v>3131</v>
      </c>
      <c r="H171" s="241" t="n">
        <v>12.04</v>
      </c>
      <c r="I171" s="242"/>
      <c r="J171" s="243" t="n">
        <f aca="false">ROUND(I171*H171,2)</f>
        <v>0</v>
      </c>
      <c r="K171" s="244"/>
      <c r="L171" s="30"/>
      <c r="M171" s="245"/>
      <c r="N171" s="246" t="s">
        <v>44</v>
      </c>
      <c r="O171" s="74"/>
      <c r="P171" s="247" t="n">
        <f aca="false">O171*H171</f>
        <v>0</v>
      </c>
      <c r="Q171" s="247" t="n">
        <v>0</v>
      </c>
      <c r="R171" s="247" t="n">
        <f aca="false">Q171*H171</f>
        <v>0</v>
      </c>
      <c r="S171" s="247" t="n">
        <v>0</v>
      </c>
      <c r="T171" s="248" t="n">
        <f aca="false">S171*H171</f>
        <v>0</v>
      </c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R171" s="249" t="s">
        <v>166</v>
      </c>
      <c r="AT171" s="249" t="s">
        <v>162</v>
      </c>
      <c r="AU171" s="249" t="s">
        <v>86</v>
      </c>
      <c r="AY171" s="3" t="s">
        <v>160</v>
      </c>
      <c r="BE171" s="250" t="n">
        <f aca="false">IF(N171="základní",J171,0)</f>
        <v>0</v>
      </c>
      <c r="BF171" s="250" t="n">
        <f aca="false">IF(N171="snížená",J171,0)</f>
        <v>0</v>
      </c>
      <c r="BG171" s="250" t="n">
        <f aca="false">IF(N171="zákl. přenesená",J171,0)</f>
        <v>0</v>
      </c>
      <c r="BH171" s="250" t="n">
        <f aca="false">IF(N171="sníž. přenesená",J171,0)</f>
        <v>0</v>
      </c>
      <c r="BI171" s="250" t="n">
        <f aca="false">IF(N171="nulová",J171,0)</f>
        <v>0</v>
      </c>
      <c r="BJ171" s="3" t="s">
        <v>86</v>
      </c>
      <c r="BK171" s="250" t="n">
        <f aca="false">ROUND(I171*H171,2)</f>
        <v>0</v>
      </c>
      <c r="BL171" s="3" t="s">
        <v>166</v>
      </c>
      <c r="BM171" s="249" t="s">
        <v>965</v>
      </c>
    </row>
    <row r="172" s="31" customFormat="true" ht="16.5" hidden="false" customHeight="true" outlineLevel="0" collapsed="false">
      <c r="A172" s="24"/>
      <c r="B172" s="25"/>
      <c r="C172" s="237" t="s">
        <v>685</v>
      </c>
      <c r="D172" s="237" t="s">
        <v>162</v>
      </c>
      <c r="E172" s="238" t="s">
        <v>3134</v>
      </c>
      <c r="F172" s="239" t="s">
        <v>3135</v>
      </c>
      <c r="G172" s="240" t="s">
        <v>262</v>
      </c>
      <c r="H172" s="241" t="n">
        <v>3.01</v>
      </c>
      <c r="I172" s="242"/>
      <c r="J172" s="243" t="n">
        <f aca="false">ROUND(I172*H172,2)</f>
        <v>0</v>
      </c>
      <c r="K172" s="244"/>
      <c r="L172" s="30"/>
      <c r="M172" s="245"/>
      <c r="N172" s="246" t="s">
        <v>44</v>
      </c>
      <c r="O172" s="74"/>
      <c r="P172" s="247" t="n">
        <f aca="false">O172*H172</f>
        <v>0</v>
      </c>
      <c r="Q172" s="247" t="n">
        <v>0</v>
      </c>
      <c r="R172" s="247" t="n">
        <f aca="false">Q172*H172</f>
        <v>0</v>
      </c>
      <c r="S172" s="247" t="n">
        <v>0</v>
      </c>
      <c r="T172" s="248" t="n">
        <f aca="false">S172*H172</f>
        <v>0</v>
      </c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R172" s="249" t="s">
        <v>166</v>
      </c>
      <c r="AT172" s="249" t="s">
        <v>162</v>
      </c>
      <c r="AU172" s="249" t="s">
        <v>86</v>
      </c>
      <c r="AY172" s="3" t="s">
        <v>160</v>
      </c>
      <c r="BE172" s="250" t="n">
        <f aca="false">IF(N172="základní",J172,0)</f>
        <v>0</v>
      </c>
      <c r="BF172" s="250" t="n">
        <f aca="false">IF(N172="snížená",J172,0)</f>
        <v>0</v>
      </c>
      <c r="BG172" s="250" t="n">
        <f aca="false">IF(N172="zákl. přenesená",J172,0)</f>
        <v>0</v>
      </c>
      <c r="BH172" s="250" t="n">
        <f aca="false">IF(N172="sníž. přenesená",J172,0)</f>
        <v>0</v>
      </c>
      <c r="BI172" s="250" t="n">
        <f aca="false">IF(N172="nulová",J172,0)</f>
        <v>0</v>
      </c>
      <c r="BJ172" s="3" t="s">
        <v>86</v>
      </c>
      <c r="BK172" s="250" t="n">
        <f aca="false">ROUND(I172*H172,2)</f>
        <v>0</v>
      </c>
      <c r="BL172" s="3" t="s">
        <v>166</v>
      </c>
      <c r="BM172" s="249" t="s">
        <v>975</v>
      </c>
    </row>
    <row r="173" s="31" customFormat="true" ht="16.5" hidden="false" customHeight="true" outlineLevel="0" collapsed="false">
      <c r="A173" s="24"/>
      <c r="B173" s="25"/>
      <c r="C173" s="237" t="s">
        <v>689</v>
      </c>
      <c r="D173" s="237" t="s">
        <v>162</v>
      </c>
      <c r="E173" s="238" t="s">
        <v>3136</v>
      </c>
      <c r="F173" s="239" t="s">
        <v>3137</v>
      </c>
      <c r="G173" s="240" t="s">
        <v>262</v>
      </c>
      <c r="H173" s="241" t="n">
        <v>3.01</v>
      </c>
      <c r="I173" s="242"/>
      <c r="J173" s="243" t="n">
        <f aca="false">ROUND(I173*H173,2)</f>
        <v>0</v>
      </c>
      <c r="K173" s="244"/>
      <c r="L173" s="30"/>
      <c r="M173" s="245"/>
      <c r="N173" s="246" t="s">
        <v>44</v>
      </c>
      <c r="O173" s="74"/>
      <c r="P173" s="247" t="n">
        <f aca="false">O173*H173</f>
        <v>0</v>
      </c>
      <c r="Q173" s="247" t="n">
        <v>0</v>
      </c>
      <c r="R173" s="247" t="n">
        <f aca="false">Q173*H173</f>
        <v>0</v>
      </c>
      <c r="S173" s="247" t="n">
        <v>0</v>
      </c>
      <c r="T173" s="248" t="n">
        <f aca="false">S173*H173</f>
        <v>0</v>
      </c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R173" s="249" t="s">
        <v>166</v>
      </c>
      <c r="AT173" s="249" t="s">
        <v>162</v>
      </c>
      <c r="AU173" s="249" t="s">
        <v>86</v>
      </c>
      <c r="AY173" s="3" t="s">
        <v>160</v>
      </c>
      <c r="BE173" s="250" t="n">
        <f aca="false">IF(N173="základní",J173,0)</f>
        <v>0</v>
      </c>
      <c r="BF173" s="250" t="n">
        <f aca="false">IF(N173="snížená",J173,0)</f>
        <v>0</v>
      </c>
      <c r="BG173" s="250" t="n">
        <f aca="false">IF(N173="zákl. přenesená",J173,0)</f>
        <v>0</v>
      </c>
      <c r="BH173" s="250" t="n">
        <f aca="false">IF(N173="sníž. přenesená",J173,0)</f>
        <v>0</v>
      </c>
      <c r="BI173" s="250" t="n">
        <f aca="false">IF(N173="nulová",J173,0)</f>
        <v>0</v>
      </c>
      <c r="BJ173" s="3" t="s">
        <v>86</v>
      </c>
      <c r="BK173" s="250" t="n">
        <f aca="false">ROUND(I173*H173,2)</f>
        <v>0</v>
      </c>
      <c r="BL173" s="3" t="s">
        <v>166</v>
      </c>
      <c r="BM173" s="249" t="s">
        <v>982</v>
      </c>
    </row>
    <row r="174" s="31" customFormat="true" ht="16.5" hidden="false" customHeight="true" outlineLevel="0" collapsed="false">
      <c r="A174" s="24"/>
      <c r="B174" s="25"/>
      <c r="C174" s="237" t="s">
        <v>691</v>
      </c>
      <c r="D174" s="237" t="s">
        <v>162</v>
      </c>
      <c r="E174" s="238" t="s">
        <v>3138</v>
      </c>
      <c r="F174" s="239" t="s">
        <v>3139</v>
      </c>
      <c r="G174" s="240" t="s">
        <v>3131</v>
      </c>
      <c r="H174" s="241" t="n">
        <v>0.722</v>
      </c>
      <c r="I174" s="242"/>
      <c r="J174" s="243" t="n">
        <f aca="false">ROUND(I174*H174,2)</f>
        <v>0</v>
      </c>
      <c r="K174" s="244"/>
      <c r="L174" s="30"/>
      <c r="M174" s="245"/>
      <c r="N174" s="246" t="s">
        <v>44</v>
      </c>
      <c r="O174" s="74"/>
      <c r="P174" s="247" t="n">
        <f aca="false">O174*H174</f>
        <v>0</v>
      </c>
      <c r="Q174" s="247" t="n">
        <v>0</v>
      </c>
      <c r="R174" s="247" t="n">
        <f aca="false">Q174*H174</f>
        <v>0</v>
      </c>
      <c r="S174" s="247" t="n">
        <v>0</v>
      </c>
      <c r="T174" s="248" t="n">
        <f aca="false">S174*H174</f>
        <v>0</v>
      </c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R174" s="249" t="s">
        <v>166</v>
      </c>
      <c r="AT174" s="249" t="s">
        <v>162</v>
      </c>
      <c r="AU174" s="249" t="s">
        <v>86</v>
      </c>
      <c r="AY174" s="3" t="s">
        <v>160</v>
      </c>
      <c r="BE174" s="250" t="n">
        <f aca="false">IF(N174="základní",J174,0)</f>
        <v>0</v>
      </c>
      <c r="BF174" s="250" t="n">
        <f aca="false">IF(N174="snížená",J174,0)</f>
        <v>0</v>
      </c>
      <c r="BG174" s="250" t="n">
        <f aca="false">IF(N174="zákl. přenesená",J174,0)</f>
        <v>0</v>
      </c>
      <c r="BH174" s="250" t="n">
        <f aca="false">IF(N174="sníž. přenesená",J174,0)</f>
        <v>0</v>
      </c>
      <c r="BI174" s="250" t="n">
        <f aca="false">IF(N174="nulová",J174,0)</f>
        <v>0</v>
      </c>
      <c r="BJ174" s="3" t="s">
        <v>86</v>
      </c>
      <c r="BK174" s="250" t="n">
        <f aca="false">ROUND(I174*H174,2)</f>
        <v>0</v>
      </c>
      <c r="BL174" s="3" t="s">
        <v>166</v>
      </c>
      <c r="BM174" s="249" t="s">
        <v>990</v>
      </c>
    </row>
    <row r="175" s="31" customFormat="true" ht="16.5" hidden="false" customHeight="true" outlineLevel="0" collapsed="false">
      <c r="A175" s="24"/>
      <c r="B175" s="25"/>
      <c r="C175" s="237" t="s">
        <v>695</v>
      </c>
      <c r="D175" s="237" t="s">
        <v>162</v>
      </c>
      <c r="E175" s="238" t="s">
        <v>3140</v>
      </c>
      <c r="F175" s="239" t="s">
        <v>3141</v>
      </c>
      <c r="G175" s="240" t="s">
        <v>3131</v>
      </c>
      <c r="H175" s="241" t="n">
        <v>9.03</v>
      </c>
      <c r="I175" s="242"/>
      <c r="J175" s="243" t="n">
        <f aca="false">ROUND(I175*H175,2)</f>
        <v>0</v>
      </c>
      <c r="K175" s="244"/>
      <c r="L175" s="30"/>
      <c r="M175" s="245"/>
      <c r="N175" s="246" t="s">
        <v>44</v>
      </c>
      <c r="O175" s="74"/>
      <c r="P175" s="247" t="n">
        <f aca="false">O175*H175</f>
        <v>0</v>
      </c>
      <c r="Q175" s="247" t="n">
        <v>0</v>
      </c>
      <c r="R175" s="247" t="n">
        <f aca="false">Q175*H175</f>
        <v>0</v>
      </c>
      <c r="S175" s="247" t="n">
        <v>0</v>
      </c>
      <c r="T175" s="248" t="n">
        <f aca="false">S175*H175</f>
        <v>0</v>
      </c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R175" s="249" t="s">
        <v>166</v>
      </c>
      <c r="AT175" s="249" t="s">
        <v>162</v>
      </c>
      <c r="AU175" s="249" t="s">
        <v>86</v>
      </c>
      <c r="AY175" s="3" t="s">
        <v>160</v>
      </c>
      <c r="BE175" s="250" t="n">
        <f aca="false">IF(N175="základní",J175,0)</f>
        <v>0</v>
      </c>
      <c r="BF175" s="250" t="n">
        <f aca="false">IF(N175="snížená",J175,0)</f>
        <v>0</v>
      </c>
      <c r="BG175" s="250" t="n">
        <f aca="false">IF(N175="zákl. přenesená",J175,0)</f>
        <v>0</v>
      </c>
      <c r="BH175" s="250" t="n">
        <f aca="false">IF(N175="sníž. přenesená",J175,0)</f>
        <v>0</v>
      </c>
      <c r="BI175" s="250" t="n">
        <f aca="false">IF(N175="nulová",J175,0)</f>
        <v>0</v>
      </c>
      <c r="BJ175" s="3" t="s">
        <v>86</v>
      </c>
      <c r="BK175" s="250" t="n">
        <f aca="false">ROUND(I175*H175,2)</f>
        <v>0</v>
      </c>
      <c r="BL175" s="3" t="s">
        <v>166</v>
      </c>
      <c r="BM175" s="249" t="s">
        <v>998</v>
      </c>
    </row>
    <row r="176" s="31" customFormat="true" ht="16.5" hidden="false" customHeight="true" outlineLevel="0" collapsed="false">
      <c r="A176" s="24"/>
      <c r="B176" s="25"/>
      <c r="C176" s="237" t="s">
        <v>699</v>
      </c>
      <c r="D176" s="237" t="s">
        <v>162</v>
      </c>
      <c r="E176" s="238" t="s">
        <v>3142</v>
      </c>
      <c r="F176" s="239" t="s">
        <v>3143</v>
      </c>
      <c r="G176" s="240" t="s">
        <v>262</v>
      </c>
      <c r="H176" s="241" t="n">
        <v>3.01</v>
      </c>
      <c r="I176" s="242"/>
      <c r="J176" s="243" t="n">
        <f aca="false">ROUND(I176*H176,2)</f>
        <v>0</v>
      </c>
      <c r="K176" s="244"/>
      <c r="L176" s="30"/>
      <c r="M176" s="245"/>
      <c r="N176" s="246" t="s">
        <v>44</v>
      </c>
      <c r="O176" s="74"/>
      <c r="P176" s="247" t="n">
        <f aca="false">O176*H176</f>
        <v>0</v>
      </c>
      <c r="Q176" s="247" t="n">
        <v>0</v>
      </c>
      <c r="R176" s="247" t="n">
        <f aca="false">Q176*H176</f>
        <v>0</v>
      </c>
      <c r="S176" s="247" t="n">
        <v>0</v>
      </c>
      <c r="T176" s="248" t="n">
        <f aca="false">S176*H176</f>
        <v>0</v>
      </c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R176" s="249" t="s">
        <v>166</v>
      </c>
      <c r="AT176" s="249" t="s">
        <v>162</v>
      </c>
      <c r="AU176" s="249" t="s">
        <v>86</v>
      </c>
      <c r="AY176" s="3" t="s">
        <v>160</v>
      </c>
      <c r="BE176" s="250" t="n">
        <f aca="false">IF(N176="základní",J176,0)</f>
        <v>0</v>
      </c>
      <c r="BF176" s="250" t="n">
        <f aca="false">IF(N176="snížená",J176,0)</f>
        <v>0</v>
      </c>
      <c r="BG176" s="250" t="n">
        <f aca="false">IF(N176="zákl. přenesená",J176,0)</f>
        <v>0</v>
      </c>
      <c r="BH176" s="250" t="n">
        <f aca="false">IF(N176="sníž. přenesená",J176,0)</f>
        <v>0</v>
      </c>
      <c r="BI176" s="250" t="n">
        <f aca="false">IF(N176="nulová",J176,0)</f>
        <v>0</v>
      </c>
      <c r="BJ176" s="3" t="s">
        <v>86</v>
      </c>
      <c r="BK176" s="250" t="n">
        <f aca="false">ROUND(I176*H176,2)</f>
        <v>0</v>
      </c>
      <c r="BL176" s="3" t="s">
        <v>166</v>
      </c>
      <c r="BM176" s="249" t="s">
        <v>1004</v>
      </c>
    </row>
    <row r="177" s="31" customFormat="true" ht="16.5" hidden="false" customHeight="true" outlineLevel="0" collapsed="false">
      <c r="A177" s="24"/>
      <c r="B177" s="25"/>
      <c r="C177" s="237" t="s">
        <v>703</v>
      </c>
      <c r="D177" s="237" t="s">
        <v>162</v>
      </c>
      <c r="E177" s="238" t="s">
        <v>3144</v>
      </c>
      <c r="F177" s="239" t="s">
        <v>3145</v>
      </c>
      <c r="G177" s="240" t="s">
        <v>262</v>
      </c>
      <c r="H177" s="241" t="n">
        <v>3.01</v>
      </c>
      <c r="I177" s="242"/>
      <c r="J177" s="243" t="n">
        <f aca="false">ROUND(I177*H177,2)</f>
        <v>0</v>
      </c>
      <c r="K177" s="244"/>
      <c r="L177" s="30"/>
      <c r="M177" s="245"/>
      <c r="N177" s="246" t="s">
        <v>44</v>
      </c>
      <c r="O177" s="74"/>
      <c r="P177" s="247" t="n">
        <f aca="false">O177*H177</f>
        <v>0</v>
      </c>
      <c r="Q177" s="247" t="n">
        <v>0</v>
      </c>
      <c r="R177" s="247" t="n">
        <f aca="false">Q177*H177</f>
        <v>0</v>
      </c>
      <c r="S177" s="247" t="n">
        <v>0</v>
      </c>
      <c r="T177" s="248" t="n">
        <f aca="false">S177*H177</f>
        <v>0</v>
      </c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R177" s="249" t="s">
        <v>166</v>
      </c>
      <c r="AT177" s="249" t="s">
        <v>162</v>
      </c>
      <c r="AU177" s="249" t="s">
        <v>86</v>
      </c>
      <c r="AY177" s="3" t="s">
        <v>160</v>
      </c>
      <c r="BE177" s="250" t="n">
        <f aca="false">IF(N177="základní",J177,0)</f>
        <v>0</v>
      </c>
      <c r="BF177" s="250" t="n">
        <f aca="false">IF(N177="snížená",J177,0)</f>
        <v>0</v>
      </c>
      <c r="BG177" s="250" t="n">
        <f aca="false">IF(N177="zákl. přenesená",J177,0)</f>
        <v>0</v>
      </c>
      <c r="BH177" s="250" t="n">
        <f aca="false">IF(N177="sníž. přenesená",J177,0)</f>
        <v>0</v>
      </c>
      <c r="BI177" s="250" t="n">
        <f aca="false">IF(N177="nulová",J177,0)</f>
        <v>0</v>
      </c>
      <c r="BJ177" s="3" t="s">
        <v>86</v>
      </c>
      <c r="BK177" s="250" t="n">
        <f aca="false">ROUND(I177*H177,2)</f>
        <v>0</v>
      </c>
      <c r="BL177" s="3" t="s">
        <v>166</v>
      </c>
      <c r="BM177" s="249" t="s">
        <v>1012</v>
      </c>
    </row>
    <row r="178" s="220" customFormat="true" ht="25.9" hidden="false" customHeight="true" outlineLevel="0" collapsed="false">
      <c r="B178" s="221"/>
      <c r="C178" s="222"/>
      <c r="D178" s="223" t="s">
        <v>78</v>
      </c>
      <c r="E178" s="224" t="s">
        <v>384</v>
      </c>
      <c r="F178" s="224" t="s">
        <v>385</v>
      </c>
      <c r="G178" s="222"/>
      <c r="H178" s="222"/>
      <c r="I178" s="225"/>
      <c r="J178" s="226" t="n">
        <f aca="false">BK178</f>
        <v>0</v>
      </c>
      <c r="K178" s="222"/>
      <c r="L178" s="227"/>
      <c r="M178" s="228"/>
      <c r="N178" s="229"/>
      <c r="O178" s="229"/>
      <c r="P178" s="230" t="n">
        <f aca="false">P179</f>
        <v>0</v>
      </c>
      <c r="Q178" s="229"/>
      <c r="R178" s="230" t="n">
        <f aca="false">R179</f>
        <v>0</v>
      </c>
      <c r="S178" s="229"/>
      <c r="T178" s="231" t="n">
        <f aca="false">T179</f>
        <v>0</v>
      </c>
      <c r="AR178" s="232" t="s">
        <v>182</v>
      </c>
      <c r="AT178" s="233" t="s">
        <v>78</v>
      </c>
      <c r="AU178" s="233" t="s">
        <v>79</v>
      </c>
      <c r="AY178" s="232" t="s">
        <v>160</v>
      </c>
      <c r="BK178" s="234" t="n">
        <f aca="false">BK179</f>
        <v>0</v>
      </c>
    </row>
    <row r="179" s="220" customFormat="true" ht="22.8" hidden="false" customHeight="true" outlineLevel="0" collapsed="false">
      <c r="B179" s="221"/>
      <c r="C179" s="222"/>
      <c r="D179" s="223" t="s">
        <v>78</v>
      </c>
      <c r="E179" s="235" t="s">
        <v>386</v>
      </c>
      <c r="F179" s="235" t="s">
        <v>387</v>
      </c>
      <c r="G179" s="222"/>
      <c r="H179" s="222"/>
      <c r="I179" s="225"/>
      <c r="J179" s="236" t="n">
        <f aca="false">BK179</f>
        <v>0</v>
      </c>
      <c r="K179" s="222"/>
      <c r="L179" s="227"/>
      <c r="M179" s="228"/>
      <c r="N179" s="229"/>
      <c r="O179" s="229"/>
      <c r="P179" s="230" t="n">
        <f aca="false">P180</f>
        <v>0</v>
      </c>
      <c r="Q179" s="229"/>
      <c r="R179" s="230" t="n">
        <f aca="false">R180</f>
        <v>0</v>
      </c>
      <c r="S179" s="229"/>
      <c r="T179" s="231" t="n">
        <f aca="false">T180</f>
        <v>0</v>
      </c>
      <c r="AR179" s="232" t="s">
        <v>182</v>
      </c>
      <c r="AT179" s="233" t="s">
        <v>78</v>
      </c>
      <c r="AU179" s="233" t="s">
        <v>86</v>
      </c>
      <c r="AY179" s="232" t="s">
        <v>160</v>
      </c>
      <c r="BK179" s="234" t="n">
        <f aca="false">BK180</f>
        <v>0</v>
      </c>
    </row>
    <row r="180" s="31" customFormat="true" ht="16.5" hidden="false" customHeight="true" outlineLevel="0" collapsed="false">
      <c r="A180" s="24"/>
      <c r="B180" s="25"/>
      <c r="C180" s="237" t="s">
        <v>707</v>
      </c>
      <c r="D180" s="237" t="s">
        <v>162</v>
      </c>
      <c r="E180" s="238" t="s">
        <v>389</v>
      </c>
      <c r="F180" s="239" t="s">
        <v>387</v>
      </c>
      <c r="G180" s="240" t="s">
        <v>363</v>
      </c>
      <c r="H180" s="298"/>
      <c r="I180" s="242"/>
      <c r="J180" s="243" t="n">
        <f aca="false">ROUND(I180*H180,2)</f>
        <v>0</v>
      </c>
      <c r="K180" s="244"/>
      <c r="L180" s="30"/>
      <c r="M180" s="299"/>
      <c r="N180" s="300" t="s">
        <v>44</v>
      </c>
      <c r="O180" s="301"/>
      <c r="P180" s="302" t="n">
        <f aca="false">O180*H180</f>
        <v>0</v>
      </c>
      <c r="Q180" s="302" t="n">
        <v>0</v>
      </c>
      <c r="R180" s="302" t="n">
        <f aca="false">Q180*H180</f>
        <v>0</v>
      </c>
      <c r="S180" s="302" t="n">
        <v>0</v>
      </c>
      <c r="T180" s="303" t="n">
        <f aca="false">S180*H180</f>
        <v>0</v>
      </c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R180" s="249" t="s">
        <v>390</v>
      </c>
      <c r="AT180" s="249" t="s">
        <v>162</v>
      </c>
      <c r="AU180" s="249" t="s">
        <v>88</v>
      </c>
      <c r="AY180" s="3" t="s">
        <v>160</v>
      </c>
      <c r="BE180" s="250" t="n">
        <f aca="false">IF(N180="základní",J180,0)</f>
        <v>0</v>
      </c>
      <c r="BF180" s="250" t="n">
        <f aca="false">IF(N180="snížená",J180,0)</f>
        <v>0</v>
      </c>
      <c r="BG180" s="250" t="n">
        <f aca="false">IF(N180="zákl. přenesená",J180,0)</f>
        <v>0</v>
      </c>
      <c r="BH180" s="250" t="n">
        <f aca="false">IF(N180="sníž. přenesená",J180,0)</f>
        <v>0</v>
      </c>
      <c r="BI180" s="250" t="n">
        <f aca="false">IF(N180="nulová",J180,0)</f>
        <v>0</v>
      </c>
      <c r="BJ180" s="3" t="s">
        <v>86</v>
      </c>
      <c r="BK180" s="250" t="n">
        <f aca="false">ROUND(I180*H180,2)</f>
        <v>0</v>
      </c>
      <c r="BL180" s="3" t="s">
        <v>390</v>
      </c>
      <c r="BM180" s="249" t="s">
        <v>3146</v>
      </c>
    </row>
    <row r="181" s="31" customFormat="true" ht="6.95" hidden="false" customHeight="true" outlineLevel="0" collapsed="false">
      <c r="A181" s="24"/>
      <c r="B181" s="52"/>
      <c r="C181" s="53"/>
      <c r="D181" s="53"/>
      <c r="E181" s="53"/>
      <c r="F181" s="53"/>
      <c r="G181" s="53"/>
      <c r="H181" s="53"/>
      <c r="I181" s="178"/>
      <c r="J181" s="53"/>
      <c r="K181" s="53"/>
      <c r="L181" s="30"/>
      <c r="M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</row>
  </sheetData>
  <sheetProtection algorithmName="SHA-512" hashValue="rLuq3YHNY0VjMxsFM6DnUKkUPc/J88eHFfH/tUF14KOLR775b1TEcoiinx3vQ2UDOSTzQTITrhSPciiNIot3mg==" saltValue="q5Nl8lvTQ0zw++G9Lm3U9hZfVnRwH439zMOP8Tq+A/76/r+ios2gB+TRfuWpdaOqSKvUwbziDxyLhIWbGXyOKg==" spinCount="100000" sheet="true" password="cc35" objects="true" scenarios="true" formatColumns="false" formatRows="false" autoFilter="false"/>
  <autoFilter ref="C121:K180"/>
  <mergeCells count="9">
    <mergeCell ref="L2:V2"/>
    <mergeCell ref="E7:H7"/>
    <mergeCell ref="E9:H9"/>
    <mergeCell ref="E18:H18"/>
    <mergeCell ref="E27:H27"/>
    <mergeCell ref="E85:H85"/>
    <mergeCell ref="E87:H87"/>
    <mergeCell ref="E112:H112"/>
    <mergeCell ref="E114:H114"/>
  </mergeCells>
  <printOptions headings="false" gridLines="false" gridLinesSet="true" horizontalCentered="false" verticalCentered="false"/>
  <pageMargins left="0.39375" right="0.39375" top="0.39375" bottom="0.393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BM17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34"/>
    <col collapsed="false" customWidth="true" hidden="false" outlineLevel="0" max="2" min="2" style="0" width="1.68"/>
    <col collapsed="false" customWidth="true" hidden="false" outlineLevel="0" max="3" min="3" style="0" width="4.16"/>
    <col collapsed="false" customWidth="true" hidden="false" outlineLevel="0" max="4" min="4" style="0" width="4.34"/>
    <col collapsed="false" customWidth="true" hidden="false" outlineLevel="0" max="5" min="5" style="0" width="17.15"/>
    <col collapsed="false" customWidth="true" hidden="false" outlineLevel="0" max="6" min="6" style="0" width="50.84"/>
    <col collapsed="false" customWidth="true" hidden="false" outlineLevel="0" max="7" min="7" style="0" width="7"/>
    <col collapsed="false" customWidth="true" hidden="false" outlineLevel="0" max="8" min="8" style="0" width="11.5"/>
    <col collapsed="false" customWidth="true" hidden="false" outlineLevel="0" max="9" min="9" style="130" width="20.15"/>
    <col collapsed="false" customWidth="true" hidden="false" outlineLevel="0" max="10" min="10" style="0" width="20.15"/>
    <col collapsed="false" customWidth="true" hidden="true" outlineLevel="0" max="11" min="11" style="0" width="20.15"/>
    <col collapsed="false" customWidth="true" hidden="false" outlineLevel="0" max="12" min="12" style="0" width="9.34"/>
    <col collapsed="false" customWidth="true" hidden="true" outlineLevel="0" max="13" min="13" style="0" width="10.83"/>
    <col collapsed="false" customWidth="true" hidden="true" outlineLevel="0" max="14" min="14" style="0" width="9.34"/>
    <col collapsed="false" customWidth="true" hidden="true" outlineLevel="0" max="20" min="15" style="0" width="14.16"/>
    <col collapsed="false" customWidth="true" hidden="true" outlineLevel="0" max="21" min="21" style="0" width="16.34"/>
    <col collapsed="false" customWidth="true" hidden="false" outlineLevel="0" max="22" min="22" style="0" width="12.34"/>
    <col collapsed="false" customWidth="true" hidden="false" outlineLevel="0" max="23" min="23" style="0" width="16.34"/>
    <col collapsed="false" customWidth="true" hidden="false" outlineLevel="0" max="24" min="24" style="0" width="12.34"/>
    <col collapsed="false" customWidth="true" hidden="false" outlineLevel="0" max="25" min="25" style="0" width="15"/>
    <col collapsed="false" customWidth="true" hidden="false" outlineLevel="0" max="26" min="26" style="0" width="11"/>
    <col collapsed="false" customWidth="true" hidden="false" outlineLevel="0" max="27" min="27" style="0" width="15"/>
    <col collapsed="false" customWidth="true" hidden="false" outlineLevel="0" max="28" min="28" style="0" width="16.34"/>
    <col collapsed="false" customWidth="true" hidden="false" outlineLevel="0" max="29" min="29" style="0" width="11"/>
    <col collapsed="false" customWidth="true" hidden="false" outlineLevel="0" max="30" min="30" style="0" width="15"/>
    <col collapsed="false" customWidth="true" hidden="false" outlineLevel="0" max="31" min="31" style="0" width="16.34"/>
    <col collapsed="false" customWidth="true" hidden="false" outlineLevel="0" max="43" min="32" style="0" width="8.5"/>
    <col collapsed="false" customWidth="true" hidden="true" outlineLevel="0" max="65" min="44" style="0" width="9.34"/>
    <col collapsed="false" customWidth="true" hidden="false" outlineLevel="0" max="1025" min="66" style="0" width="8.5"/>
  </cols>
  <sheetData>
    <row r="2" customFormat="false" ht="36.95" hidden="false" customHeight="true" outlineLevel="0" collapsed="false">
      <c r="L2" s="2"/>
      <c r="M2" s="2"/>
      <c r="N2" s="2"/>
      <c r="O2" s="2"/>
      <c r="P2" s="2"/>
      <c r="Q2" s="2"/>
      <c r="R2" s="2"/>
      <c r="S2" s="2"/>
      <c r="T2" s="2"/>
      <c r="U2" s="2"/>
      <c r="V2" s="2"/>
      <c r="AT2" s="3" t="s">
        <v>121</v>
      </c>
    </row>
    <row r="3" customFormat="false" ht="6.95" hidden="true" customHeight="true" outlineLevel="0" collapsed="false">
      <c r="B3" s="131"/>
      <c r="C3" s="132"/>
      <c r="D3" s="132"/>
      <c r="E3" s="132"/>
      <c r="F3" s="132"/>
      <c r="G3" s="132"/>
      <c r="H3" s="132"/>
      <c r="I3" s="133"/>
      <c r="J3" s="132"/>
      <c r="K3" s="132"/>
      <c r="L3" s="6"/>
      <c r="AT3" s="3" t="s">
        <v>88</v>
      </c>
    </row>
    <row r="4" customFormat="false" ht="24.95" hidden="true" customHeight="true" outlineLevel="0" collapsed="false">
      <c r="B4" s="6"/>
      <c r="D4" s="134" t="s">
        <v>122</v>
      </c>
      <c r="L4" s="6"/>
      <c r="M4" s="135" t="s">
        <v>9</v>
      </c>
      <c r="AT4" s="3" t="s">
        <v>3</v>
      </c>
    </row>
    <row r="5" customFormat="false" ht="6.95" hidden="true" customHeight="true" outlineLevel="0" collapsed="false">
      <c r="B5" s="6"/>
      <c r="L5" s="6"/>
    </row>
    <row r="6" customFormat="false" ht="12" hidden="true" customHeight="true" outlineLevel="0" collapsed="false">
      <c r="B6" s="6"/>
      <c r="D6" s="136" t="s">
        <v>15</v>
      </c>
      <c r="L6" s="6"/>
    </row>
    <row r="7" customFormat="false" ht="23.25" hidden="true" customHeight="true" outlineLevel="0" collapsed="false">
      <c r="B7" s="6"/>
      <c r="E7" s="137" t="str">
        <f aca="false">'Rekapitulace stavby'!K6</f>
        <v>TECHNICKÉ SLUŽBY KŘINICE - 4 bytové jednotky, na st. p. č. 118 k.ú. Křinice</v>
      </c>
      <c r="F7" s="137"/>
      <c r="G7" s="137"/>
      <c r="H7" s="137"/>
      <c r="L7" s="6"/>
    </row>
    <row r="8" s="31" customFormat="true" ht="12" hidden="true" customHeight="true" outlineLevel="0" collapsed="false">
      <c r="A8" s="24"/>
      <c r="B8" s="30"/>
      <c r="C8" s="24"/>
      <c r="D8" s="136" t="s">
        <v>123</v>
      </c>
      <c r="E8" s="24"/>
      <c r="F8" s="24"/>
      <c r="G8" s="24"/>
      <c r="H8" s="24"/>
      <c r="I8" s="138"/>
      <c r="J8" s="24"/>
      <c r="K8" s="24"/>
      <c r="L8" s="49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</row>
    <row r="9" s="31" customFormat="true" ht="16.5" hidden="true" customHeight="true" outlineLevel="0" collapsed="false">
      <c r="A9" s="24"/>
      <c r="B9" s="30"/>
      <c r="C9" s="24"/>
      <c r="D9" s="24"/>
      <c r="E9" s="139" t="s">
        <v>3147</v>
      </c>
      <c r="F9" s="139"/>
      <c r="G9" s="139"/>
      <c r="H9" s="139"/>
      <c r="I9" s="138"/>
      <c r="J9" s="24"/>
      <c r="K9" s="24"/>
      <c r="L9" s="49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="31" customFormat="true" ht="12.8" hidden="true" customHeight="false" outlineLevel="0" collapsed="false">
      <c r="A10" s="24"/>
      <c r="B10" s="30"/>
      <c r="C10" s="24"/>
      <c r="D10" s="24"/>
      <c r="E10" s="24"/>
      <c r="F10" s="24"/>
      <c r="G10" s="24"/>
      <c r="H10" s="24"/>
      <c r="I10" s="138"/>
      <c r="J10" s="24"/>
      <c r="K10" s="24"/>
      <c r="L10" s="49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</row>
    <row r="11" s="31" customFormat="true" ht="12" hidden="true" customHeight="true" outlineLevel="0" collapsed="false">
      <c r="A11" s="24"/>
      <c r="B11" s="30"/>
      <c r="C11" s="24"/>
      <c r="D11" s="136" t="s">
        <v>17</v>
      </c>
      <c r="E11" s="24"/>
      <c r="F11" s="125"/>
      <c r="G11" s="24"/>
      <c r="H11" s="24"/>
      <c r="I11" s="140" t="s">
        <v>18</v>
      </c>
      <c r="J11" s="125"/>
      <c r="K11" s="24"/>
      <c r="L11" s="49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</row>
    <row r="12" s="31" customFormat="true" ht="12" hidden="true" customHeight="true" outlineLevel="0" collapsed="false">
      <c r="A12" s="24"/>
      <c r="B12" s="30"/>
      <c r="C12" s="24"/>
      <c r="D12" s="136" t="s">
        <v>19</v>
      </c>
      <c r="E12" s="24"/>
      <c r="F12" s="125" t="s">
        <v>20</v>
      </c>
      <c r="G12" s="24"/>
      <c r="H12" s="24"/>
      <c r="I12" s="140" t="s">
        <v>21</v>
      </c>
      <c r="J12" s="141" t="str">
        <f aca="false">'Rekapitulace stavby'!AN8</f>
        <v>13. 5. 2020</v>
      </c>
      <c r="K12" s="24"/>
      <c r="L12" s="49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</row>
    <row r="13" s="31" customFormat="true" ht="10.8" hidden="true" customHeight="true" outlineLevel="0" collapsed="false">
      <c r="A13" s="24"/>
      <c r="B13" s="30"/>
      <c r="C13" s="24"/>
      <c r="D13" s="24"/>
      <c r="E13" s="24"/>
      <c r="F13" s="24"/>
      <c r="G13" s="24"/>
      <c r="H13" s="24"/>
      <c r="I13" s="138"/>
      <c r="J13" s="24"/>
      <c r="K13" s="24"/>
      <c r="L13" s="49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</row>
    <row r="14" s="31" customFormat="true" ht="12" hidden="true" customHeight="true" outlineLevel="0" collapsed="false">
      <c r="A14" s="24"/>
      <c r="B14" s="30"/>
      <c r="C14" s="24"/>
      <c r="D14" s="136" t="s">
        <v>23</v>
      </c>
      <c r="E14" s="24"/>
      <c r="F14" s="24"/>
      <c r="G14" s="24"/>
      <c r="H14" s="24"/>
      <c r="I14" s="140" t="s">
        <v>24</v>
      </c>
      <c r="J14" s="125" t="s">
        <v>25</v>
      </c>
      <c r="K14" s="24"/>
      <c r="L14" s="49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</row>
    <row r="15" s="31" customFormat="true" ht="18" hidden="true" customHeight="true" outlineLevel="0" collapsed="false">
      <c r="A15" s="24"/>
      <c r="B15" s="30"/>
      <c r="C15" s="24"/>
      <c r="D15" s="24"/>
      <c r="E15" s="125" t="s">
        <v>26</v>
      </c>
      <c r="F15" s="24"/>
      <c r="G15" s="24"/>
      <c r="H15" s="24"/>
      <c r="I15" s="140" t="s">
        <v>27</v>
      </c>
      <c r="J15" s="125" t="s">
        <v>28</v>
      </c>
      <c r="K15" s="24"/>
      <c r="L15" s="49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="31" customFormat="true" ht="6.95" hidden="true" customHeight="true" outlineLevel="0" collapsed="false">
      <c r="A16" s="24"/>
      <c r="B16" s="30"/>
      <c r="C16" s="24"/>
      <c r="D16" s="24"/>
      <c r="E16" s="24"/>
      <c r="F16" s="24"/>
      <c r="G16" s="24"/>
      <c r="H16" s="24"/>
      <c r="I16" s="138"/>
      <c r="J16" s="24"/>
      <c r="K16" s="24"/>
      <c r="L16" s="49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</row>
    <row r="17" s="31" customFormat="true" ht="12" hidden="true" customHeight="true" outlineLevel="0" collapsed="false">
      <c r="A17" s="24"/>
      <c r="B17" s="30"/>
      <c r="C17" s="24"/>
      <c r="D17" s="136" t="s">
        <v>29</v>
      </c>
      <c r="E17" s="24"/>
      <c r="F17" s="24"/>
      <c r="G17" s="24"/>
      <c r="H17" s="24"/>
      <c r="I17" s="140" t="s">
        <v>24</v>
      </c>
      <c r="J17" s="19" t="str">
        <f aca="false">'Rekapitulace stavby'!AN13</f>
        <v>Vyplň údaj</v>
      </c>
      <c r="K17" s="24"/>
      <c r="L17" s="49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</row>
    <row r="18" s="31" customFormat="true" ht="18" hidden="true" customHeight="true" outlineLevel="0" collapsed="false">
      <c r="A18" s="24"/>
      <c r="B18" s="30"/>
      <c r="C18" s="24"/>
      <c r="D18" s="24"/>
      <c r="E18" s="142" t="str">
        <f aca="false">'Rekapitulace stavby'!E14</f>
        <v>Vyplň údaj</v>
      </c>
      <c r="F18" s="142"/>
      <c r="G18" s="142"/>
      <c r="H18" s="142"/>
      <c r="I18" s="140" t="s">
        <v>27</v>
      </c>
      <c r="J18" s="19" t="str">
        <f aca="false">'Rekapitulace stavby'!AN14</f>
        <v>Vyplň údaj</v>
      </c>
      <c r="K18" s="24"/>
      <c r="L18" s="49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</row>
    <row r="19" s="31" customFormat="true" ht="6.95" hidden="true" customHeight="true" outlineLevel="0" collapsed="false">
      <c r="A19" s="24"/>
      <c r="B19" s="30"/>
      <c r="C19" s="24"/>
      <c r="D19" s="24"/>
      <c r="E19" s="24"/>
      <c r="F19" s="24"/>
      <c r="G19" s="24"/>
      <c r="H19" s="24"/>
      <c r="I19" s="138"/>
      <c r="J19" s="24"/>
      <c r="K19" s="24"/>
      <c r="L19" s="49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</row>
    <row r="20" s="31" customFormat="true" ht="12" hidden="true" customHeight="true" outlineLevel="0" collapsed="false">
      <c r="A20" s="24"/>
      <c r="B20" s="30"/>
      <c r="C20" s="24"/>
      <c r="D20" s="136" t="s">
        <v>31</v>
      </c>
      <c r="E20" s="24"/>
      <c r="F20" s="24"/>
      <c r="G20" s="24"/>
      <c r="H20" s="24"/>
      <c r="I20" s="140" t="s">
        <v>24</v>
      </c>
      <c r="J20" s="125" t="s">
        <v>32</v>
      </c>
      <c r="K20" s="24"/>
      <c r="L20" s="49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</row>
    <row r="21" s="31" customFormat="true" ht="18" hidden="true" customHeight="true" outlineLevel="0" collapsed="false">
      <c r="A21" s="24"/>
      <c r="B21" s="30"/>
      <c r="C21" s="24"/>
      <c r="D21" s="24"/>
      <c r="E21" s="125" t="s">
        <v>33</v>
      </c>
      <c r="F21" s="24"/>
      <c r="G21" s="24"/>
      <c r="H21" s="24"/>
      <c r="I21" s="140" t="s">
        <v>27</v>
      </c>
      <c r="J21" s="125" t="s">
        <v>34</v>
      </c>
      <c r="K21" s="24"/>
      <c r="L21" s="49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</row>
    <row r="22" s="31" customFormat="true" ht="6.95" hidden="true" customHeight="true" outlineLevel="0" collapsed="false">
      <c r="A22" s="24"/>
      <c r="B22" s="30"/>
      <c r="C22" s="24"/>
      <c r="D22" s="24"/>
      <c r="E22" s="24"/>
      <c r="F22" s="24"/>
      <c r="G22" s="24"/>
      <c r="H22" s="24"/>
      <c r="I22" s="138"/>
      <c r="J22" s="24"/>
      <c r="K22" s="24"/>
      <c r="L22" s="49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</row>
    <row r="23" s="31" customFormat="true" ht="12" hidden="true" customHeight="true" outlineLevel="0" collapsed="false">
      <c r="A23" s="24"/>
      <c r="B23" s="30"/>
      <c r="C23" s="24"/>
      <c r="D23" s="136" t="s">
        <v>36</v>
      </c>
      <c r="E23" s="24"/>
      <c r="F23" s="24"/>
      <c r="G23" s="24"/>
      <c r="H23" s="24"/>
      <c r="I23" s="140" t="s">
        <v>24</v>
      </c>
      <c r="J23" s="125" t="s">
        <v>32</v>
      </c>
      <c r="K23" s="24"/>
      <c r="L23" s="49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s="31" customFormat="true" ht="18" hidden="true" customHeight="true" outlineLevel="0" collapsed="false">
      <c r="A24" s="24"/>
      <c r="B24" s="30"/>
      <c r="C24" s="24"/>
      <c r="D24" s="24"/>
      <c r="E24" s="125" t="s">
        <v>33</v>
      </c>
      <c r="F24" s="24"/>
      <c r="G24" s="24"/>
      <c r="H24" s="24"/>
      <c r="I24" s="140" t="s">
        <v>27</v>
      </c>
      <c r="J24" s="125" t="s">
        <v>34</v>
      </c>
      <c r="K24" s="24"/>
      <c r="L24" s="49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 s="31" customFormat="true" ht="6.95" hidden="true" customHeight="true" outlineLevel="0" collapsed="false">
      <c r="A25" s="24"/>
      <c r="B25" s="30"/>
      <c r="C25" s="24"/>
      <c r="D25" s="24"/>
      <c r="E25" s="24"/>
      <c r="F25" s="24"/>
      <c r="G25" s="24"/>
      <c r="H25" s="24"/>
      <c r="I25" s="138"/>
      <c r="J25" s="24"/>
      <c r="K25" s="24"/>
      <c r="L25" s="49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="31" customFormat="true" ht="12" hidden="true" customHeight="true" outlineLevel="0" collapsed="false">
      <c r="A26" s="24"/>
      <c r="B26" s="30"/>
      <c r="C26" s="24"/>
      <c r="D26" s="136" t="s">
        <v>37</v>
      </c>
      <c r="E26" s="24"/>
      <c r="F26" s="24"/>
      <c r="G26" s="24"/>
      <c r="H26" s="24"/>
      <c r="I26" s="138"/>
      <c r="J26" s="24"/>
      <c r="K26" s="24"/>
      <c r="L26" s="49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s="148" customFormat="true" ht="16.5" hidden="true" customHeight="true" outlineLevel="0" collapsed="false">
      <c r="A27" s="143"/>
      <c r="B27" s="144"/>
      <c r="C27" s="143"/>
      <c r="D27" s="143"/>
      <c r="E27" s="145"/>
      <c r="F27" s="145"/>
      <c r="G27" s="145"/>
      <c r="H27" s="145"/>
      <c r="I27" s="146"/>
      <c r="J27" s="143"/>
      <c r="K27" s="143"/>
      <c r="L27" s="147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</row>
    <row r="28" s="31" customFormat="true" ht="6.95" hidden="true" customHeight="true" outlineLevel="0" collapsed="false">
      <c r="A28" s="24"/>
      <c r="B28" s="30"/>
      <c r="C28" s="24"/>
      <c r="D28" s="24"/>
      <c r="E28" s="24"/>
      <c r="F28" s="24"/>
      <c r="G28" s="24"/>
      <c r="H28" s="24"/>
      <c r="I28" s="138"/>
      <c r="J28" s="24"/>
      <c r="K28" s="24"/>
      <c r="L28" s="49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="31" customFormat="true" ht="6.95" hidden="true" customHeight="true" outlineLevel="0" collapsed="false">
      <c r="A29" s="24"/>
      <c r="B29" s="30"/>
      <c r="C29" s="24"/>
      <c r="D29" s="149"/>
      <c r="E29" s="149"/>
      <c r="F29" s="149"/>
      <c r="G29" s="149"/>
      <c r="H29" s="149"/>
      <c r="I29" s="150"/>
      <c r="J29" s="149"/>
      <c r="K29" s="149"/>
      <c r="L29" s="49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="31" customFormat="true" ht="25.45" hidden="true" customHeight="true" outlineLevel="0" collapsed="false">
      <c r="A30" s="24"/>
      <c r="B30" s="30"/>
      <c r="C30" s="24"/>
      <c r="D30" s="151" t="s">
        <v>39</v>
      </c>
      <c r="E30" s="24"/>
      <c r="F30" s="24"/>
      <c r="G30" s="24"/>
      <c r="H30" s="24"/>
      <c r="I30" s="138"/>
      <c r="J30" s="152" t="n">
        <f aca="false">ROUND(J123, 2)</f>
        <v>0</v>
      </c>
      <c r="K30" s="24"/>
      <c r="L30" s="49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="31" customFormat="true" ht="6.95" hidden="true" customHeight="true" outlineLevel="0" collapsed="false">
      <c r="A31" s="24"/>
      <c r="B31" s="30"/>
      <c r="C31" s="24"/>
      <c r="D31" s="149"/>
      <c r="E31" s="149"/>
      <c r="F31" s="149"/>
      <c r="G31" s="149"/>
      <c r="H31" s="149"/>
      <c r="I31" s="150"/>
      <c r="J31" s="149"/>
      <c r="K31" s="149"/>
      <c r="L31" s="49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</row>
    <row r="32" s="31" customFormat="true" ht="14.4" hidden="true" customHeight="true" outlineLevel="0" collapsed="false">
      <c r="A32" s="24"/>
      <c r="B32" s="30"/>
      <c r="C32" s="24"/>
      <c r="D32" s="24"/>
      <c r="E32" s="24"/>
      <c r="F32" s="153" t="s">
        <v>41</v>
      </c>
      <c r="G32" s="24"/>
      <c r="H32" s="24"/>
      <c r="I32" s="154" t="s">
        <v>40</v>
      </c>
      <c r="J32" s="153" t="s">
        <v>42</v>
      </c>
      <c r="K32" s="24"/>
      <c r="L32" s="49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="31" customFormat="true" ht="14.4" hidden="true" customHeight="true" outlineLevel="0" collapsed="false">
      <c r="A33" s="24"/>
      <c r="B33" s="30"/>
      <c r="C33" s="24"/>
      <c r="D33" s="155" t="s">
        <v>43</v>
      </c>
      <c r="E33" s="136" t="s">
        <v>44</v>
      </c>
      <c r="F33" s="156" t="n">
        <f aca="false">ROUND((SUM(BE123:BE174)),  2)</f>
        <v>0</v>
      </c>
      <c r="G33" s="24"/>
      <c r="H33" s="24"/>
      <c r="I33" s="157" t="n">
        <v>0.21</v>
      </c>
      <c r="J33" s="156" t="n">
        <f aca="false">ROUND(((SUM(BE123:BE174))*I33),  2)</f>
        <v>0</v>
      </c>
      <c r="K33" s="24"/>
      <c r="L33" s="49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="31" customFormat="true" ht="14.4" hidden="true" customHeight="true" outlineLevel="0" collapsed="false">
      <c r="A34" s="24"/>
      <c r="B34" s="30"/>
      <c r="C34" s="24"/>
      <c r="D34" s="24"/>
      <c r="E34" s="136" t="s">
        <v>45</v>
      </c>
      <c r="F34" s="156" t="n">
        <f aca="false">ROUND((SUM(BF123:BF174)),  2)</f>
        <v>0</v>
      </c>
      <c r="G34" s="24"/>
      <c r="H34" s="24"/>
      <c r="I34" s="157" t="n">
        <v>0.15</v>
      </c>
      <c r="J34" s="156" t="n">
        <f aca="false">ROUND(((SUM(BF123:BF174))*I34),  2)</f>
        <v>0</v>
      </c>
      <c r="K34" s="24"/>
      <c r="L34" s="49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="31" customFormat="true" ht="14.4" hidden="true" customHeight="true" outlineLevel="0" collapsed="false">
      <c r="A35" s="24"/>
      <c r="B35" s="30"/>
      <c r="C35" s="24"/>
      <c r="D35" s="24"/>
      <c r="E35" s="136" t="s">
        <v>46</v>
      </c>
      <c r="F35" s="156" t="n">
        <f aca="false">ROUND((SUM(BG123:BG174)),  2)</f>
        <v>0</v>
      </c>
      <c r="G35" s="24"/>
      <c r="H35" s="24"/>
      <c r="I35" s="157" t="n">
        <v>0.21</v>
      </c>
      <c r="J35" s="156" t="n">
        <f aca="false">0</f>
        <v>0</v>
      </c>
      <c r="K35" s="24"/>
      <c r="L35" s="49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 s="31" customFormat="true" ht="14.4" hidden="true" customHeight="true" outlineLevel="0" collapsed="false">
      <c r="A36" s="24"/>
      <c r="B36" s="30"/>
      <c r="C36" s="24"/>
      <c r="D36" s="24"/>
      <c r="E36" s="136" t="s">
        <v>47</v>
      </c>
      <c r="F36" s="156" t="n">
        <f aca="false">ROUND((SUM(BH123:BH174)),  2)</f>
        <v>0</v>
      </c>
      <c r="G36" s="24"/>
      <c r="H36" s="24"/>
      <c r="I36" s="157" t="n">
        <v>0.15</v>
      </c>
      <c r="J36" s="156" t="n">
        <f aca="false">0</f>
        <v>0</v>
      </c>
      <c r="K36" s="24"/>
      <c r="L36" s="49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  <row r="37" s="31" customFormat="true" ht="14.4" hidden="true" customHeight="true" outlineLevel="0" collapsed="false">
      <c r="A37" s="24"/>
      <c r="B37" s="30"/>
      <c r="C37" s="24"/>
      <c r="D37" s="24"/>
      <c r="E37" s="136" t="s">
        <v>48</v>
      </c>
      <c r="F37" s="156" t="n">
        <f aca="false">ROUND((SUM(BI123:BI174)),  2)</f>
        <v>0</v>
      </c>
      <c r="G37" s="24"/>
      <c r="H37" s="24"/>
      <c r="I37" s="157" t="n">
        <v>0</v>
      </c>
      <c r="J37" s="156" t="n">
        <f aca="false">0</f>
        <v>0</v>
      </c>
      <c r="K37" s="24"/>
      <c r="L37" s="49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</row>
    <row r="38" s="31" customFormat="true" ht="6.95" hidden="true" customHeight="true" outlineLevel="0" collapsed="false">
      <c r="A38" s="24"/>
      <c r="B38" s="30"/>
      <c r="C38" s="24"/>
      <c r="D38" s="24"/>
      <c r="E38" s="24"/>
      <c r="F38" s="24"/>
      <c r="G38" s="24"/>
      <c r="H38" s="24"/>
      <c r="I38" s="138"/>
      <c r="J38" s="24"/>
      <c r="K38" s="24"/>
      <c r="L38" s="49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="31" customFormat="true" ht="25.45" hidden="true" customHeight="true" outlineLevel="0" collapsed="false">
      <c r="A39" s="24"/>
      <c r="B39" s="30"/>
      <c r="C39" s="158"/>
      <c r="D39" s="159" t="s">
        <v>49</v>
      </c>
      <c r="E39" s="160"/>
      <c r="F39" s="160"/>
      <c r="G39" s="161" t="s">
        <v>50</v>
      </c>
      <c r="H39" s="162" t="s">
        <v>51</v>
      </c>
      <c r="I39" s="163"/>
      <c r="J39" s="164" t="n">
        <f aca="false">SUM(J30:J37)</f>
        <v>0</v>
      </c>
      <c r="K39" s="165"/>
      <c r="L39" s="49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</row>
    <row r="40" s="31" customFormat="true" ht="14.4" hidden="true" customHeight="true" outlineLevel="0" collapsed="false">
      <c r="A40" s="24"/>
      <c r="B40" s="30"/>
      <c r="C40" s="24"/>
      <c r="D40" s="24"/>
      <c r="E40" s="24"/>
      <c r="F40" s="24"/>
      <c r="G40" s="24"/>
      <c r="H40" s="24"/>
      <c r="I40" s="138"/>
      <c r="J40" s="24"/>
      <c r="K40" s="24"/>
      <c r="L40" s="49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</row>
    <row r="41" customFormat="false" ht="14.4" hidden="true" customHeight="true" outlineLevel="0" collapsed="false">
      <c r="B41" s="6"/>
      <c r="L41" s="6"/>
    </row>
    <row r="42" customFormat="false" ht="14.4" hidden="true" customHeight="true" outlineLevel="0" collapsed="false">
      <c r="B42" s="6"/>
      <c r="L42" s="6"/>
    </row>
    <row r="43" customFormat="false" ht="14.4" hidden="true" customHeight="true" outlineLevel="0" collapsed="false">
      <c r="B43" s="6"/>
      <c r="L43" s="6"/>
    </row>
    <row r="44" customFormat="false" ht="14.4" hidden="true" customHeight="true" outlineLevel="0" collapsed="false">
      <c r="B44" s="6"/>
      <c r="L44" s="6"/>
    </row>
    <row r="45" customFormat="false" ht="14.4" hidden="true" customHeight="true" outlineLevel="0" collapsed="false">
      <c r="B45" s="6"/>
      <c r="L45" s="6"/>
    </row>
    <row r="46" customFormat="false" ht="14.4" hidden="true" customHeight="true" outlineLevel="0" collapsed="false">
      <c r="B46" s="6"/>
      <c r="L46" s="6"/>
    </row>
    <row r="47" customFormat="false" ht="14.4" hidden="true" customHeight="true" outlineLevel="0" collapsed="false">
      <c r="B47" s="6"/>
      <c r="L47" s="6"/>
    </row>
    <row r="48" customFormat="false" ht="14.4" hidden="true" customHeight="true" outlineLevel="0" collapsed="false">
      <c r="B48" s="6"/>
      <c r="L48" s="6"/>
    </row>
    <row r="49" customFormat="false" ht="14.4" hidden="true" customHeight="true" outlineLevel="0" collapsed="false">
      <c r="B49" s="6"/>
      <c r="L49" s="6"/>
    </row>
    <row r="50" s="31" customFormat="true" ht="14.4" hidden="true" customHeight="true" outlineLevel="0" collapsed="false">
      <c r="B50" s="49"/>
      <c r="D50" s="166" t="s">
        <v>52</v>
      </c>
      <c r="E50" s="167"/>
      <c r="F50" s="167"/>
      <c r="G50" s="166" t="s">
        <v>53</v>
      </c>
      <c r="H50" s="167"/>
      <c r="I50" s="168"/>
      <c r="J50" s="167"/>
      <c r="K50" s="167"/>
      <c r="L50" s="49"/>
    </row>
    <row r="51" customFormat="false" ht="12.8" hidden="true" customHeight="false" outlineLevel="0" collapsed="false">
      <c r="B51" s="6"/>
      <c r="L51" s="6"/>
    </row>
    <row r="52" customFormat="false" ht="12.8" hidden="true" customHeight="false" outlineLevel="0" collapsed="false">
      <c r="B52" s="6"/>
      <c r="L52" s="6"/>
    </row>
    <row r="53" customFormat="false" ht="12.8" hidden="true" customHeight="false" outlineLevel="0" collapsed="false">
      <c r="B53" s="6"/>
      <c r="L53" s="6"/>
    </row>
    <row r="54" customFormat="false" ht="12.8" hidden="true" customHeight="false" outlineLevel="0" collapsed="false">
      <c r="B54" s="6"/>
      <c r="L54" s="6"/>
    </row>
    <row r="55" customFormat="false" ht="12.8" hidden="true" customHeight="false" outlineLevel="0" collapsed="false">
      <c r="B55" s="6"/>
      <c r="L55" s="6"/>
    </row>
    <row r="56" customFormat="false" ht="12.8" hidden="true" customHeight="false" outlineLevel="0" collapsed="false">
      <c r="B56" s="6"/>
      <c r="L56" s="6"/>
    </row>
    <row r="57" customFormat="false" ht="12.8" hidden="true" customHeight="false" outlineLevel="0" collapsed="false">
      <c r="B57" s="6"/>
      <c r="L57" s="6"/>
    </row>
    <row r="58" customFormat="false" ht="12.8" hidden="true" customHeight="false" outlineLevel="0" collapsed="false">
      <c r="B58" s="6"/>
      <c r="L58" s="6"/>
    </row>
    <row r="59" customFormat="false" ht="12.8" hidden="true" customHeight="false" outlineLevel="0" collapsed="false">
      <c r="B59" s="6"/>
      <c r="L59" s="6"/>
    </row>
    <row r="60" customFormat="false" ht="12.8" hidden="true" customHeight="false" outlineLevel="0" collapsed="false">
      <c r="B60" s="6"/>
      <c r="L60" s="6"/>
    </row>
    <row r="61" s="31" customFormat="true" ht="12.8" hidden="true" customHeight="false" outlineLevel="0" collapsed="false">
      <c r="A61" s="24"/>
      <c r="B61" s="30"/>
      <c r="C61" s="24"/>
      <c r="D61" s="169" t="s">
        <v>54</v>
      </c>
      <c r="E61" s="170"/>
      <c r="F61" s="171" t="s">
        <v>55</v>
      </c>
      <c r="G61" s="169" t="s">
        <v>54</v>
      </c>
      <c r="H61" s="170"/>
      <c r="I61" s="172"/>
      <c r="J61" s="173" t="s">
        <v>55</v>
      </c>
      <c r="K61" s="170"/>
      <c r="L61" s="49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 customFormat="false" ht="12.8" hidden="true" customHeight="false" outlineLevel="0" collapsed="false">
      <c r="B62" s="6"/>
      <c r="L62" s="6"/>
    </row>
    <row r="63" customFormat="false" ht="12.8" hidden="true" customHeight="false" outlineLevel="0" collapsed="false">
      <c r="B63" s="6"/>
      <c r="L63" s="6"/>
    </row>
    <row r="64" customFormat="false" ht="12.8" hidden="true" customHeight="false" outlineLevel="0" collapsed="false">
      <c r="B64" s="6"/>
      <c r="L64" s="6"/>
    </row>
    <row r="65" s="31" customFormat="true" ht="12.8" hidden="true" customHeight="false" outlineLevel="0" collapsed="false">
      <c r="A65" s="24"/>
      <c r="B65" s="30"/>
      <c r="C65" s="24"/>
      <c r="D65" s="166" t="s">
        <v>56</v>
      </c>
      <c r="E65" s="174"/>
      <c r="F65" s="174"/>
      <c r="G65" s="166" t="s">
        <v>57</v>
      </c>
      <c r="H65" s="174"/>
      <c r="I65" s="175"/>
      <c r="J65" s="174"/>
      <c r="K65" s="174"/>
      <c r="L65" s="49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 customFormat="false" ht="12.8" hidden="true" customHeight="false" outlineLevel="0" collapsed="false">
      <c r="B66" s="6"/>
      <c r="L66" s="6"/>
    </row>
    <row r="67" customFormat="false" ht="12.8" hidden="true" customHeight="false" outlineLevel="0" collapsed="false">
      <c r="B67" s="6"/>
      <c r="L67" s="6"/>
    </row>
    <row r="68" customFormat="false" ht="12.8" hidden="true" customHeight="false" outlineLevel="0" collapsed="false">
      <c r="B68" s="6"/>
      <c r="L68" s="6"/>
    </row>
    <row r="69" customFormat="false" ht="12.8" hidden="true" customHeight="false" outlineLevel="0" collapsed="false">
      <c r="B69" s="6"/>
      <c r="L69" s="6"/>
    </row>
    <row r="70" customFormat="false" ht="12.8" hidden="true" customHeight="false" outlineLevel="0" collapsed="false">
      <c r="B70" s="6"/>
      <c r="L70" s="6"/>
    </row>
    <row r="71" customFormat="false" ht="12.8" hidden="true" customHeight="false" outlineLevel="0" collapsed="false">
      <c r="B71" s="6"/>
      <c r="L71" s="6"/>
    </row>
    <row r="72" customFormat="false" ht="12.8" hidden="true" customHeight="false" outlineLevel="0" collapsed="false">
      <c r="B72" s="6"/>
      <c r="L72" s="6"/>
    </row>
    <row r="73" customFormat="false" ht="12.8" hidden="true" customHeight="false" outlineLevel="0" collapsed="false">
      <c r="B73" s="6"/>
      <c r="L73" s="6"/>
    </row>
    <row r="74" customFormat="false" ht="12.8" hidden="true" customHeight="false" outlineLevel="0" collapsed="false">
      <c r="B74" s="6"/>
      <c r="L74" s="6"/>
    </row>
    <row r="75" customFormat="false" ht="12.8" hidden="true" customHeight="false" outlineLevel="0" collapsed="false">
      <c r="B75" s="6"/>
      <c r="L75" s="6"/>
    </row>
    <row r="76" s="31" customFormat="true" ht="12.8" hidden="true" customHeight="false" outlineLevel="0" collapsed="false">
      <c r="A76" s="24"/>
      <c r="B76" s="30"/>
      <c r="C76" s="24"/>
      <c r="D76" s="169" t="s">
        <v>54</v>
      </c>
      <c r="E76" s="170"/>
      <c r="F76" s="171" t="s">
        <v>55</v>
      </c>
      <c r="G76" s="169" t="s">
        <v>54</v>
      </c>
      <c r="H76" s="170"/>
      <c r="I76" s="172"/>
      <c r="J76" s="173" t="s">
        <v>55</v>
      </c>
      <c r="K76" s="170"/>
      <c r="L76" s="49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 s="31" customFormat="true" ht="14.4" hidden="true" customHeight="true" outlineLevel="0" collapsed="false">
      <c r="A77" s="24"/>
      <c r="B77" s="176"/>
      <c r="C77" s="177"/>
      <c r="D77" s="177"/>
      <c r="E77" s="177"/>
      <c r="F77" s="177"/>
      <c r="G77" s="177"/>
      <c r="H77" s="177"/>
      <c r="I77" s="178"/>
      <c r="J77" s="177"/>
      <c r="K77" s="177"/>
      <c r="L77" s="49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 customFormat="false" ht="12.8" hidden="true" customHeight="false" outlineLevel="0" collapsed="false"/>
    <row r="79" customFormat="false" ht="12.8" hidden="true" customHeight="false" outlineLevel="0" collapsed="false"/>
    <row r="80" customFormat="false" ht="12.8" hidden="true" customHeight="false" outlineLevel="0" collapsed="false"/>
    <row r="81" s="31" customFormat="true" ht="6.95" hidden="true" customHeight="true" outlineLevel="0" collapsed="false">
      <c r="A81" s="24"/>
      <c r="B81" s="179"/>
      <c r="C81" s="180"/>
      <c r="D81" s="180"/>
      <c r="E81" s="180"/>
      <c r="F81" s="180"/>
      <c r="G81" s="180"/>
      <c r="H81" s="180"/>
      <c r="I81" s="181"/>
      <c r="J81" s="180"/>
      <c r="K81" s="180"/>
      <c r="L81" s="49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</row>
    <row r="82" s="31" customFormat="true" ht="24.95" hidden="true" customHeight="true" outlineLevel="0" collapsed="false">
      <c r="A82" s="24"/>
      <c r="B82" s="25"/>
      <c r="C82" s="9" t="s">
        <v>127</v>
      </c>
      <c r="D82" s="26"/>
      <c r="E82" s="26"/>
      <c r="F82" s="26"/>
      <c r="G82" s="26"/>
      <c r="H82" s="26"/>
      <c r="I82" s="138"/>
      <c r="J82" s="26"/>
      <c r="K82" s="26"/>
      <c r="L82" s="49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</row>
    <row r="83" s="31" customFormat="true" ht="6.95" hidden="true" customHeight="true" outlineLevel="0" collapsed="false">
      <c r="A83" s="24"/>
      <c r="B83" s="25"/>
      <c r="C83" s="26"/>
      <c r="D83" s="26"/>
      <c r="E83" s="26"/>
      <c r="F83" s="26"/>
      <c r="G83" s="26"/>
      <c r="H83" s="26"/>
      <c r="I83" s="138"/>
      <c r="J83" s="26"/>
      <c r="K83" s="26"/>
      <c r="L83" s="49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 s="31" customFormat="true" ht="12" hidden="true" customHeight="true" outlineLevel="0" collapsed="false">
      <c r="A84" s="24"/>
      <c r="B84" s="25"/>
      <c r="C84" s="17" t="s">
        <v>15</v>
      </c>
      <c r="D84" s="26"/>
      <c r="E84" s="26"/>
      <c r="F84" s="26"/>
      <c r="G84" s="26"/>
      <c r="H84" s="26"/>
      <c r="I84" s="138"/>
      <c r="J84" s="26"/>
      <c r="K84" s="26"/>
      <c r="L84" s="49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 s="31" customFormat="true" ht="23.25" hidden="true" customHeight="true" outlineLevel="0" collapsed="false">
      <c r="A85" s="24"/>
      <c r="B85" s="25"/>
      <c r="C85" s="26"/>
      <c r="D85" s="26"/>
      <c r="E85" s="182" t="str">
        <f aca="false">E7</f>
        <v>TECHNICKÉ SLUŽBY KŘINICE - 4 bytové jednotky, na st. p. č. 118 k.ú. Křinice</v>
      </c>
      <c r="F85" s="182"/>
      <c r="G85" s="182"/>
      <c r="H85" s="182"/>
      <c r="I85" s="138"/>
      <c r="J85" s="26"/>
      <c r="K85" s="26"/>
      <c r="L85" s="49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</row>
    <row r="86" s="31" customFormat="true" ht="12" hidden="true" customHeight="true" outlineLevel="0" collapsed="false">
      <c r="A86" s="24"/>
      <c r="B86" s="25"/>
      <c r="C86" s="17" t="s">
        <v>123</v>
      </c>
      <c r="D86" s="26"/>
      <c r="E86" s="26"/>
      <c r="F86" s="26"/>
      <c r="G86" s="26"/>
      <c r="H86" s="26"/>
      <c r="I86" s="138"/>
      <c r="J86" s="26"/>
      <c r="K86" s="26"/>
      <c r="L86" s="49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</row>
    <row r="87" s="31" customFormat="true" ht="16.5" hidden="true" customHeight="true" outlineLevel="0" collapsed="false">
      <c r="A87" s="24"/>
      <c r="B87" s="25"/>
      <c r="C87" s="26"/>
      <c r="D87" s="26"/>
      <c r="E87" s="64" t="str">
        <f aca="false">E9</f>
        <v>07 - Zpevněné plochy</v>
      </c>
      <c r="F87" s="64"/>
      <c r="G87" s="64"/>
      <c r="H87" s="64"/>
      <c r="I87" s="138"/>
      <c r="J87" s="26"/>
      <c r="K87" s="26"/>
      <c r="L87" s="49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</row>
    <row r="88" s="31" customFormat="true" ht="6.95" hidden="true" customHeight="true" outlineLevel="0" collapsed="false">
      <c r="A88" s="24"/>
      <c r="B88" s="25"/>
      <c r="C88" s="26"/>
      <c r="D88" s="26"/>
      <c r="E88" s="26"/>
      <c r="F88" s="26"/>
      <c r="G88" s="26"/>
      <c r="H88" s="26"/>
      <c r="I88" s="138"/>
      <c r="J88" s="26"/>
      <c r="K88" s="26"/>
      <c r="L88" s="49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</row>
    <row r="89" s="31" customFormat="true" ht="12" hidden="true" customHeight="true" outlineLevel="0" collapsed="false">
      <c r="A89" s="24"/>
      <c r="B89" s="25"/>
      <c r="C89" s="17" t="s">
        <v>19</v>
      </c>
      <c r="D89" s="26"/>
      <c r="E89" s="26"/>
      <c r="F89" s="18" t="str">
        <f aca="false">F12</f>
        <v>st. p. č. 118 k.ú. Křinice</v>
      </c>
      <c r="G89" s="26"/>
      <c r="H89" s="26"/>
      <c r="I89" s="140" t="s">
        <v>21</v>
      </c>
      <c r="J89" s="183" t="str">
        <f aca="false">IF(J12="","",J12)</f>
        <v>13. 5. 2020</v>
      </c>
      <c r="K89" s="26"/>
      <c r="L89" s="49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</row>
    <row r="90" s="31" customFormat="true" ht="6.95" hidden="true" customHeight="true" outlineLevel="0" collapsed="false">
      <c r="A90" s="24"/>
      <c r="B90" s="25"/>
      <c r="C90" s="26"/>
      <c r="D90" s="26"/>
      <c r="E90" s="26"/>
      <c r="F90" s="26"/>
      <c r="G90" s="26"/>
      <c r="H90" s="26"/>
      <c r="I90" s="138"/>
      <c r="J90" s="26"/>
      <c r="K90" s="26"/>
      <c r="L90" s="49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</row>
    <row r="91" s="31" customFormat="true" ht="15.15" hidden="true" customHeight="true" outlineLevel="0" collapsed="false">
      <c r="A91" s="24"/>
      <c r="B91" s="25"/>
      <c r="C91" s="17" t="s">
        <v>23</v>
      </c>
      <c r="D91" s="26"/>
      <c r="E91" s="26"/>
      <c r="F91" s="18" t="str">
        <f aca="false">E15</f>
        <v>Obec Křinice</v>
      </c>
      <c r="G91" s="26"/>
      <c r="H91" s="26"/>
      <c r="I91" s="140" t="s">
        <v>31</v>
      </c>
      <c r="J91" s="184" t="str">
        <f aca="false">E21</f>
        <v>Tomáš Valenta</v>
      </c>
      <c r="K91" s="26"/>
      <c r="L91" s="49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</row>
    <row r="92" s="31" customFormat="true" ht="15.15" hidden="true" customHeight="true" outlineLevel="0" collapsed="false">
      <c r="A92" s="24"/>
      <c r="B92" s="25"/>
      <c r="C92" s="17" t="s">
        <v>29</v>
      </c>
      <c r="D92" s="26"/>
      <c r="E92" s="26"/>
      <c r="F92" s="18" t="str">
        <f aca="false">IF(E18="","",E18)</f>
        <v>Vyplň údaj</v>
      </c>
      <c r="G92" s="26"/>
      <c r="H92" s="26"/>
      <c r="I92" s="140" t="s">
        <v>36</v>
      </c>
      <c r="J92" s="184" t="str">
        <f aca="false">E24</f>
        <v>Tomáš Valenta</v>
      </c>
      <c r="K92" s="26"/>
      <c r="L92" s="49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</row>
    <row r="93" s="31" customFormat="true" ht="10.3" hidden="true" customHeight="true" outlineLevel="0" collapsed="false">
      <c r="A93" s="24"/>
      <c r="B93" s="25"/>
      <c r="C93" s="26"/>
      <c r="D93" s="26"/>
      <c r="E93" s="26"/>
      <c r="F93" s="26"/>
      <c r="G93" s="26"/>
      <c r="H93" s="26"/>
      <c r="I93" s="138"/>
      <c r="J93" s="26"/>
      <c r="K93" s="26"/>
      <c r="L93" s="49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</row>
    <row r="94" s="31" customFormat="true" ht="29.3" hidden="true" customHeight="true" outlineLevel="0" collapsed="false">
      <c r="A94" s="24"/>
      <c r="B94" s="25"/>
      <c r="C94" s="185" t="s">
        <v>128</v>
      </c>
      <c r="D94" s="186"/>
      <c r="E94" s="186"/>
      <c r="F94" s="186"/>
      <c r="G94" s="186"/>
      <c r="H94" s="186"/>
      <c r="I94" s="187"/>
      <c r="J94" s="188" t="s">
        <v>129</v>
      </c>
      <c r="K94" s="186"/>
      <c r="L94" s="49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</row>
    <row r="95" s="31" customFormat="true" ht="10.3" hidden="true" customHeight="true" outlineLevel="0" collapsed="false">
      <c r="A95" s="24"/>
      <c r="B95" s="25"/>
      <c r="C95" s="26"/>
      <c r="D95" s="26"/>
      <c r="E95" s="26"/>
      <c r="F95" s="26"/>
      <c r="G95" s="26"/>
      <c r="H95" s="26"/>
      <c r="I95" s="138"/>
      <c r="J95" s="26"/>
      <c r="K95" s="26"/>
      <c r="L95" s="49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</row>
    <row r="96" s="31" customFormat="true" ht="22.8" hidden="true" customHeight="true" outlineLevel="0" collapsed="false">
      <c r="A96" s="24"/>
      <c r="B96" s="25"/>
      <c r="C96" s="189" t="s">
        <v>130</v>
      </c>
      <c r="D96" s="26"/>
      <c r="E96" s="26"/>
      <c r="F96" s="26"/>
      <c r="G96" s="26"/>
      <c r="H96" s="26"/>
      <c r="I96" s="138"/>
      <c r="J96" s="190" t="n">
        <f aca="false">J123</f>
        <v>0</v>
      </c>
      <c r="K96" s="26"/>
      <c r="L96" s="49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U96" s="3" t="s">
        <v>131</v>
      </c>
    </row>
    <row r="97" s="191" customFormat="true" ht="24.95" hidden="true" customHeight="true" outlineLevel="0" collapsed="false">
      <c r="B97" s="192"/>
      <c r="C97" s="193"/>
      <c r="D97" s="194" t="s">
        <v>132</v>
      </c>
      <c r="E97" s="195"/>
      <c r="F97" s="195"/>
      <c r="G97" s="195"/>
      <c r="H97" s="195"/>
      <c r="I97" s="196"/>
      <c r="J97" s="197" t="n">
        <f aca="false">J124</f>
        <v>0</v>
      </c>
      <c r="K97" s="193"/>
      <c r="L97" s="198"/>
    </row>
    <row r="98" s="199" customFormat="true" ht="19.95" hidden="true" customHeight="true" outlineLevel="0" collapsed="false">
      <c r="B98" s="200"/>
      <c r="C98" s="117"/>
      <c r="D98" s="201" t="s">
        <v>3148</v>
      </c>
      <c r="E98" s="202"/>
      <c r="F98" s="202"/>
      <c r="G98" s="202"/>
      <c r="H98" s="202"/>
      <c r="I98" s="203"/>
      <c r="J98" s="204" t="n">
        <f aca="false">J125</f>
        <v>0</v>
      </c>
      <c r="K98" s="117"/>
      <c r="L98" s="205"/>
    </row>
    <row r="99" s="199" customFormat="true" ht="19.95" hidden="true" customHeight="true" outlineLevel="0" collapsed="false">
      <c r="B99" s="200"/>
      <c r="C99" s="117"/>
      <c r="D99" s="201" t="s">
        <v>1599</v>
      </c>
      <c r="E99" s="202"/>
      <c r="F99" s="202"/>
      <c r="G99" s="202"/>
      <c r="H99" s="202"/>
      <c r="I99" s="203"/>
      <c r="J99" s="204" t="n">
        <f aca="false">J146</f>
        <v>0</v>
      </c>
      <c r="K99" s="117"/>
      <c r="L99" s="205"/>
    </row>
    <row r="100" s="199" customFormat="true" ht="19.95" hidden="true" customHeight="true" outlineLevel="0" collapsed="false">
      <c r="B100" s="200"/>
      <c r="C100" s="117"/>
      <c r="D100" s="201" t="s">
        <v>138</v>
      </c>
      <c r="E100" s="202"/>
      <c r="F100" s="202"/>
      <c r="G100" s="202"/>
      <c r="H100" s="202"/>
      <c r="I100" s="203"/>
      <c r="J100" s="204" t="n">
        <f aca="false">J164</f>
        <v>0</v>
      </c>
      <c r="K100" s="117"/>
      <c r="L100" s="205"/>
    </row>
    <row r="101" s="199" customFormat="true" ht="19.95" hidden="true" customHeight="true" outlineLevel="0" collapsed="false">
      <c r="B101" s="200"/>
      <c r="C101" s="117"/>
      <c r="D101" s="201" t="s">
        <v>139</v>
      </c>
      <c r="E101" s="202"/>
      <c r="F101" s="202"/>
      <c r="G101" s="202"/>
      <c r="H101" s="202"/>
      <c r="I101" s="203"/>
      <c r="J101" s="204" t="n">
        <f aca="false">J170</f>
        <v>0</v>
      </c>
      <c r="K101" s="117"/>
      <c r="L101" s="205"/>
    </row>
    <row r="102" s="191" customFormat="true" ht="24.95" hidden="true" customHeight="true" outlineLevel="0" collapsed="false">
      <c r="B102" s="192"/>
      <c r="C102" s="193"/>
      <c r="D102" s="194" t="s">
        <v>143</v>
      </c>
      <c r="E102" s="195"/>
      <c r="F102" s="195"/>
      <c r="G102" s="195"/>
      <c r="H102" s="195"/>
      <c r="I102" s="196"/>
      <c r="J102" s="197" t="n">
        <f aca="false">J172</f>
        <v>0</v>
      </c>
      <c r="K102" s="193"/>
      <c r="L102" s="198"/>
    </row>
    <row r="103" s="199" customFormat="true" ht="19.95" hidden="true" customHeight="true" outlineLevel="0" collapsed="false">
      <c r="B103" s="200"/>
      <c r="C103" s="117"/>
      <c r="D103" s="201" t="s">
        <v>144</v>
      </c>
      <c r="E103" s="202"/>
      <c r="F103" s="202"/>
      <c r="G103" s="202"/>
      <c r="H103" s="202"/>
      <c r="I103" s="203"/>
      <c r="J103" s="204" t="n">
        <f aca="false">J173</f>
        <v>0</v>
      </c>
      <c r="K103" s="117"/>
      <c r="L103" s="205"/>
    </row>
    <row r="104" s="31" customFormat="true" ht="21.85" hidden="true" customHeight="true" outlineLevel="0" collapsed="false">
      <c r="A104" s="24"/>
      <c r="B104" s="25"/>
      <c r="C104" s="26"/>
      <c r="D104" s="26"/>
      <c r="E104" s="26"/>
      <c r="F104" s="26"/>
      <c r="G104" s="26"/>
      <c r="H104" s="26"/>
      <c r="I104" s="138"/>
      <c r="J104" s="26"/>
      <c r="K104" s="26"/>
      <c r="L104" s="49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</row>
    <row r="105" s="31" customFormat="true" ht="6.95" hidden="true" customHeight="true" outlineLevel="0" collapsed="false">
      <c r="A105" s="24"/>
      <c r="B105" s="52"/>
      <c r="C105" s="53"/>
      <c r="D105" s="53"/>
      <c r="E105" s="53"/>
      <c r="F105" s="53"/>
      <c r="G105" s="53"/>
      <c r="H105" s="53"/>
      <c r="I105" s="178"/>
      <c r="J105" s="53"/>
      <c r="K105" s="53"/>
      <c r="L105" s="49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</row>
    <row r="106" customFormat="false" ht="12.8" hidden="true" customHeight="false" outlineLevel="0" collapsed="false"/>
    <row r="107" customFormat="false" ht="12.8" hidden="true" customHeight="false" outlineLevel="0" collapsed="false"/>
    <row r="108" customFormat="false" ht="12.8" hidden="true" customHeight="false" outlineLevel="0" collapsed="false"/>
    <row r="109" s="31" customFormat="true" ht="6.95" hidden="false" customHeight="true" outlineLevel="0" collapsed="false">
      <c r="A109" s="24"/>
      <c r="B109" s="54"/>
      <c r="C109" s="55"/>
      <c r="D109" s="55"/>
      <c r="E109" s="55"/>
      <c r="F109" s="55"/>
      <c r="G109" s="55"/>
      <c r="H109" s="55"/>
      <c r="I109" s="181"/>
      <c r="J109" s="55"/>
      <c r="K109" s="55"/>
      <c r="L109" s="49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</row>
    <row r="110" s="31" customFormat="true" ht="24.95" hidden="false" customHeight="true" outlineLevel="0" collapsed="false">
      <c r="A110" s="24"/>
      <c r="B110" s="25"/>
      <c r="C110" s="9" t="s">
        <v>145</v>
      </c>
      <c r="D110" s="26"/>
      <c r="E110" s="26"/>
      <c r="F110" s="26"/>
      <c r="G110" s="26"/>
      <c r="H110" s="26"/>
      <c r="I110" s="138"/>
      <c r="J110" s="26"/>
      <c r="K110" s="26"/>
      <c r="L110" s="49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</row>
    <row r="111" s="31" customFormat="true" ht="6.95" hidden="false" customHeight="true" outlineLevel="0" collapsed="false">
      <c r="A111" s="24"/>
      <c r="B111" s="25"/>
      <c r="C111" s="26"/>
      <c r="D111" s="26"/>
      <c r="E111" s="26"/>
      <c r="F111" s="26"/>
      <c r="G111" s="26"/>
      <c r="H111" s="26"/>
      <c r="I111" s="138"/>
      <c r="J111" s="26"/>
      <c r="K111" s="26"/>
      <c r="L111" s="49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</row>
    <row r="112" s="31" customFormat="true" ht="12" hidden="false" customHeight="true" outlineLevel="0" collapsed="false">
      <c r="A112" s="24"/>
      <c r="B112" s="25"/>
      <c r="C112" s="17" t="s">
        <v>15</v>
      </c>
      <c r="D112" s="26"/>
      <c r="E112" s="26"/>
      <c r="F112" s="26"/>
      <c r="G112" s="26"/>
      <c r="H112" s="26"/>
      <c r="I112" s="138"/>
      <c r="J112" s="26"/>
      <c r="K112" s="26"/>
      <c r="L112" s="49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</row>
    <row r="113" s="31" customFormat="true" ht="23.25" hidden="false" customHeight="true" outlineLevel="0" collapsed="false">
      <c r="A113" s="24"/>
      <c r="B113" s="25"/>
      <c r="C113" s="26"/>
      <c r="D113" s="26"/>
      <c r="E113" s="182" t="str">
        <f aca="false">E7</f>
        <v>TECHNICKÉ SLUŽBY KŘINICE - 4 bytové jednotky, na st. p. č. 118 k.ú. Křinice</v>
      </c>
      <c r="F113" s="182"/>
      <c r="G113" s="182"/>
      <c r="H113" s="182"/>
      <c r="I113" s="138"/>
      <c r="J113" s="26"/>
      <c r="K113" s="26"/>
      <c r="L113" s="49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</row>
    <row r="114" s="31" customFormat="true" ht="12" hidden="false" customHeight="true" outlineLevel="0" collapsed="false">
      <c r="A114" s="24"/>
      <c r="B114" s="25"/>
      <c r="C114" s="17" t="s">
        <v>123</v>
      </c>
      <c r="D114" s="26"/>
      <c r="E114" s="26"/>
      <c r="F114" s="26"/>
      <c r="G114" s="26"/>
      <c r="H114" s="26"/>
      <c r="I114" s="138"/>
      <c r="J114" s="26"/>
      <c r="K114" s="26"/>
      <c r="L114" s="49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</row>
    <row r="115" s="31" customFormat="true" ht="16.5" hidden="false" customHeight="true" outlineLevel="0" collapsed="false">
      <c r="A115" s="24"/>
      <c r="B115" s="25"/>
      <c r="C115" s="26"/>
      <c r="D115" s="26"/>
      <c r="E115" s="64" t="str">
        <f aca="false">E9</f>
        <v>07 - Zpevněné plochy</v>
      </c>
      <c r="F115" s="64"/>
      <c r="G115" s="64"/>
      <c r="H115" s="64"/>
      <c r="I115" s="138"/>
      <c r="J115" s="26"/>
      <c r="K115" s="26"/>
      <c r="L115" s="49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 s="31" customFormat="true" ht="6.95" hidden="false" customHeight="true" outlineLevel="0" collapsed="false">
      <c r="A116" s="24"/>
      <c r="B116" s="25"/>
      <c r="C116" s="26"/>
      <c r="D116" s="26"/>
      <c r="E116" s="26"/>
      <c r="F116" s="26"/>
      <c r="G116" s="26"/>
      <c r="H116" s="26"/>
      <c r="I116" s="138"/>
      <c r="J116" s="26"/>
      <c r="K116" s="26"/>
      <c r="L116" s="49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 s="31" customFormat="true" ht="12" hidden="false" customHeight="true" outlineLevel="0" collapsed="false">
      <c r="A117" s="24"/>
      <c r="B117" s="25"/>
      <c r="C117" s="17" t="s">
        <v>19</v>
      </c>
      <c r="D117" s="26"/>
      <c r="E117" s="26"/>
      <c r="F117" s="18" t="str">
        <f aca="false">F12</f>
        <v>st. p. č. 118 k.ú. Křinice</v>
      </c>
      <c r="G117" s="26"/>
      <c r="H117" s="26"/>
      <c r="I117" s="140" t="s">
        <v>21</v>
      </c>
      <c r="J117" s="183" t="str">
        <f aca="false">IF(J12="","",J12)</f>
        <v>13. 5. 2020</v>
      </c>
      <c r="K117" s="26"/>
      <c r="L117" s="49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 s="31" customFormat="true" ht="6.95" hidden="false" customHeight="true" outlineLevel="0" collapsed="false">
      <c r="A118" s="24"/>
      <c r="B118" s="25"/>
      <c r="C118" s="26"/>
      <c r="D118" s="26"/>
      <c r="E118" s="26"/>
      <c r="F118" s="26"/>
      <c r="G118" s="26"/>
      <c r="H118" s="26"/>
      <c r="I118" s="138"/>
      <c r="J118" s="26"/>
      <c r="K118" s="26"/>
      <c r="L118" s="49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  <row r="119" s="31" customFormat="true" ht="15.15" hidden="false" customHeight="true" outlineLevel="0" collapsed="false">
      <c r="A119" s="24"/>
      <c r="B119" s="25"/>
      <c r="C119" s="17" t="s">
        <v>23</v>
      </c>
      <c r="D119" s="26"/>
      <c r="E119" s="26"/>
      <c r="F119" s="18" t="str">
        <f aca="false">E15</f>
        <v>Obec Křinice</v>
      </c>
      <c r="G119" s="26"/>
      <c r="H119" s="26"/>
      <c r="I119" s="140" t="s">
        <v>31</v>
      </c>
      <c r="J119" s="184" t="str">
        <f aca="false">E21</f>
        <v>Tomáš Valenta</v>
      </c>
      <c r="K119" s="26"/>
      <c r="L119" s="49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</row>
    <row r="120" s="31" customFormat="true" ht="15.15" hidden="false" customHeight="true" outlineLevel="0" collapsed="false">
      <c r="A120" s="24"/>
      <c r="B120" s="25"/>
      <c r="C120" s="17" t="s">
        <v>29</v>
      </c>
      <c r="D120" s="26"/>
      <c r="E120" s="26"/>
      <c r="F120" s="18" t="str">
        <f aca="false">IF(E18="","",E18)</f>
        <v>Vyplň údaj</v>
      </c>
      <c r="G120" s="26"/>
      <c r="H120" s="26"/>
      <c r="I120" s="140" t="s">
        <v>36</v>
      </c>
      <c r="J120" s="184" t="str">
        <f aca="false">E24</f>
        <v>Tomáš Valenta</v>
      </c>
      <c r="K120" s="26"/>
      <c r="L120" s="49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</row>
    <row r="121" s="31" customFormat="true" ht="10.3" hidden="false" customHeight="true" outlineLevel="0" collapsed="false">
      <c r="A121" s="24"/>
      <c r="B121" s="25"/>
      <c r="C121" s="26"/>
      <c r="D121" s="26"/>
      <c r="E121" s="26"/>
      <c r="F121" s="26"/>
      <c r="G121" s="26"/>
      <c r="H121" s="26"/>
      <c r="I121" s="138"/>
      <c r="J121" s="26"/>
      <c r="K121" s="26"/>
      <c r="L121" s="49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</row>
    <row r="122" s="214" customFormat="true" ht="29.3" hidden="false" customHeight="true" outlineLevel="0" collapsed="false">
      <c r="A122" s="206"/>
      <c r="B122" s="207"/>
      <c r="C122" s="208" t="s">
        <v>146</v>
      </c>
      <c r="D122" s="209" t="s">
        <v>64</v>
      </c>
      <c r="E122" s="209" t="s">
        <v>60</v>
      </c>
      <c r="F122" s="209" t="s">
        <v>61</v>
      </c>
      <c r="G122" s="209" t="s">
        <v>147</v>
      </c>
      <c r="H122" s="209" t="s">
        <v>148</v>
      </c>
      <c r="I122" s="210" t="s">
        <v>149</v>
      </c>
      <c r="J122" s="211" t="s">
        <v>129</v>
      </c>
      <c r="K122" s="212" t="s">
        <v>150</v>
      </c>
      <c r="L122" s="213"/>
      <c r="M122" s="82"/>
      <c r="N122" s="83" t="s">
        <v>43</v>
      </c>
      <c r="O122" s="83" t="s">
        <v>151</v>
      </c>
      <c r="P122" s="83" t="s">
        <v>152</v>
      </c>
      <c r="Q122" s="83" t="s">
        <v>153</v>
      </c>
      <c r="R122" s="83" t="s">
        <v>154</v>
      </c>
      <c r="S122" s="83" t="s">
        <v>155</v>
      </c>
      <c r="T122" s="84" t="s">
        <v>156</v>
      </c>
      <c r="U122" s="206"/>
      <c r="V122" s="206"/>
      <c r="W122" s="206"/>
      <c r="X122" s="206"/>
      <c r="Y122" s="206"/>
      <c r="Z122" s="206"/>
      <c r="AA122" s="206"/>
      <c r="AB122" s="206"/>
      <c r="AC122" s="206"/>
      <c r="AD122" s="206"/>
      <c r="AE122" s="206"/>
    </row>
    <row r="123" s="31" customFormat="true" ht="22.8" hidden="false" customHeight="true" outlineLevel="0" collapsed="false">
      <c r="A123" s="24"/>
      <c r="B123" s="25"/>
      <c r="C123" s="90" t="s">
        <v>157</v>
      </c>
      <c r="D123" s="26"/>
      <c r="E123" s="26"/>
      <c r="F123" s="26"/>
      <c r="G123" s="26"/>
      <c r="H123" s="26"/>
      <c r="I123" s="138"/>
      <c r="J123" s="215" t="n">
        <f aca="false">BK123</f>
        <v>0</v>
      </c>
      <c r="K123" s="26"/>
      <c r="L123" s="30"/>
      <c r="M123" s="85"/>
      <c r="N123" s="216"/>
      <c r="O123" s="86"/>
      <c r="P123" s="217" t="n">
        <f aca="false">P124+P172</f>
        <v>0</v>
      </c>
      <c r="Q123" s="86"/>
      <c r="R123" s="217" t="n">
        <f aca="false">R124+R172</f>
        <v>7.19655001</v>
      </c>
      <c r="S123" s="86"/>
      <c r="T123" s="218" t="n">
        <f aca="false">T124+T172</f>
        <v>4.7806</v>
      </c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T123" s="3" t="s">
        <v>78</v>
      </c>
      <c r="AU123" s="3" t="s">
        <v>131</v>
      </c>
      <c r="BK123" s="219" t="n">
        <f aca="false">BK124+BK172</f>
        <v>0</v>
      </c>
    </row>
    <row r="124" s="220" customFormat="true" ht="25.9" hidden="false" customHeight="true" outlineLevel="0" collapsed="false">
      <c r="B124" s="221"/>
      <c r="C124" s="222"/>
      <c r="D124" s="223" t="s">
        <v>78</v>
      </c>
      <c r="E124" s="224" t="s">
        <v>158</v>
      </c>
      <c r="F124" s="224" t="s">
        <v>159</v>
      </c>
      <c r="G124" s="222"/>
      <c r="H124" s="222"/>
      <c r="I124" s="225"/>
      <c r="J124" s="226" t="n">
        <f aca="false">BK124</f>
        <v>0</v>
      </c>
      <c r="K124" s="222"/>
      <c r="L124" s="227"/>
      <c r="M124" s="228"/>
      <c r="N124" s="229"/>
      <c r="O124" s="229"/>
      <c r="P124" s="230" t="n">
        <f aca="false">P125+P146+P164+P170</f>
        <v>0</v>
      </c>
      <c r="Q124" s="229"/>
      <c r="R124" s="230" t="n">
        <f aca="false">R125+R146+R164+R170</f>
        <v>7.19655001</v>
      </c>
      <c r="S124" s="229"/>
      <c r="T124" s="231" t="n">
        <f aca="false">T125+T146+T164+T170</f>
        <v>4.7806</v>
      </c>
      <c r="AR124" s="232" t="s">
        <v>86</v>
      </c>
      <c r="AT124" s="233" t="s">
        <v>78</v>
      </c>
      <c r="AU124" s="233" t="s">
        <v>79</v>
      </c>
      <c r="AY124" s="232" t="s">
        <v>160</v>
      </c>
      <c r="BK124" s="234" t="n">
        <f aca="false">BK125+BK146+BK164+BK170</f>
        <v>0</v>
      </c>
    </row>
    <row r="125" s="220" customFormat="true" ht="22.8" hidden="false" customHeight="true" outlineLevel="0" collapsed="false">
      <c r="B125" s="221"/>
      <c r="C125" s="222"/>
      <c r="D125" s="223" t="s">
        <v>78</v>
      </c>
      <c r="E125" s="235" t="s">
        <v>182</v>
      </c>
      <c r="F125" s="235" t="s">
        <v>3149</v>
      </c>
      <c r="G125" s="222"/>
      <c r="H125" s="222"/>
      <c r="I125" s="225"/>
      <c r="J125" s="236" t="n">
        <f aca="false">BK125</f>
        <v>0</v>
      </c>
      <c r="K125" s="222"/>
      <c r="L125" s="227"/>
      <c r="M125" s="228"/>
      <c r="N125" s="229"/>
      <c r="O125" s="229"/>
      <c r="P125" s="230" t="n">
        <f aca="false">SUM(P126:P145)</f>
        <v>0</v>
      </c>
      <c r="Q125" s="229"/>
      <c r="R125" s="230" t="n">
        <f aca="false">SUM(R126:R145)</f>
        <v>6.13367865</v>
      </c>
      <c r="S125" s="229"/>
      <c r="T125" s="231" t="n">
        <f aca="false">SUM(T126:T145)</f>
        <v>0</v>
      </c>
      <c r="AR125" s="232" t="s">
        <v>86</v>
      </c>
      <c r="AT125" s="233" t="s">
        <v>78</v>
      </c>
      <c r="AU125" s="233" t="s">
        <v>86</v>
      </c>
      <c r="AY125" s="232" t="s">
        <v>160</v>
      </c>
      <c r="BK125" s="234" t="n">
        <f aca="false">SUM(BK126:BK145)</f>
        <v>0</v>
      </c>
    </row>
    <row r="126" s="31" customFormat="true" ht="21.75" hidden="false" customHeight="true" outlineLevel="0" collapsed="false">
      <c r="A126" s="24"/>
      <c r="B126" s="25"/>
      <c r="C126" s="237" t="s">
        <v>86</v>
      </c>
      <c r="D126" s="237" t="s">
        <v>162</v>
      </c>
      <c r="E126" s="238" t="s">
        <v>3150</v>
      </c>
      <c r="F126" s="239" t="s">
        <v>3151</v>
      </c>
      <c r="G126" s="240" t="s">
        <v>213</v>
      </c>
      <c r="H126" s="241" t="n">
        <v>7.838</v>
      </c>
      <c r="I126" s="242"/>
      <c r="J126" s="243" t="n">
        <f aca="false">ROUND(I126*H126,2)</f>
        <v>0</v>
      </c>
      <c r="K126" s="244"/>
      <c r="L126" s="30"/>
      <c r="M126" s="245"/>
      <c r="N126" s="246" t="s">
        <v>44</v>
      </c>
      <c r="O126" s="74"/>
      <c r="P126" s="247" t="n">
        <f aca="false">O126*H126</f>
        <v>0</v>
      </c>
      <c r="Q126" s="247" t="n">
        <v>0.299</v>
      </c>
      <c r="R126" s="247" t="n">
        <f aca="false">Q126*H126</f>
        <v>2.343562</v>
      </c>
      <c r="S126" s="247" t="n">
        <v>0</v>
      </c>
      <c r="T126" s="248" t="n">
        <f aca="false">S126*H126</f>
        <v>0</v>
      </c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R126" s="249" t="s">
        <v>166</v>
      </c>
      <c r="AT126" s="249" t="s">
        <v>162</v>
      </c>
      <c r="AU126" s="249" t="s">
        <v>88</v>
      </c>
      <c r="AY126" s="3" t="s">
        <v>160</v>
      </c>
      <c r="BE126" s="250" t="n">
        <f aca="false">IF(N126="základní",J126,0)</f>
        <v>0</v>
      </c>
      <c r="BF126" s="250" t="n">
        <f aca="false">IF(N126="snížená",J126,0)</f>
        <v>0</v>
      </c>
      <c r="BG126" s="250" t="n">
        <f aca="false">IF(N126="zákl. přenesená",J126,0)</f>
        <v>0</v>
      </c>
      <c r="BH126" s="250" t="n">
        <f aca="false">IF(N126="sníž. přenesená",J126,0)</f>
        <v>0</v>
      </c>
      <c r="BI126" s="250" t="n">
        <f aca="false">IF(N126="nulová",J126,0)</f>
        <v>0</v>
      </c>
      <c r="BJ126" s="3" t="s">
        <v>86</v>
      </c>
      <c r="BK126" s="250" t="n">
        <f aca="false">ROUND(I126*H126,2)</f>
        <v>0</v>
      </c>
      <c r="BL126" s="3" t="s">
        <v>166</v>
      </c>
      <c r="BM126" s="249" t="s">
        <v>3152</v>
      </c>
    </row>
    <row r="127" s="251" customFormat="true" ht="12.8" hidden="false" customHeight="false" outlineLevel="0" collapsed="false">
      <c r="B127" s="252"/>
      <c r="C127" s="253"/>
      <c r="D127" s="254" t="s">
        <v>168</v>
      </c>
      <c r="E127" s="255"/>
      <c r="F127" s="256" t="s">
        <v>3153</v>
      </c>
      <c r="G127" s="253"/>
      <c r="H127" s="257" t="n">
        <v>7.838</v>
      </c>
      <c r="I127" s="258"/>
      <c r="J127" s="253"/>
      <c r="K127" s="253"/>
      <c r="L127" s="259"/>
      <c r="M127" s="260"/>
      <c r="N127" s="261"/>
      <c r="O127" s="261"/>
      <c r="P127" s="261"/>
      <c r="Q127" s="261"/>
      <c r="R127" s="261"/>
      <c r="S127" s="261"/>
      <c r="T127" s="262"/>
      <c r="AT127" s="263" t="s">
        <v>168</v>
      </c>
      <c r="AU127" s="263" t="s">
        <v>88</v>
      </c>
      <c r="AV127" s="251" t="s">
        <v>88</v>
      </c>
      <c r="AW127" s="251" t="s">
        <v>35</v>
      </c>
      <c r="AX127" s="251" t="s">
        <v>79</v>
      </c>
      <c r="AY127" s="263" t="s">
        <v>160</v>
      </c>
    </row>
    <row r="128" s="276" customFormat="true" ht="12.8" hidden="false" customHeight="false" outlineLevel="0" collapsed="false">
      <c r="B128" s="277"/>
      <c r="C128" s="278"/>
      <c r="D128" s="254" t="s">
        <v>168</v>
      </c>
      <c r="E128" s="279"/>
      <c r="F128" s="280" t="s">
        <v>3154</v>
      </c>
      <c r="G128" s="278"/>
      <c r="H128" s="279"/>
      <c r="I128" s="281"/>
      <c r="J128" s="278"/>
      <c r="K128" s="278"/>
      <c r="L128" s="282"/>
      <c r="M128" s="283"/>
      <c r="N128" s="284"/>
      <c r="O128" s="284"/>
      <c r="P128" s="284"/>
      <c r="Q128" s="284"/>
      <c r="R128" s="284"/>
      <c r="S128" s="284"/>
      <c r="T128" s="285"/>
      <c r="AT128" s="286" t="s">
        <v>168</v>
      </c>
      <c r="AU128" s="286" t="s">
        <v>88</v>
      </c>
      <c r="AV128" s="276" t="s">
        <v>86</v>
      </c>
      <c r="AW128" s="276" t="s">
        <v>35</v>
      </c>
      <c r="AX128" s="276" t="s">
        <v>79</v>
      </c>
      <c r="AY128" s="286" t="s">
        <v>160</v>
      </c>
    </row>
    <row r="129" s="264" customFormat="true" ht="12.8" hidden="false" customHeight="false" outlineLevel="0" collapsed="false">
      <c r="B129" s="265"/>
      <c r="C129" s="266"/>
      <c r="D129" s="254" t="s">
        <v>168</v>
      </c>
      <c r="E129" s="267"/>
      <c r="F129" s="268" t="s">
        <v>172</v>
      </c>
      <c r="G129" s="266"/>
      <c r="H129" s="269" t="n">
        <v>7.838</v>
      </c>
      <c r="I129" s="270"/>
      <c r="J129" s="266"/>
      <c r="K129" s="266"/>
      <c r="L129" s="271"/>
      <c r="M129" s="272"/>
      <c r="N129" s="273"/>
      <c r="O129" s="273"/>
      <c r="P129" s="273"/>
      <c r="Q129" s="273"/>
      <c r="R129" s="273"/>
      <c r="S129" s="273"/>
      <c r="T129" s="274"/>
      <c r="AT129" s="275" t="s">
        <v>168</v>
      </c>
      <c r="AU129" s="275" t="s">
        <v>88</v>
      </c>
      <c r="AV129" s="264" t="s">
        <v>166</v>
      </c>
      <c r="AW129" s="264" t="s">
        <v>35</v>
      </c>
      <c r="AX129" s="264" t="s">
        <v>86</v>
      </c>
      <c r="AY129" s="275" t="s">
        <v>160</v>
      </c>
    </row>
    <row r="130" s="31" customFormat="true" ht="21.75" hidden="false" customHeight="true" outlineLevel="0" collapsed="false">
      <c r="A130" s="24"/>
      <c r="B130" s="25"/>
      <c r="C130" s="237" t="s">
        <v>88</v>
      </c>
      <c r="D130" s="237" t="s">
        <v>162</v>
      </c>
      <c r="E130" s="238" t="s">
        <v>3155</v>
      </c>
      <c r="F130" s="239" t="s">
        <v>3156</v>
      </c>
      <c r="G130" s="240" t="s">
        <v>213</v>
      </c>
      <c r="H130" s="241" t="n">
        <v>7.645</v>
      </c>
      <c r="I130" s="242"/>
      <c r="J130" s="243" t="n">
        <f aca="false">ROUND(I130*H130,2)</f>
        <v>0</v>
      </c>
      <c r="K130" s="244"/>
      <c r="L130" s="30"/>
      <c r="M130" s="245"/>
      <c r="N130" s="246" t="s">
        <v>44</v>
      </c>
      <c r="O130" s="74"/>
      <c r="P130" s="247" t="n">
        <f aca="false">O130*H130</f>
        <v>0</v>
      </c>
      <c r="Q130" s="247" t="n">
        <v>0.15826</v>
      </c>
      <c r="R130" s="247" t="n">
        <f aca="false">Q130*H130</f>
        <v>1.2098977</v>
      </c>
      <c r="S130" s="247" t="n">
        <v>0</v>
      </c>
      <c r="T130" s="248" t="n">
        <f aca="false">S130*H130</f>
        <v>0</v>
      </c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R130" s="249" t="s">
        <v>166</v>
      </c>
      <c r="AT130" s="249" t="s">
        <v>162</v>
      </c>
      <c r="AU130" s="249" t="s">
        <v>88</v>
      </c>
      <c r="AY130" s="3" t="s">
        <v>160</v>
      </c>
      <c r="BE130" s="250" t="n">
        <f aca="false">IF(N130="základní",J130,0)</f>
        <v>0</v>
      </c>
      <c r="BF130" s="250" t="n">
        <f aca="false">IF(N130="snížená",J130,0)</f>
        <v>0</v>
      </c>
      <c r="BG130" s="250" t="n">
        <f aca="false">IF(N130="zákl. přenesená",J130,0)</f>
        <v>0</v>
      </c>
      <c r="BH130" s="250" t="n">
        <f aca="false">IF(N130="sníž. přenesená",J130,0)</f>
        <v>0</v>
      </c>
      <c r="BI130" s="250" t="n">
        <f aca="false">IF(N130="nulová",J130,0)</f>
        <v>0</v>
      </c>
      <c r="BJ130" s="3" t="s">
        <v>86</v>
      </c>
      <c r="BK130" s="250" t="n">
        <f aca="false">ROUND(I130*H130,2)</f>
        <v>0</v>
      </c>
      <c r="BL130" s="3" t="s">
        <v>166</v>
      </c>
      <c r="BM130" s="249" t="s">
        <v>3157</v>
      </c>
    </row>
    <row r="131" s="251" customFormat="true" ht="12.8" hidden="false" customHeight="false" outlineLevel="0" collapsed="false">
      <c r="B131" s="252"/>
      <c r="C131" s="253"/>
      <c r="D131" s="254" t="s">
        <v>168</v>
      </c>
      <c r="E131" s="255"/>
      <c r="F131" s="256" t="s">
        <v>3158</v>
      </c>
      <c r="G131" s="253"/>
      <c r="H131" s="257" t="n">
        <v>6.645</v>
      </c>
      <c r="I131" s="258"/>
      <c r="J131" s="253"/>
      <c r="K131" s="253"/>
      <c r="L131" s="259"/>
      <c r="M131" s="260"/>
      <c r="N131" s="261"/>
      <c r="O131" s="261"/>
      <c r="P131" s="261"/>
      <c r="Q131" s="261"/>
      <c r="R131" s="261"/>
      <c r="S131" s="261"/>
      <c r="T131" s="262"/>
      <c r="AT131" s="263" t="s">
        <v>168</v>
      </c>
      <c r="AU131" s="263" t="s">
        <v>88</v>
      </c>
      <c r="AV131" s="251" t="s">
        <v>88</v>
      </c>
      <c r="AW131" s="251" t="s">
        <v>35</v>
      </c>
      <c r="AX131" s="251" t="s">
        <v>79</v>
      </c>
      <c r="AY131" s="263" t="s">
        <v>160</v>
      </c>
    </row>
    <row r="132" s="251" customFormat="true" ht="12.8" hidden="false" customHeight="false" outlineLevel="0" collapsed="false">
      <c r="B132" s="252"/>
      <c r="C132" s="253"/>
      <c r="D132" s="254" t="s">
        <v>168</v>
      </c>
      <c r="E132" s="255"/>
      <c r="F132" s="256" t="s">
        <v>3159</v>
      </c>
      <c r="G132" s="253"/>
      <c r="H132" s="257" t="n">
        <v>1</v>
      </c>
      <c r="I132" s="258"/>
      <c r="J132" s="253"/>
      <c r="K132" s="253"/>
      <c r="L132" s="259"/>
      <c r="M132" s="260"/>
      <c r="N132" s="261"/>
      <c r="O132" s="261"/>
      <c r="P132" s="261"/>
      <c r="Q132" s="261"/>
      <c r="R132" s="261"/>
      <c r="S132" s="261"/>
      <c r="T132" s="262"/>
      <c r="AT132" s="263" t="s">
        <v>168</v>
      </c>
      <c r="AU132" s="263" t="s">
        <v>88</v>
      </c>
      <c r="AV132" s="251" t="s">
        <v>88</v>
      </c>
      <c r="AW132" s="251" t="s">
        <v>35</v>
      </c>
      <c r="AX132" s="251" t="s">
        <v>79</v>
      </c>
      <c r="AY132" s="263" t="s">
        <v>160</v>
      </c>
    </row>
    <row r="133" s="276" customFormat="true" ht="12.8" hidden="false" customHeight="false" outlineLevel="0" collapsed="false">
      <c r="B133" s="277"/>
      <c r="C133" s="278"/>
      <c r="D133" s="254" t="s">
        <v>168</v>
      </c>
      <c r="E133" s="279"/>
      <c r="F133" s="280" t="s">
        <v>3160</v>
      </c>
      <c r="G133" s="278"/>
      <c r="H133" s="279"/>
      <c r="I133" s="281"/>
      <c r="J133" s="278"/>
      <c r="K133" s="278"/>
      <c r="L133" s="282"/>
      <c r="M133" s="283"/>
      <c r="N133" s="284"/>
      <c r="O133" s="284"/>
      <c r="P133" s="284"/>
      <c r="Q133" s="284"/>
      <c r="R133" s="284"/>
      <c r="S133" s="284"/>
      <c r="T133" s="285"/>
      <c r="AT133" s="286" t="s">
        <v>168</v>
      </c>
      <c r="AU133" s="286" t="s">
        <v>88</v>
      </c>
      <c r="AV133" s="276" t="s">
        <v>86</v>
      </c>
      <c r="AW133" s="276" t="s">
        <v>35</v>
      </c>
      <c r="AX133" s="276" t="s">
        <v>79</v>
      </c>
      <c r="AY133" s="286" t="s">
        <v>160</v>
      </c>
    </row>
    <row r="134" s="264" customFormat="true" ht="12.8" hidden="false" customHeight="false" outlineLevel="0" collapsed="false">
      <c r="B134" s="265"/>
      <c r="C134" s="266"/>
      <c r="D134" s="254" t="s">
        <v>168</v>
      </c>
      <c r="E134" s="267"/>
      <c r="F134" s="268" t="s">
        <v>172</v>
      </c>
      <c r="G134" s="266"/>
      <c r="H134" s="269" t="n">
        <v>7.645</v>
      </c>
      <c r="I134" s="270"/>
      <c r="J134" s="266"/>
      <c r="K134" s="266"/>
      <c r="L134" s="271"/>
      <c r="M134" s="272"/>
      <c r="N134" s="273"/>
      <c r="O134" s="273"/>
      <c r="P134" s="273"/>
      <c r="Q134" s="273"/>
      <c r="R134" s="273"/>
      <c r="S134" s="273"/>
      <c r="T134" s="274"/>
      <c r="AT134" s="275" t="s">
        <v>168</v>
      </c>
      <c r="AU134" s="275" t="s">
        <v>88</v>
      </c>
      <c r="AV134" s="264" t="s">
        <v>166</v>
      </c>
      <c r="AW134" s="264" t="s">
        <v>35</v>
      </c>
      <c r="AX134" s="264" t="s">
        <v>86</v>
      </c>
      <c r="AY134" s="275" t="s">
        <v>160</v>
      </c>
    </row>
    <row r="135" s="31" customFormat="true" ht="21.75" hidden="false" customHeight="true" outlineLevel="0" collapsed="false">
      <c r="A135" s="24"/>
      <c r="B135" s="25"/>
      <c r="C135" s="237" t="s">
        <v>95</v>
      </c>
      <c r="D135" s="237" t="s">
        <v>162</v>
      </c>
      <c r="E135" s="238" t="s">
        <v>3161</v>
      </c>
      <c r="F135" s="239" t="s">
        <v>3162</v>
      </c>
      <c r="G135" s="240" t="s">
        <v>213</v>
      </c>
      <c r="H135" s="241" t="n">
        <v>7.645</v>
      </c>
      <c r="I135" s="242"/>
      <c r="J135" s="243" t="n">
        <f aca="false">ROUND(I135*H135,2)</f>
        <v>0</v>
      </c>
      <c r="K135" s="244"/>
      <c r="L135" s="30"/>
      <c r="M135" s="245"/>
      <c r="N135" s="246" t="s">
        <v>44</v>
      </c>
      <c r="O135" s="74"/>
      <c r="P135" s="247" t="n">
        <f aca="false">O135*H135</f>
        <v>0</v>
      </c>
      <c r="Q135" s="247" t="n">
        <v>0.0016</v>
      </c>
      <c r="R135" s="247" t="n">
        <f aca="false">Q135*H135</f>
        <v>0.012232</v>
      </c>
      <c r="S135" s="247" t="n">
        <v>0</v>
      </c>
      <c r="T135" s="248" t="n">
        <f aca="false">S135*H135</f>
        <v>0</v>
      </c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R135" s="249" t="s">
        <v>166</v>
      </c>
      <c r="AT135" s="249" t="s">
        <v>162</v>
      </c>
      <c r="AU135" s="249" t="s">
        <v>88</v>
      </c>
      <c r="AY135" s="3" t="s">
        <v>160</v>
      </c>
      <c r="BE135" s="250" t="n">
        <f aca="false">IF(N135="základní",J135,0)</f>
        <v>0</v>
      </c>
      <c r="BF135" s="250" t="n">
        <f aca="false">IF(N135="snížená",J135,0)</f>
        <v>0</v>
      </c>
      <c r="BG135" s="250" t="n">
        <f aca="false">IF(N135="zákl. přenesená",J135,0)</f>
        <v>0</v>
      </c>
      <c r="BH135" s="250" t="n">
        <f aca="false">IF(N135="sníž. přenesená",J135,0)</f>
        <v>0</v>
      </c>
      <c r="BI135" s="250" t="n">
        <f aca="false">IF(N135="nulová",J135,0)</f>
        <v>0</v>
      </c>
      <c r="BJ135" s="3" t="s">
        <v>86</v>
      </c>
      <c r="BK135" s="250" t="n">
        <f aca="false">ROUND(I135*H135,2)</f>
        <v>0</v>
      </c>
      <c r="BL135" s="3" t="s">
        <v>166</v>
      </c>
      <c r="BM135" s="249" t="s">
        <v>3163</v>
      </c>
    </row>
    <row r="136" s="31" customFormat="true" ht="44.25" hidden="false" customHeight="true" outlineLevel="0" collapsed="false">
      <c r="A136" s="24"/>
      <c r="B136" s="25"/>
      <c r="C136" s="237" t="s">
        <v>166</v>
      </c>
      <c r="D136" s="237" t="s">
        <v>162</v>
      </c>
      <c r="E136" s="238" t="s">
        <v>3164</v>
      </c>
      <c r="F136" s="239" t="s">
        <v>3165</v>
      </c>
      <c r="G136" s="240" t="s">
        <v>213</v>
      </c>
      <c r="H136" s="241" t="n">
        <v>7.645</v>
      </c>
      <c r="I136" s="242"/>
      <c r="J136" s="243" t="n">
        <f aca="false">ROUND(I136*H136,2)</f>
        <v>0</v>
      </c>
      <c r="K136" s="244"/>
      <c r="L136" s="30"/>
      <c r="M136" s="245"/>
      <c r="N136" s="246" t="s">
        <v>44</v>
      </c>
      <c r="O136" s="74"/>
      <c r="P136" s="247" t="n">
        <f aca="false">O136*H136</f>
        <v>0</v>
      </c>
      <c r="Q136" s="247" t="n">
        <v>0.10373</v>
      </c>
      <c r="R136" s="247" t="n">
        <f aca="false">Q136*H136</f>
        <v>0.79301585</v>
      </c>
      <c r="S136" s="247" t="n">
        <v>0</v>
      </c>
      <c r="T136" s="248" t="n">
        <f aca="false">S136*H136</f>
        <v>0</v>
      </c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R136" s="249" t="s">
        <v>166</v>
      </c>
      <c r="AT136" s="249" t="s">
        <v>162</v>
      </c>
      <c r="AU136" s="249" t="s">
        <v>88</v>
      </c>
      <c r="AY136" s="3" t="s">
        <v>160</v>
      </c>
      <c r="BE136" s="250" t="n">
        <f aca="false">IF(N136="základní",J136,0)</f>
        <v>0</v>
      </c>
      <c r="BF136" s="250" t="n">
        <f aca="false">IF(N136="snížená",J136,0)</f>
        <v>0</v>
      </c>
      <c r="BG136" s="250" t="n">
        <f aca="false">IF(N136="zákl. přenesená",J136,0)</f>
        <v>0</v>
      </c>
      <c r="BH136" s="250" t="n">
        <f aca="false">IF(N136="sníž. přenesená",J136,0)</f>
        <v>0</v>
      </c>
      <c r="BI136" s="250" t="n">
        <f aca="false">IF(N136="nulová",J136,0)</f>
        <v>0</v>
      </c>
      <c r="BJ136" s="3" t="s">
        <v>86</v>
      </c>
      <c r="BK136" s="250" t="n">
        <f aca="false">ROUND(I136*H136,2)</f>
        <v>0</v>
      </c>
      <c r="BL136" s="3" t="s">
        <v>166</v>
      </c>
      <c r="BM136" s="249" t="s">
        <v>3166</v>
      </c>
    </row>
    <row r="137" s="31" customFormat="true" ht="21.75" hidden="false" customHeight="true" outlineLevel="0" collapsed="false">
      <c r="A137" s="24"/>
      <c r="B137" s="25"/>
      <c r="C137" s="237" t="s">
        <v>182</v>
      </c>
      <c r="D137" s="237" t="s">
        <v>162</v>
      </c>
      <c r="E137" s="238" t="s">
        <v>3167</v>
      </c>
      <c r="F137" s="239" t="s">
        <v>3168</v>
      </c>
      <c r="G137" s="240" t="s">
        <v>213</v>
      </c>
      <c r="H137" s="241" t="n">
        <v>7.838</v>
      </c>
      <c r="I137" s="242"/>
      <c r="J137" s="243" t="n">
        <f aca="false">ROUND(I137*H137,2)</f>
        <v>0</v>
      </c>
      <c r="K137" s="244"/>
      <c r="L137" s="30"/>
      <c r="M137" s="245"/>
      <c r="N137" s="246" t="s">
        <v>44</v>
      </c>
      <c r="O137" s="74"/>
      <c r="P137" s="247" t="n">
        <f aca="false">O137*H137</f>
        <v>0</v>
      </c>
      <c r="Q137" s="247" t="n">
        <v>0.08425</v>
      </c>
      <c r="R137" s="247" t="n">
        <f aca="false">Q137*H137</f>
        <v>0.6603515</v>
      </c>
      <c r="S137" s="247" t="n">
        <v>0</v>
      </c>
      <c r="T137" s="248" t="n">
        <f aca="false">S137*H137</f>
        <v>0</v>
      </c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R137" s="249" t="s">
        <v>166</v>
      </c>
      <c r="AT137" s="249" t="s">
        <v>162</v>
      </c>
      <c r="AU137" s="249" t="s">
        <v>88</v>
      </c>
      <c r="AY137" s="3" t="s">
        <v>160</v>
      </c>
      <c r="BE137" s="250" t="n">
        <f aca="false">IF(N137="základní",J137,0)</f>
        <v>0</v>
      </c>
      <c r="BF137" s="250" t="n">
        <f aca="false">IF(N137="snížená",J137,0)</f>
        <v>0</v>
      </c>
      <c r="BG137" s="250" t="n">
        <f aca="false">IF(N137="zákl. přenesená",J137,0)</f>
        <v>0</v>
      </c>
      <c r="BH137" s="250" t="n">
        <f aca="false">IF(N137="sníž. přenesená",J137,0)</f>
        <v>0</v>
      </c>
      <c r="BI137" s="250" t="n">
        <f aca="false">IF(N137="nulová",J137,0)</f>
        <v>0</v>
      </c>
      <c r="BJ137" s="3" t="s">
        <v>86</v>
      </c>
      <c r="BK137" s="250" t="n">
        <f aca="false">ROUND(I137*H137,2)</f>
        <v>0</v>
      </c>
      <c r="BL137" s="3" t="s">
        <v>166</v>
      </c>
      <c r="BM137" s="249" t="s">
        <v>3169</v>
      </c>
    </row>
    <row r="138" s="251" customFormat="true" ht="12.8" hidden="false" customHeight="false" outlineLevel="0" collapsed="false">
      <c r="B138" s="252"/>
      <c r="C138" s="253"/>
      <c r="D138" s="254" t="s">
        <v>168</v>
      </c>
      <c r="E138" s="255"/>
      <c r="F138" s="256" t="s">
        <v>3153</v>
      </c>
      <c r="G138" s="253"/>
      <c r="H138" s="257" t="n">
        <v>7.838</v>
      </c>
      <c r="I138" s="258"/>
      <c r="J138" s="253"/>
      <c r="K138" s="253"/>
      <c r="L138" s="259"/>
      <c r="M138" s="260"/>
      <c r="N138" s="261"/>
      <c r="O138" s="261"/>
      <c r="P138" s="261"/>
      <c r="Q138" s="261"/>
      <c r="R138" s="261"/>
      <c r="S138" s="261"/>
      <c r="T138" s="262"/>
      <c r="AT138" s="263" t="s">
        <v>168</v>
      </c>
      <c r="AU138" s="263" t="s">
        <v>88</v>
      </c>
      <c r="AV138" s="251" t="s">
        <v>88</v>
      </c>
      <c r="AW138" s="251" t="s">
        <v>35</v>
      </c>
      <c r="AX138" s="251" t="s">
        <v>79</v>
      </c>
      <c r="AY138" s="263" t="s">
        <v>160</v>
      </c>
    </row>
    <row r="139" s="276" customFormat="true" ht="12.8" hidden="false" customHeight="false" outlineLevel="0" collapsed="false">
      <c r="B139" s="277"/>
      <c r="C139" s="278"/>
      <c r="D139" s="254" t="s">
        <v>168</v>
      </c>
      <c r="E139" s="279"/>
      <c r="F139" s="280" t="s">
        <v>3154</v>
      </c>
      <c r="G139" s="278"/>
      <c r="H139" s="279"/>
      <c r="I139" s="281"/>
      <c r="J139" s="278"/>
      <c r="K139" s="278"/>
      <c r="L139" s="282"/>
      <c r="M139" s="283"/>
      <c r="N139" s="284"/>
      <c r="O139" s="284"/>
      <c r="P139" s="284"/>
      <c r="Q139" s="284"/>
      <c r="R139" s="284"/>
      <c r="S139" s="284"/>
      <c r="T139" s="285"/>
      <c r="AT139" s="286" t="s">
        <v>168</v>
      </c>
      <c r="AU139" s="286" t="s">
        <v>88</v>
      </c>
      <c r="AV139" s="276" t="s">
        <v>86</v>
      </c>
      <c r="AW139" s="276" t="s">
        <v>35</v>
      </c>
      <c r="AX139" s="276" t="s">
        <v>79</v>
      </c>
      <c r="AY139" s="286" t="s">
        <v>160</v>
      </c>
    </row>
    <row r="140" s="264" customFormat="true" ht="12.8" hidden="false" customHeight="false" outlineLevel="0" collapsed="false">
      <c r="B140" s="265"/>
      <c r="C140" s="266"/>
      <c r="D140" s="254" t="s">
        <v>168</v>
      </c>
      <c r="E140" s="267"/>
      <c r="F140" s="268" t="s">
        <v>172</v>
      </c>
      <c r="G140" s="266"/>
      <c r="H140" s="269" t="n">
        <v>7.838</v>
      </c>
      <c r="I140" s="270"/>
      <c r="J140" s="266"/>
      <c r="K140" s="266"/>
      <c r="L140" s="271"/>
      <c r="M140" s="272"/>
      <c r="N140" s="273"/>
      <c r="O140" s="273"/>
      <c r="P140" s="273"/>
      <c r="Q140" s="273"/>
      <c r="R140" s="273"/>
      <c r="S140" s="273"/>
      <c r="T140" s="274"/>
      <c r="AT140" s="275" t="s">
        <v>168</v>
      </c>
      <c r="AU140" s="275" t="s">
        <v>88</v>
      </c>
      <c r="AV140" s="264" t="s">
        <v>166</v>
      </c>
      <c r="AW140" s="264" t="s">
        <v>35</v>
      </c>
      <c r="AX140" s="264" t="s">
        <v>86</v>
      </c>
      <c r="AY140" s="275" t="s">
        <v>160</v>
      </c>
    </row>
    <row r="141" s="31" customFormat="true" ht="16.5" hidden="false" customHeight="true" outlineLevel="0" collapsed="false">
      <c r="A141" s="24"/>
      <c r="B141" s="25"/>
      <c r="C141" s="287" t="s">
        <v>186</v>
      </c>
      <c r="D141" s="287" t="s">
        <v>262</v>
      </c>
      <c r="E141" s="288" t="s">
        <v>3170</v>
      </c>
      <c r="F141" s="289" t="s">
        <v>3171</v>
      </c>
      <c r="G141" s="290" t="s">
        <v>213</v>
      </c>
      <c r="H141" s="291" t="n">
        <v>8.23</v>
      </c>
      <c r="I141" s="292"/>
      <c r="J141" s="293" t="n">
        <f aca="false">ROUND(I141*H141,2)</f>
        <v>0</v>
      </c>
      <c r="K141" s="294"/>
      <c r="L141" s="295"/>
      <c r="M141" s="296"/>
      <c r="N141" s="297" t="s">
        <v>44</v>
      </c>
      <c r="O141" s="74"/>
      <c r="P141" s="247" t="n">
        <f aca="false">O141*H141</f>
        <v>0</v>
      </c>
      <c r="Q141" s="247" t="n">
        <v>0.131</v>
      </c>
      <c r="R141" s="247" t="n">
        <f aca="false">Q141*H141</f>
        <v>1.07813</v>
      </c>
      <c r="S141" s="247" t="n">
        <v>0</v>
      </c>
      <c r="T141" s="248" t="n">
        <f aca="false">S141*H141</f>
        <v>0</v>
      </c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R141" s="249" t="s">
        <v>200</v>
      </c>
      <c r="AT141" s="249" t="s">
        <v>262</v>
      </c>
      <c r="AU141" s="249" t="s">
        <v>88</v>
      </c>
      <c r="AY141" s="3" t="s">
        <v>160</v>
      </c>
      <c r="BE141" s="250" t="n">
        <f aca="false">IF(N141="základní",J141,0)</f>
        <v>0</v>
      </c>
      <c r="BF141" s="250" t="n">
        <f aca="false">IF(N141="snížená",J141,0)</f>
        <v>0</v>
      </c>
      <c r="BG141" s="250" t="n">
        <f aca="false">IF(N141="zákl. přenesená",J141,0)</f>
        <v>0</v>
      </c>
      <c r="BH141" s="250" t="n">
        <f aca="false">IF(N141="sníž. přenesená",J141,0)</f>
        <v>0</v>
      </c>
      <c r="BI141" s="250" t="n">
        <f aca="false">IF(N141="nulová",J141,0)</f>
        <v>0</v>
      </c>
      <c r="BJ141" s="3" t="s">
        <v>86</v>
      </c>
      <c r="BK141" s="250" t="n">
        <f aca="false">ROUND(I141*H141,2)</f>
        <v>0</v>
      </c>
      <c r="BL141" s="3" t="s">
        <v>166</v>
      </c>
      <c r="BM141" s="249" t="s">
        <v>3172</v>
      </c>
    </row>
    <row r="142" s="251" customFormat="true" ht="12.8" hidden="false" customHeight="false" outlineLevel="0" collapsed="false">
      <c r="B142" s="252"/>
      <c r="C142" s="253"/>
      <c r="D142" s="254" t="s">
        <v>168</v>
      </c>
      <c r="E142" s="253"/>
      <c r="F142" s="256" t="s">
        <v>3173</v>
      </c>
      <c r="G142" s="253"/>
      <c r="H142" s="257" t="n">
        <v>8.23</v>
      </c>
      <c r="I142" s="258"/>
      <c r="J142" s="253"/>
      <c r="K142" s="253"/>
      <c r="L142" s="259"/>
      <c r="M142" s="260"/>
      <c r="N142" s="261"/>
      <c r="O142" s="261"/>
      <c r="P142" s="261"/>
      <c r="Q142" s="261"/>
      <c r="R142" s="261"/>
      <c r="S142" s="261"/>
      <c r="T142" s="262"/>
      <c r="AT142" s="263" t="s">
        <v>168</v>
      </c>
      <c r="AU142" s="263" t="s">
        <v>88</v>
      </c>
      <c r="AV142" s="251" t="s">
        <v>88</v>
      </c>
      <c r="AW142" s="251" t="s">
        <v>3</v>
      </c>
      <c r="AX142" s="251" t="s">
        <v>86</v>
      </c>
      <c r="AY142" s="263" t="s">
        <v>160</v>
      </c>
    </row>
    <row r="143" s="31" customFormat="true" ht="33" hidden="false" customHeight="true" outlineLevel="0" collapsed="false">
      <c r="A143" s="24"/>
      <c r="B143" s="25"/>
      <c r="C143" s="237" t="s">
        <v>193</v>
      </c>
      <c r="D143" s="237" t="s">
        <v>162</v>
      </c>
      <c r="E143" s="238" t="s">
        <v>3174</v>
      </c>
      <c r="F143" s="239" t="s">
        <v>3175</v>
      </c>
      <c r="G143" s="240" t="s">
        <v>221</v>
      </c>
      <c r="H143" s="241" t="n">
        <v>16.29</v>
      </c>
      <c r="I143" s="242"/>
      <c r="J143" s="243" t="n">
        <f aca="false">ROUND(I143*H143,2)</f>
        <v>0</v>
      </c>
      <c r="K143" s="244"/>
      <c r="L143" s="30"/>
      <c r="M143" s="245"/>
      <c r="N143" s="246" t="s">
        <v>44</v>
      </c>
      <c r="O143" s="74"/>
      <c r="P143" s="247" t="n">
        <f aca="false">O143*H143</f>
        <v>0</v>
      </c>
      <c r="Q143" s="247" t="n">
        <v>0.00224</v>
      </c>
      <c r="R143" s="247" t="n">
        <f aca="false">Q143*H143</f>
        <v>0.0364896</v>
      </c>
      <c r="S143" s="247" t="n">
        <v>0</v>
      </c>
      <c r="T143" s="248" t="n">
        <f aca="false">S143*H143</f>
        <v>0</v>
      </c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R143" s="249" t="s">
        <v>166</v>
      </c>
      <c r="AT143" s="249" t="s">
        <v>162</v>
      </c>
      <c r="AU143" s="249" t="s">
        <v>88</v>
      </c>
      <c r="AY143" s="3" t="s">
        <v>160</v>
      </c>
      <c r="BE143" s="250" t="n">
        <f aca="false">IF(N143="základní",J143,0)</f>
        <v>0</v>
      </c>
      <c r="BF143" s="250" t="n">
        <f aca="false">IF(N143="snížená",J143,0)</f>
        <v>0</v>
      </c>
      <c r="BG143" s="250" t="n">
        <f aca="false">IF(N143="zákl. přenesená",J143,0)</f>
        <v>0</v>
      </c>
      <c r="BH143" s="250" t="n">
        <f aca="false">IF(N143="sníž. přenesená",J143,0)</f>
        <v>0</v>
      </c>
      <c r="BI143" s="250" t="n">
        <f aca="false">IF(N143="nulová",J143,0)</f>
        <v>0</v>
      </c>
      <c r="BJ143" s="3" t="s">
        <v>86</v>
      </c>
      <c r="BK143" s="250" t="n">
        <f aca="false">ROUND(I143*H143,2)</f>
        <v>0</v>
      </c>
      <c r="BL143" s="3" t="s">
        <v>166</v>
      </c>
      <c r="BM143" s="249" t="s">
        <v>3176</v>
      </c>
    </row>
    <row r="144" s="251" customFormat="true" ht="12.8" hidden="false" customHeight="false" outlineLevel="0" collapsed="false">
      <c r="B144" s="252"/>
      <c r="C144" s="253"/>
      <c r="D144" s="254" t="s">
        <v>168</v>
      </c>
      <c r="E144" s="255"/>
      <c r="F144" s="256" t="s">
        <v>3177</v>
      </c>
      <c r="G144" s="253"/>
      <c r="H144" s="257" t="n">
        <v>16.29</v>
      </c>
      <c r="I144" s="258"/>
      <c r="J144" s="253"/>
      <c r="K144" s="253"/>
      <c r="L144" s="259"/>
      <c r="M144" s="260"/>
      <c r="N144" s="261"/>
      <c r="O144" s="261"/>
      <c r="P144" s="261"/>
      <c r="Q144" s="261"/>
      <c r="R144" s="261"/>
      <c r="S144" s="261"/>
      <c r="T144" s="262"/>
      <c r="AT144" s="263" t="s">
        <v>168</v>
      </c>
      <c r="AU144" s="263" t="s">
        <v>88</v>
      </c>
      <c r="AV144" s="251" t="s">
        <v>88</v>
      </c>
      <c r="AW144" s="251" t="s">
        <v>35</v>
      </c>
      <c r="AX144" s="251" t="s">
        <v>79</v>
      </c>
      <c r="AY144" s="263" t="s">
        <v>160</v>
      </c>
    </row>
    <row r="145" s="264" customFormat="true" ht="12.8" hidden="false" customHeight="false" outlineLevel="0" collapsed="false">
      <c r="B145" s="265"/>
      <c r="C145" s="266"/>
      <c r="D145" s="254" t="s">
        <v>168</v>
      </c>
      <c r="E145" s="267"/>
      <c r="F145" s="268" t="s">
        <v>172</v>
      </c>
      <c r="G145" s="266"/>
      <c r="H145" s="269" t="n">
        <v>16.29</v>
      </c>
      <c r="I145" s="270"/>
      <c r="J145" s="266"/>
      <c r="K145" s="266"/>
      <c r="L145" s="271"/>
      <c r="M145" s="272"/>
      <c r="N145" s="273"/>
      <c r="O145" s="273"/>
      <c r="P145" s="273"/>
      <c r="Q145" s="273"/>
      <c r="R145" s="273"/>
      <c r="S145" s="273"/>
      <c r="T145" s="274"/>
      <c r="AT145" s="275" t="s">
        <v>168</v>
      </c>
      <c r="AU145" s="275" t="s">
        <v>88</v>
      </c>
      <c r="AV145" s="264" t="s">
        <v>166</v>
      </c>
      <c r="AW145" s="264" t="s">
        <v>35</v>
      </c>
      <c r="AX145" s="264" t="s">
        <v>86</v>
      </c>
      <c r="AY145" s="275" t="s">
        <v>160</v>
      </c>
    </row>
    <row r="146" s="220" customFormat="true" ht="22.8" hidden="false" customHeight="true" outlineLevel="0" collapsed="false">
      <c r="B146" s="221"/>
      <c r="C146" s="222"/>
      <c r="D146" s="223" t="s">
        <v>78</v>
      </c>
      <c r="E146" s="235" t="s">
        <v>204</v>
      </c>
      <c r="F146" s="235" t="s">
        <v>1793</v>
      </c>
      <c r="G146" s="222"/>
      <c r="H146" s="222"/>
      <c r="I146" s="225"/>
      <c r="J146" s="236" t="n">
        <f aca="false">BK146</f>
        <v>0</v>
      </c>
      <c r="K146" s="222"/>
      <c r="L146" s="227"/>
      <c r="M146" s="228"/>
      <c r="N146" s="229"/>
      <c r="O146" s="229"/>
      <c r="P146" s="230" t="n">
        <f aca="false">SUM(P147:P163)</f>
        <v>0</v>
      </c>
      <c r="Q146" s="229"/>
      <c r="R146" s="230" t="n">
        <f aca="false">SUM(R147:R163)</f>
        <v>1.06287136</v>
      </c>
      <c r="S146" s="229"/>
      <c r="T146" s="231" t="n">
        <f aca="false">SUM(T147:T163)</f>
        <v>4.7806</v>
      </c>
      <c r="AR146" s="232" t="s">
        <v>86</v>
      </c>
      <c r="AT146" s="233" t="s">
        <v>78</v>
      </c>
      <c r="AU146" s="233" t="s">
        <v>86</v>
      </c>
      <c r="AY146" s="232" t="s">
        <v>160</v>
      </c>
      <c r="BK146" s="234" t="n">
        <f aca="false">SUM(BK147:BK163)</f>
        <v>0</v>
      </c>
    </row>
    <row r="147" s="31" customFormat="true" ht="21.75" hidden="false" customHeight="true" outlineLevel="0" collapsed="false">
      <c r="A147" s="24"/>
      <c r="B147" s="25"/>
      <c r="C147" s="237" t="s">
        <v>200</v>
      </c>
      <c r="D147" s="237" t="s">
        <v>162</v>
      </c>
      <c r="E147" s="238" t="s">
        <v>3178</v>
      </c>
      <c r="F147" s="239" t="s">
        <v>3179</v>
      </c>
      <c r="G147" s="240" t="s">
        <v>221</v>
      </c>
      <c r="H147" s="241" t="n">
        <v>6.725</v>
      </c>
      <c r="I147" s="242"/>
      <c r="J147" s="243" t="n">
        <f aca="false">ROUND(I147*H147,2)</f>
        <v>0</v>
      </c>
      <c r="K147" s="244"/>
      <c r="L147" s="30"/>
      <c r="M147" s="245"/>
      <c r="N147" s="246" t="s">
        <v>44</v>
      </c>
      <c r="O147" s="74"/>
      <c r="P147" s="247" t="n">
        <f aca="false">O147*H147</f>
        <v>0</v>
      </c>
      <c r="Q147" s="247" t="n">
        <v>0.1295</v>
      </c>
      <c r="R147" s="247" t="n">
        <f aca="false">Q147*H147</f>
        <v>0.8708875</v>
      </c>
      <c r="S147" s="247" t="n">
        <v>0</v>
      </c>
      <c r="T147" s="248" t="n">
        <f aca="false">S147*H147</f>
        <v>0</v>
      </c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R147" s="249" t="s">
        <v>166</v>
      </c>
      <c r="AT147" s="249" t="s">
        <v>162</v>
      </c>
      <c r="AU147" s="249" t="s">
        <v>88</v>
      </c>
      <c r="AY147" s="3" t="s">
        <v>160</v>
      </c>
      <c r="BE147" s="250" t="n">
        <f aca="false">IF(N147="základní",J147,0)</f>
        <v>0</v>
      </c>
      <c r="BF147" s="250" t="n">
        <f aca="false">IF(N147="snížená",J147,0)</f>
        <v>0</v>
      </c>
      <c r="BG147" s="250" t="n">
        <f aca="false">IF(N147="zákl. přenesená",J147,0)</f>
        <v>0</v>
      </c>
      <c r="BH147" s="250" t="n">
        <f aca="false">IF(N147="sníž. přenesená",J147,0)</f>
        <v>0</v>
      </c>
      <c r="BI147" s="250" t="n">
        <f aca="false">IF(N147="nulová",J147,0)</f>
        <v>0</v>
      </c>
      <c r="BJ147" s="3" t="s">
        <v>86</v>
      </c>
      <c r="BK147" s="250" t="n">
        <f aca="false">ROUND(I147*H147,2)</f>
        <v>0</v>
      </c>
      <c r="BL147" s="3" t="s">
        <v>166</v>
      </c>
      <c r="BM147" s="249" t="s">
        <v>3180</v>
      </c>
    </row>
    <row r="148" s="251" customFormat="true" ht="12.8" hidden="false" customHeight="false" outlineLevel="0" collapsed="false">
      <c r="B148" s="252"/>
      <c r="C148" s="253"/>
      <c r="D148" s="254" t="s">
        <v>168</v>
      </c>
      <c r="E148" s="255"/>
      <c r="F148" s="256" t="s">
        <v>3181</v>
      </c>
      <c r="G148" s="253"/>
      <c r="H148" s="257" t="n">
        <v>6.725</v>
      </c>
      <c r="I148" s="258"/>
      <c r="J148" s="253"/>
      <c r="K148" s="253"/>
      <c r="L148" s="259"/>
      <c r="M148" s="260"/>
      <c r="N148" s="261"/>
      <c r="O148" s="261"/>
      <c r="P148" s="261"/>
      <c r="Q148" s="261"/>
      <c r="R148" s="261"/>
      <c r="S148" s="261"/>
      <c r="T148" s="262"/>
      <c r="AT148" s="263" t="s">
        <v>168</v>
      </c>
      <c r="AU148" s="263" t="s">
        <v>88</v>
      </c>
      <c r="AV148" s="251" t="s">
        <v>88</v>
      </c>
      <c r="AW148" s="251" t="s">
        <v>35</v>
      </c>
      <c r="AX148" s="251" t="s">
        <v>79</v>
      </c>
      <c r="AY148" s="263" t="s">
        <v>160</v>
      </c>
    </row>
    <row r="149" s="264" customFormat="true" ht="12.8" hidden="false" customHeight="false" outlineLevel="0" collapsed="false">
      <c r="B149" s="265"/>
      <c r="C149" s="266"/>
      <c r="D149" s="254" t="s">
        <v>168</v>
      </c>
      <c r="E149" s="267"/>
      <c r="F149" s="268" t="s">
        <v>172</v>
      </c>
      <c r="G149" s="266"/>
      <c r="H149" s="269" t="n">
        <v>6.725</v>
      </c>
      <c r="I149" s="270"/>
      <c r="J149" s="266"/>
      <c r="K149" s="266"/>
      <c r="L149" s="271"/>
      <c r="M149" s="272"/>
      <c r="N149" s="273"/>
      <c r="O149" s="273"/>
      <c r="P149" s="273"/>
      <c r="Q149" s="273"/>
      <c r="R149" s="273"/>
      <c r="S149" s="273"/>
      <c r="T149" s="274"/>
      <c r="AT149" s="275" t="s">
        <v>168</v>
      </c>
      <c r="AU149" s="275" t="s">
        <v>88</v>
      </c>
      <c r="AV149" s="264" t="s">
        <v>166</v>
      </c>
      <c r="AW149" s="264" t="s">
        <v>35</v>
      </c>
      <c r="AX149" s="264" t="s">
        <v>86</v>
      </c>
      <c r="AY149" s="275" t="s">
        <v>160</v>
      </c>
    </row>
    <row r="150" s="31" customFormat="true" ht="16.5" hidden="false" customHeight="true" outlineLevel="0" collapsed="false">
      <c r="A150" s="24"/>
      <c r="B150" s="25"/>
      <c r="C150" s="287" t="s">
        <v>204</v>
      </c>
      <c r="D150" s="287" t="s">
        <v>262</v>
      </c>
      <c r="E150" s="288" t="s">
        <v>3182</v>
      </c>
      <c r="F150" s="289" t="s">
        <v>3183</v>
      </c>
      <c r="G150" s="290" t="s">
        <v>221</v>
      </c>
      <c r="H150" s="291" t="n">
        <v>6.725</v>
      </c>
      <c r="I150" s="292"/>
      <c r="J150" s="293" t="n">
        <f aca="false">ROUND(I150*H150,2)</f>
        <v>0</v>
      </c>
      <c r="K150" s="294"/>
      <c r="L150" s="295"/>
      <c r="M150" s="296"/>
      <c r="N150" s="297" t="s">
        <v>44</v>
      </c>
      <c r="O150" s="74"/>
      <c r="P150" s="247" t="n">
        <f aca="false">O150*H150</f>
        <v>0</v>
      </c>
      <c r="Q150" s="247" t="n">
        <v>0.028</v>
      </c>
      <c r="R150" s="247" t="n">
        <f aca="false">Q150*H150</f>
        <v>0.1883</v>
      </c>
      <c r="S150" s="247" t="n">
        <v>0</v>
      </c>
      <c r="T150" s="248" t="n">
        <f aca="false">S150*H150</f>
        <v>0</v>
      </c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R150" s="249" t="s">
        <v>200</v>
      </c>
      <c r="AT150" s="249" t="s">
        <v>262</v>
      </c>
      <c r="AU150" s="249" t="s">
        <v>88</v>
      </c>
      <c r="AY150" s="3" t="s">
        <v>160</v>
      </c>
      <c r="BE150" s="250" t="n">
        <f aca="false">IF(N150="základní",J150,0)</f>
        <v>0</v>
      </c>
      <c r="BF150" s="250" t="n">
        <f aca="false">IF(N150="snížená",J150,0)</f>
        <v>0</v>
      </c>
      <c r="BG150" s="250" t="n">
        <f aca="false">IF(N150="zákl. přenesená",J150,0)</f>
        <v>0</v>
      </c>
      <c r="BH150" s="250" t="n">
        <f aca="false">IF(N150="sníž. přenesená",J150,0)</f>
        <v>0</v>
      </c>
      <c r="BI150" s="250" t="n">
        <f aca="false">IF(N150="nulová",J150,0)</f>
        <v>0</v>
      </c>
      <c r="BJ150" s="3" t="s">
        <v>86</v>
      </c>
      <c r="BK150" s="250" t="n">
        <f aca="false">ROUND(I150*H150,2)</f>
        <v>0</v>
      </c>
      <c r="BL150" s="3" t="s">
        <v>166</v>
      </c>
      <c r="BM150" s="249" t="s">
        <v>3184</v>
      </c>
    </row>
    <row r="151" s="31" customFormat="true" ht="21.75" hidden="false" customHeight="true" outlineLevel="0" collapsed="false">
      <c r="A151" s="24"/>
      <c r="B151" s="25"/>
      <c r="C151" s="237" t="s">
        <v>210</v>
      </c>
      <c r="D151" s="237" t="s">
        <v>162</v>
      </c>
      <c r="E151" s="238" t="s">
        <v>1794</v>
      </c>
      <c r="F151" s="239" t="s">
        <v>1795</v>
      </c>
      <c r="G151" s="240" t="s">
        <v>213</v>
      </c>
      <c r="H151" s="241" t="n">
        <v>7.838</v>
      </c>
      <c r="I151" s="242"/>
      <c r="J151" s="243" t="n">
        <f aca="false">ROUND(I151*H151,2)</f>
        <v>0</v>
      </c>
      <c r="K151" s="244"/>
      <c r="L151" s="30"/>
      <c r="M151" s="245"/>
      <c r="N151" s="246" t="s">
        <v>44</v>
      </c>
      <c r="O151" s="74"/>
      <c r="P151" s="247" t="n">
        <f aca="false">O151*H151</f>
        <v>0</v>
      </c>
      <c r="Q151" s="247" t="n">
        <v>0.00047</v>
      </c>
      <c r="R151" s="247" t="n">
        <f aca="false">Q151*H151</f>
        <v>0.00368386</v>
      </c>
      <c r="S151" s="247" t="n">
        <v>0</v>
      </c>
      <c r="T151" s="248" t="n">
        <f aca="false">S151*H151</f>
        <v>0</v>
      </c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R151" s="249" t="s">
        <v>166</v>
      </c>
      <c r="AT151" s="249" t="s">
        <v>162</v>
      </c>
      <c r="AU151" s="249" t="s">
        <v>88</v>
      </c>
      <c r="AY151" s="3" t="s">
        <v>160</v>
      </c>
      <c r="BE151" s="250" t="n">
        <f aca="false">IF(N151="základní",J151,0)</f>
        <v>0</v>
      </c>
      <c r="BF151" s="250" t="n">
        <f aca="false">IF(N151="snížená",J151,0)</f>
        <v>0</v>
      </c>
      <c r="BG151" s="250" t="n">
        <f aca="false">IF(N151="zákl. přenesená",J151,0)</f>
        <v>0</v>
      </c>
      <c r="BH151" s="250" t="n">
        <f aca="false">IF(N151="sníž. přenesená",J151,0)</f>
        <v>0</v>
      </c>
      <c r="BI151" s="250" t="n">
        <f aca="false">IF(N151="nulová",J151,0)</f>
        <v>0</v>
      </c>
      <c r="BJ151" s="3" t="s">
        <v>86</v>
      </c>
      <c r="BK151" s="250" t="n">
        <f aca="false">ROUND(I151*H151,2)</f>
        <v>0</v>
      </c>
      <c r="BL151" s="3" t="s">
        <v>166</v>
      </c>
      <c r="BM151" s="249" t="s">
        <v>3185</v>
      </c>
    </row>
    <row r="152" s="251" customFormat="true" ht="12.8" hidden="false" customHeight="false" outlineLevel="0" collapsed="false">
      <c r="B152" s="252"/>
      <c r="C152" s="253"/>
      <c r="D152" s="254" t="s">
        <v>168</v>
      </c>
      <c r="E152" s="255"/>
      <c r="F152" s="256" t="s">
        <v>3153</v>
      </c>
      <c r="G152" s="253"/>
      <c r="H152" s="257" t="n">
        <v>7.838</v>
      </c>
      <c r="I152" s="258"/>
      <c r="J152" s="253"/>
      <c r="K152" s="253"/>
      <c r="L152" s="259"/>
      <c r="M152" s="260"/>
      <c r="N152" s="261"/>
      <c r="O152" s="261"/>
      <c r="P152" s="261"/>
      <c r="Q152" s="261"/>
      <c r="R152" s="261"/>
      <c r="S152" s="261"/>
      <c r="T152" s="262"/>
      <c r="AT152" s="263" t="s">
        <v>168</v>
      </c>
      <c r="AU152" s="263" t="s">
        <v>88</v>
      </c>
      <c r="AV152" s="251" t="s">
        <v>88</v>
      </c>
      <c r="AW152" s="251" t="s">
        <v>35</v>
      </c>
      <c r="AX152" s="251" t="s">
        <v>79</v>
      </c>
      <c r="AY152" s="263" t="s">
        <v>160</v>
      </c>
    </row>
    <row r="153" s="276" customFormat="true" ht="12.8" hidden="false" customHeight="false" outlineLevel="0" collapsed="false">
      <c r="B153" s="277"/>
      <c r="C153" s="278"/>
      <c r="D153" s="254" t="s">
        <v>168</v>
      </c>
      <c r="E153" s="279"/>
      <c r="F153" s="280" t="s">
        <v>3186</v>
      </c>
      <c r="G153" s="278"/>
      <c r="H153" s="279"/>
      <c r="I153" s="281"/>
      <c r="J153" s="278"/>
      <c r="K153" s="278"/>
      <c r="L153" s="282"/>
      <c r="M153" s="283"/>
      <c r="N153" s="284"/>
      <c r="O153" s="284"/>
      <c r="P153" s="284"/>
      <c r="Q153" s="284"/>
      <c r="R153" s="284"/>
      <c r="S153" s="284"/>
      <c r="T153" s="285"/>
      <c r="AT153" s="286" t="s">
        <v>168</v>
      </c>
      <c r="AU153" s="286" t="s">
        <v>88</v>
      </c>
      <c r="AV153" s="276" t="s">
        <v>86</v>
      </c>
      <c r="AW153" s="276" t="s">
        <v>35</v>
      </c>
      <c r="AX153" s="276" t="s">
        <v>79</v>
      </c>
      <c r="AY153" s="286" t="s">
        <v>160</v>
      </c>
    </row>
    <row r="154" s="264" customFormat="true" ht="12.8" hidden="false" customHeight="false" outlineLevel="0" collapsed="false">
      <c r="B154" s="265"/>
      <c r="C154" s="266"/>
      <c r="D154" s="254" t="s">
        <v>168</v>
      </c>
      <c r="E154" s="267"/>
      <c r="F154" s="268" t="s">
        <v>172</v>
      </c>
      <c r="G154" s="266"/>
      <c r="H154" s="269" t="n">
        <v>7.838</v>
      </c>
      <c r="I154" s="270"/>
      <c r="J154" s="266"/>
      <c r="K154" s="266"/>
      <c r="L154" s="271"/>
      <c r="M154" s="272"/>
      <c r="N154" s="273"/>
      <c r="O154" s="273"/>
      <c r="P154" s="273"/>
      <c r="Q154" s="273"/>
      <c r="R154" s="273"/>
      <c r="S154" s="273"/>
      <c r="T154" s="274"/>
      <c r="AT154" s="275" t="s">
        <v>168</v>
      </c>
      <c r="AU154" s="275" t="s">
        <v>88</v>
      </c>
      <c r="AV154" s="264" t="s">
        <v>166</v>
      </c>
      <c r="AW154" s="264" t="s">
        <v>35</v>
      </c>
      <c r="AX154" s="264" t="s">
        <v>86</v>
      </c>
      <c r="AY154" s="275" t="s">
        <v>160</v>
      </c>
    </row>
    <row r="155" s="31" customFormat="true" ht="16.5" hidden="false" customHeight="true" outlineLevel="0" collapsed="false">
      <c r="A155" s="24"/>
      <c r="B155" s="25"/>
      <c r="C155" s="237" t="s">
        <v>218</v>
      </c>
      <c r="D155" s="237" t="s">
        <v>162</v>
      </c>
      <c r="E155" s="238" t="s">
        <v>3187</v>
      </c>
      <c r="F155" s="239" t="s">
        <v>3188</v>
      </c>
      <c r="G155" s="240" t="s">
        <v>221</v>
      </c>
      <c r="H155" s="241" t="n">
        <v>16.29</v>
      </c>
      <c r="I155" s="242"/>
      <c r="J155" s="243" t="n">
        <f aca="false">ROUND(I155*H155,2)</f>
        <v>0</v>
      </c>
      <c r="K155" s="244"/>
      <c r="L155" s="30"/>
      <c r="M155" s="245"/>
      <c r="N155" s="246" t="s">
        <v>44</v>
      </c>
      <c r="O155" s="74"/>
      <c r="P155" s="247" t="n">
        <f aca="false">O155*H155</f>
        <v>0</v>
      </c>
      <c r="Q155" s="247" t="n">
        <v>0</v>
      </c>
      <c r="R155" s="247" t="n">
        <f aca="false">Q155*H155</f>
        <v>0</v>
      </c>
      <c r="S155" s="247" t="n">
        <v>0</v>
      </c>
      <c r="T155" s="248" t="n">
        <f aca="false">S155*H155</f>
        <v>0</v>
      </c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R155" s="249" t="s">
        <v>166</v>
      </c>
      <c r="AT155" s="249" t="s">
        <v>162</v>
      </c>
      <c r="AU155" s="249" t="s">
        <v>88</v>
      </c>
      <c r="AY155" s="3" t="s">
        <v>160</v>
      </c>
      <c r="BE155" s="250" t="n">
        <f aca="false">IF(N155="základní",J155,0)</f>
        <v>0</v>
      </c>
      <c r="BF155" s="250" t="n">
        <f aca="false">IF(N155="snížená",J155,0)</f>
        <v>0</v>
      </c>
      <c r="BG155" s="250" t="n">
        <f aca="false">IF(N155="zákl. přenesená",J155,0)</f>
        <v>0</v>
      </c>
      <c r="BH155" s="250" t="n">
        <f aca="false">IF(N155="sníž. přenesená",J155,0)</f>
        <v>0</v>
      </c>
      <c r="BI155" s="250" t="n">
        <f aca="false">IF(N155="nulová",J155,0)</f>
        <v>0</v>
      </c>
      <c r="BJ155" s="3" t="s">
        <v>86</v>
      </c>
      <c r="BK155" s="250" t="n">
        <f aca="false">ROUND(I155*H155,2)</f>
        <v>0</v>
      </c>
      <c r="BL155" s="3" t="s">
        <v>166</v>
      </c>
      <c r="BM155" s="249" t="s">
        <v>3189</v>
      </c>
    </row>
    <row r="156" s="251" customFormat="true" ht="12.8" hidden="false" customHeight="false" outlineLevel="0" collapsed="false">
      <c r="B156" s="252"/>
      <c r="C156" s="253"/>
      <c r="D156" s="254" t="s">
        <v>168</v>
      </c>
      <c r="E156" s="255"/>
      <c r="F156" s="256" t="s">
        <v>3190</v>
      </c>
      <c r="G156" s="253"/>
      <c r="H156" s="257" t="n">
        <v>14.29</v>
      </c>
      <c r="I156" s="258"/>
      <c r="J156" s="253"/>
      <c r="K156" s="253"/>
      <c r="L156" s="259"/>
      <c r="M156" s="260"/>
      <c r="N156" s="261"/>
      <c r="O156" s="261"/>
      <c r="P156" s="261"/>
      <c r="Q156" s="261"/>
      <c r="R156" s="261"/>
      <c r="S156" s="261"/>
      <c r="T156" s="262"/>
      <c r="AT156" s="263" t="s">
        <v>168</v>
      </c>
      <c r="AU156" s="263" t="s">
        <v>88</v>
      </c>
      <c r="AV156" s="251" t="s">
        <v>88</v>
      </c>
      <c r="AW156" s="251" t="s">
        <v>35</v>
      </c>
      <c r="AX156" s="251" t="s">
        <v>79</v>
      </c>
      <c r="AY156" s="263" t="s">
        <v>160</v>
      </c>
    </row>
    <row r="157" s="251" customFormat="true" ht="12.8" hidden="false" customHeight="false" outlineLevel="0" collapsed="false">
      <c r="B157" s="252"/>
      <c r="C157" s="253"/>
      <c r="D157" s="254" t="s">
        <v>168</v>
      </c>
      <c r="E157" s="255"/>
      <c r="F157" s="256" t="s">
        <v>3191</v>
      </c>
      <c r="G157" s="253"/>
      <c r="H157" s="257" t="n">
        <v>2</v>
      </c>
      <c r="I157" s="258"/>
      <c r="J157" s="253"/>
      <c r="K157" s="253"/>
      <c r="L157" s="259"/>
      <c r="M157" s="260"/>
      <c r="N157" s="261"/>
      <c r="O157" s="261"/>
      <c r="P157" s="261"/>
      <c r="Q157" s="261"/>
      <c r="R157" s="261"/>
      <c r="S157" s="261"/>
      <c r="T157" s="262"/>
      <c r="AT157" s="263" t="s">
        <v>168</v>
      </c>
      <c r="AU157" s="263" t="s">
        <v>88</v>
      </c>
      <c r="AV157" s="251" t="s">
        <v>88</v>
      </c>
      <c r="AW157" s="251" t="s">
        <v>35</v>
      </c>
      <c r="AX157" s="251" t="s">
        <v>79</v>
      </c>
      <c r="AY157" s="263" t="s">
        <v>160</v>
      </c>
    </row>
    <row r="158" s="264" customFormat="true" ht="12.8" hidden="false" customHeight="false" outlineLevel="0" collapsed="false">
      <c r="B158" s="265"/>
      <c r="C158" s="266"/>
      <c r="D158" s="254" t="s">
        <v>168</v>
      </c>
      <c r="E158" s="267"/>
      <c r="F158" s="268" t="s">
        <v>172</v>
      </c>
      <c r="G158" s="266"/>
      <c r="H158" s="269" t="n">
        <v>16.29</v>
      </c>
      <c r="I158" s="270"/>
      <c r="J158" s="266"/>
      <c r="K158" s="266"/>
      <c r="L158" s="271"/>
      <c r="M158" s="272"/>
      <c r="N158" s="273"/>
      <c r="O158" s="273"/>
      <c r="P158" s="273"/>
      <c r="Q158" s="273"/>
      <c r="R158" s="273"/>
      <c r="S158" s="273"/>
      <c r="T158" s="274"/>
      <c r="AT158" s="275" t="s">
        <v>168</v>
      </c>
      <c r="AU158" s="275" t="s">
        <v>88</v>
      </c>
      <c r="AV158" s="264" t="s">
        <v>166</v>
      </c>
      <c r="AW158" s="264" t="s">
        <v>35</v>
      </c>
      <c r="AX158" s="264" t="s">
        <v>86</v>
      </c>
      <c r="AY158" s="275" t="s">
        <v>160</v>
      </c>
    </row>
    <row r="159" s="31" customFormat="true" ht="33" hidden="false" customHeight="true" outlineLevel="0" collapsed="false">
      <c r="A159" s="24"/>
      <c r="B159" s="25"/>
      <c r="C159" s="237" t="s">
        <v>225</v>
      </c>
      <c r="D159" s="237" t="s">
        <v>162</v>
      </c>
      <c r="E159" s="238" t="s">
        <v>730</v>
      </c>
      <c r="F159" s="239" t="s">
        <v>731</v>
      </c>
      <c r="G159" s="240" t="s">
        <v>165</v>
      </c>
      <c r="H159" s="241" t="n">
        <v>2.173</v>
      </c>
      <c r="I159" s="242"/>
      <c r="J159" s="243" t="n">
        <f aca="false">ROUND(I159*H159,2)</f>
        <v>0</v>
      </c>
      <c r="K159" s="244"/>
      <c r="L159" s="30"/>
      <c r="M159" s="245"/>
      <c r="N159" s="246" t="s">
        <v>44</v>
      </c>
      <c r="O159" s="74"/>
      <c r="P159" s="247" t="n">
        <f aca="false">O159*H159</f>
        <v>0</v>
      </c>
      <c r="Q159" s="247" t="n">
        <v>0</v>
      </c>
      <c r="R159" s="247" t="n">
        <f aca="false">Q159*H159</f>
        <v>0</v>
      </c>
      <c r="S159" s="247" t="n">
        <v>2.2</v>
      </c>
      <c r="T159" s="248" t="n">
        <f aca="false">S159*H159</f>
        <v>4.7806</v>
      </c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R159" s="249" t="s">
        <v>166</v>
      </c>
      <c r="AT159" s="249" t="s">
        <v>162</v>
      </c>
      <c r="AU159" s="249" t="s">
        <v>88</v>
      </c>
      <c r="AY159" s="3" t="s">
        <v>160</v>
      </c>
      <c r="BE159" s="250" t="n">
        <f aca="false">IF(N159="základní",J159,0)</f>
        <v>0</v>
      </c>
      <c r="BF159" s="250" t="n">
        <f aca="false">IF(N159="snížená",J159,0)</f>
        <v>0</v>
      </c>
      <c r="BG159" s="250" t="n">
        <f aca="false">IF(N159="zákl. přenesená",J159,0)</f>
        <v>0</v>
      </c>
      <c r="BH159" s="250" t="n">
        <f aca="false">IF(N159="sníž. přenesená",J159,0)</f>
        <v>0</v>
      </c>
      <c r="BI159" s="250" t="n">
        <f aca="false">IF(N159="nulová",J159,0)</f>
        <v>0</v>
      </c>
      <c r="BJ159" s="3" t="s">
        <v>86</v>
      </c>
      <c r="BK159" s="250" t="n">
        <f aca="false">ROUND(I159*H159,2)</f>
        <v>0</v>
      </c>
      <c r="BL159" s="3" t="s">
        <v>166</v>
      </c>
      <c r="BM159" s="249" t="s">
        <v>3192</v>
      </c>
    </row>
    <row r="160" s="251" customFormat="true" ht="12.8" hidden="false" customHeight="false" outlineLevel="0" collapsed="false">
      <c r="B160" s="252"/>
      <c r="C160" s="253"/>
      <c r="D160" s="254" t="s">
        <v>168</v>
      </c>
      <c r="E160" s="255"/>
      <c r="F160" s="256" t="s">
        <v>3193</v>
      </c>
      <c r="G160" s="253"/>
      <c r="H160" s="257" t="n">
        <v>0.997</v>
      </c>
      <c r="I160" s="258"/>
      <c r="J160" s="253"/>
      <c r="K160" s="253"/>
      <c r="L160" s="259"/>
      <c r="M160" s="260"/>
      <c r="N160" s="261"/>
      <c r="O160" s="261"/>
      <c r="P160" s="261"/>
      <c r="Q160" s="261"/>
      <c r="R160" s="261"/>
      <c r="S160" s="261"/>
      <c r="T160" s="262"/>
      <c r="AT160" s="263" t="s">
        <v>168</v>
      </c>
      <c r="AU160" s="263" t="s">
        <v>88</v>
      </c>
      <c r="AV160" s="251" t="s">
        <v>88</v>
      </c>
      <c r="AW160" s="251" t="s">
        <v>35</v>
      </c>
      <c r="AX160" s="251" t="s">
        <v>79</v>
      </c>
      <c r="AY160" s="263" t="s">
        <v>160</v>
      </c>
    </row>
    <row r="161" s="251" customFormat="true" ht="12.8" hidden="false" customHeight="false" outlineLevel="0" collapsed="false">
      <c r="B161" s="252"/>
      <c r="C161" s="253"/>
      <c r="D161" s="254" t="s">
        <v>168</v>
      </c>
      <c r="E161" s="255"/>
      <c r="F161" s="256" t="s">
        <v>3194</v>
      </c>
      <c r="G161" s="253"/>
      <c r="H161" s="257" t="n">
        <v>1.176</v>
      </c>
      <c r="I161" s="258"/>
      <c r="J161" s="253"/>
      <c r="K161" s="253"/>
      <c r="L161" s="259"/>
      <c r="M161" s="260"/>
      <c r="N161" s="261"/>
      <c r="O161" s="261"/>
      <c r="P161" s="261"/>
      <c r="Q161" s="261"/>
      <c r="R161" s="261"/>
      <c r="S161" s="261"/>
      <c r="T161" s="262"/>
      <c r="AT161" s="263" t="s">
        <v>168</v>
      </c>
      <c r="AU161" s="263" t="s">
        <v>88</v>
      </c>
      <c r="AV161" s="251" t="s">
        <v>88</v>
      </c>
      <c r="AW161" s="251" t="s">
        <v>35</v>
      </c>
      <c r="AX161" s="251" t="s">
        <v>79</v>
      </c>
      <c r="AY161" s="263" t="s">
        <v>160</v>
      </c>
    </row>
    <row r="162" s="276" customFormat="true" ht="12.8" hidden="false" customHeight="false" outlineLevel="0" collapsed="false">
      <c r="B162" s="277"/>
      <c r="C162" s="278"/>
      <c r="D162" s="254" t="s">
        <v>168</v>
      </c>
      <c r="E162" s="279"/>
      <c r="F162" s="280" t="s">
        <v>3160</v>
      </c>
      <c r="G162" s="278"/>
      <c r="H162" s="279"/>
      <c r="I162" s="281"/>
      <c r="J162" s="278"/>
      <c r="K162" s="278"/>
      <c r="L162" s="282"/>
      <c r="M162" s="283"/>
      <c r="N162" s="284"/>
      <c r="O162" s="284"/>
      <c r="P162" s="284"/>
      <c r="Q162" s="284"/>
      <c r="R162" s="284"/>
      <c r="S162" s="284"/>
      <c r="T162" s="285"/>
      <c r="AT162" s="286" t="s">
        <v>168</v>
      </c>
      <c r="AU162" s="286" t="s">
        <v>88</v>
      </c>
      <c r="AV162" s="276" t="s">
        <v>86</v>
      </c>
      <c r="AW162" s="276" t="s">
        <v>35</v>
      </c>
      <c r="AX162" s="276" t="s">
        <v>79</v>
      </c>
      <c r="AY162" s="286" t="s">
        <v>160</v>
      </c>
    </row>
    <row r="163" s="264" customFormat="true" ht="12.8" hidden="false" customHeight="false" outlineLevel="0" collapsed="false">
      <c r="B163" s="265"/>
      <c r="C163" s="266"/>
      <c r="D163" s="254" t="s">
        <v>168</v>
      </c>
      <c r="E163" s="267"/>
      <c r="F163" s="268" t="s">
        <v>172</v>
      </c>
      <c r="G163" s="266"/>
      <c r="H163" s="269" t="n">
        <v>2.173</v>
      </c>
      <c r="I163" s="270"/>
      <c r="J163" s="266"/>
      <c r="K163" s="266"/>
      <c r="L163" s="271"/>
      <c r="M163" s="272"/>
      <c r="N163" s="273"/>
      <c r="O163" s="273"/>
      <c r="P163" s="273"/>
      <c r="Q163" s="273"/>
      <c r="R163" s="273"/>
      <c r="S163" s="273"/>
      <c r="T163" s="274"/>
      <c r="AT163" s="275" t="s">
        <v>168</v>
      </c>
      <c r="AU163" s="275" t="s">
        <v>88</v>
      </c>
      <c r="AV163" s="264" t="s">
        <v>166</v>
      </c>
      <c r="AW163" s="264" t="s">
        <v>35</v>
      </c>
      <c r="AX163" s="264" t="s">
        <v>86</v>
      </c>
      <c r="AY163" s="275" t="s">
        <v>160</v>
      </c>
    </row>
    <row r="164" s="220" customFormat="true" ht="22.8" hidden="false" customHeight="true" outlineLevel="0" collapsed="false">
      <c r="B164" s="221"/>
      <c r="C164" s="222"/>
      <c r="D164" s="223" t="s">
        <v>78</v>
      </c>
      <c r="E164" s="235" t="s">
        <v>295</v>
      </c>
      <c r="F164" s="235" t="s">
        <v>296</v>
      </c>
      <c r="G164" s="222"/>
      <c r="H164" s="222"/>
      <c r="I164" s="225"/>
      <c r="J164" s="236" t="n">
        <f aca="false">BK164</f>
        <v>0</v>
      </c>
      <c r="K164" s="222"/>
      <c r="L164" s="227"/>
      <c r="M164" s="228"/>
      <c r="N164" s="229"/>
      <c r="O164" s="229"/>
      <c r="P164" s="230" t="n">
        <f aca="false">SUM(P165:P169)</f>
        <v>0</v>
      </c>
      <c r="Q164" s="229"/>
      <c r="R164" s="230" t="n">
        <f aca="false">SUM(R165:R169)</f>
        <v>0</v>
      </c>
      <c r="S164" s="229"/>
      <c r="T164" s="231" t="n">
        <f aca="false">SUM(T165:T169)</f>
        <v>0</v>
      </c>
      <c r="AR164" s="232" t="s">
        <v>86</v>
      </c>
      <c r="AT164" s="233" t="s">
        <v>78</v>
      </c>
      <c r="AU164" s="233" t="s">
        <v>86</v>
      </c>
      <c r="AY164" s="232" t="s">
        <v>160</v>
      </c>
      <c r="BK164" s="234" t="n">
        <f aca="false">SUM(BK165:BK169)</f>
        <v>0</v>
      </c>
    </row>
    <row r="165" s="31" customFormat="true" ht="21.75" hidden="false" customHeight="true" outlineLevel="0" collapsed="false">
      <c r="A165" s="24"/>
      <c r="B165" s="25"/>
      <c r="C165" s="237" t="s">
        <v>232</v>
      </c>
      <c r="D165" s="237" t="s">
        <v>162</v>
      </c>
      <c r="E165" s="238" t="s">
        <v>3195</v>
      </c>
      <c r="F165" s="239" t="s">
        <v>3196</v>
      </c>
      <c r="G165" s="240" t="s">
        <v>189</v>
      </c>
      <c r="H165" s="241" t="n">
        <v>4.781</v>
      </c>
      <c r="I165" s="242"/>
      <c r="J165" s="243" t="n">
        <f aca="false">ROUND(I165*H165,2)</f>
        <v>0</v>
      </c>
      <c r="K165" s="244"/>
      <c r="L165" s="30"/>
      <c r="M165" s="245"/>
      <c r="N165" s="246" t="s">
        <v>44</v>
      </c>
      <c r="O165" s="74"/>
      <c r="P165" s="247" t="n">
        <f aca="false">O165*H165</f>
        <v>0</v>
      </c>
      <c r="Q165" s="247" t="n">
        <v>0</v>
      </c>
      <c r="R165" s="247" t="n">
        <f aca="false">Q165*H165</f>
        <v>0</v>
      </c>
      <c r="S165" s="247" t="n">
        <v>0</v>
      </c>
      <c r="T165" s="248" t="n">
        <f aca="false">S165*H165</f>
        <v>0</v>
      </c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R165" s="249" t="s">
        <v>166</v>
      </c>
      <c r="AT165" s="249" t="s">
        <v>162</v>
      </c>
      <c r="AU165" s="249" t="s">
        <v>88</v>
      </c>
      <c r="AY165" s="3" t="s">
        <v>160</v>
      </c>
      <c r="BE165" s="250" t="n">
        <f aca="false">IF(N165="základní",J165,0)</f>
        <v>0</v>
      </c>
      <c r="BF165" s="250" t="n">
        <f aca="false">IF(N165="snížená",J165,0)</f>
        <v>0</v>
      </c>
      <c r="BG165" s="250" t="n">
        <f aca="false">IF(N165="zákl. přenesená",J165,0)</f>
        <v>0</v>
      </c>
      <c r="BH165" s="250" t="n">
        <f aca="false">IF(N165="sníž. přenesená",J165,0)</f>
        <v>0</v>
      </c>
      <c r="BI165" s="250" t="n">
        <f aca="false">IF(N165="nulová",J165,0)</f>
        <v>0</v>
      </c>
      <c r="BJ165" s="3" t="s">
        <v>86</v>
      </c>
      <c r="BK165" s="250" t="n">
        <f aca="false">ROUND(I165*H165,2)</f>
        <v>0</v>
      </c>
      <c r="BL165" s="3" t="s">
        <v>166</v>
      </c>
      <c r="BM165" s="249" t="s">
        <v>3197</v>
      </c>
    </row>
    <row r="166" s="31" customFormat="true" ht="16.5" hidden="false" customHeight="true" outlineLevel="0" collapsed="false">
      <c r="A166" s="24"/>
      <c r="B166" s="25"/>
      <c r="C166" s="237" t="s">
        <v>240</v>
      </c>
      <c r="D166" s="237" t="s">
        <v>162</v>
      </c>
      <c r="E166" s="238" t="s">
        <v>3198</v>
      </c>
      <c r="F166" s="239" t="s">
        <v>3199</v>
      </c>
      <c r="G166" s="240" t="s">
        <v>189</v>
      </c>
      <c r="H166" s="241" t="n">
        <v>4.781</v>
      </c>
      <c r="I166" s="242"/>
      <c r="J166" s="243" t="n">
        <f aca="false">ROUND(I166*H166,2)</f>
        <v>0</v>
      </c>
      <c r="K166" s="244"/>
      <c r="L166" s="30"/>
      <c r="M166" s="245"/>
      <c r="N166" s="246" t="s">
        <v>44</v>
      </c>
      <c r="O166" s="74"/>
      <c r="P166" s="247" t="n">
        <f aca="false">O166*H166</f>
        <v>0</v>
      </c>
      <c r="Q166" s="247" t="n">
        <v>0</v>
      </c>
      <c r="R166" s="247" t="n">
        <f aca="false">Q166*H166</f>
        <v>0</v>
      </c>
      <c r="S166" s="247" t="n">
        <v>0</v>
      </c>
      <c r="T166" s="248" t="n">
        <f aca="false">S166*H166</f>
        <v>0</v>
      </c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R166" s="249" t="s">
        <v>166</v>
      </c>
      <c r="AT166" s="249" t="s">
        <v>162</v>
      </c>
      <c r="AU166" s="249" t="s">
        <v>88</v>
      </c>
      <c r="AY166" s="3" t="s">
        <v>160</v>
      </c>
      <c r="BE166" s="250" t="n">
        <f aca="false">IF(N166="základní",J166,0)</f>
        <v>0</v>
      </c>
      <c r="BF166" s="250" t="n">
        <f aca="false">IF(N166="snížená",J166,0)</f>
        <v>0</v>
      </c>
      <c r="BG166" s="250" t="n">
        <f aca="false">IF(N166="zákl. přenesená",J166,0)</f>
        <v>0</v>
      </c>
      <c r="BH166" s="250" t="n">
        <f aca="false">IF(N166="sníž. přenesená",J166,0)</f>
        <v>0</v>
      </c>
      <c r="BI166" s="250" t="n">
        <f aca="false">IF(N166="nulová",J166,0)</f>
        <v>0</v>
      </c>
      <c r="BJ166" s="3" t="s">
        <v>86</v>
      </c>
      <c r="BK166" s="250" t="n">
        <f aca="false">ROUND(I166*H166,2)</f>
        <v>0</v>
      </c>
      <c r="BL166" s="3" t="s">
        <v>166</v>
      </c>
      <c r="BM166" s="249" t="s">
        <v>3200</v>
      </c>
    </row>
    <row r="167" s="31" customFormat="true" ht="21.75" hidden="false" customHeight="true" outlineLevel="0" collapsed="false">
      <c r="A167" s="24"/>
      <c r="B167" s="25"/>
      <c r="C167" s="237" t="s">
        <v>7</v>
      </c>
      <c r="D167" s="237" t="s">
        <v>162</v>
      </c>
      <c r="E167" s="238" t="s">
        <v>3201</v>
      </c>
      <c r="F167" s="239" t="s">
        <v>3202</v>
      </c>
      <c r="G167" s="240" t="s">
        <v>189</v>
      </c>
      <c r="H167" s="241" t="n">
        <v>133.868</v>
      </c>
      <c r="I167" s="242"/>
      <c r="J167" s="243" t="n">
        <f aca="false">ROUND(I167*H167,2)</f>
        <v>0</v>
      </c>
      <c r="K167" s="244"/>
      <c r="L167" s="30"/>
      <c r="M167" s="245"/>
      <c r="N167" s="246" t="s">
        <v>44</v>
      </c>
      <c r="O167" s="74"/>
      <c r="P167" s="247" t="n">
        <f aca="false">O167*H167</f>
        <v>0</v>
      </c>
      <c r="Q167" s="247" t="n">
        <v>0</v>
      </c>
      <c r="R167" s="247" t="n">
        <f aca="false">Q167*H167</f>
        <v>0</v>
      </c>
      <c r="S167" s="247" t="n">
        <v>0</v>
      </c>
      <c r="T167" s="248" t="n">
        <f aca="false">S167*H167</f>
        <v>0</v>
      </c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R167" s="249" t="s">
        <v>166</v>
      </c>
      <c r="AT167" s="249" t="s">
        <v>162</v>
      </c>
      <c r="AU167" s="249" t="s">
        <v>88</v>
      </c>
      <c r="AY167" s="3" t="s">
        <v>160</v>
      </c>
      <c r="BE167" s="250" t="n">
        <f aca="false">IF(N167="základní",J167,0)</f>
        <v>0</v>
      </c>
      <c r="BF167" s="250" t="n">
        <f aca="false">IF(N167="snížená",J167,0)</f>
        <v>0</v>
      </c>
      <c r="BG167" s="250" t="n">
        <f aca="false">IF(N167="zákl. přenesená",J167,0)</f>
        <v>0</v>
      </c>
      <c r="BH167" s="250" t="n">
        <f aca="false">IF(N167="sníž. přenesená",J167,0)</f>
        <v>0</v>
      </c>
      <c r="BI167" s="250" t="n">
        <f aca="false">IF(N167="nulová",J167,0)</f>
        <v>0</v>
      </c>
      <c r="BJ167" s="3" t="s">
        <v>86</v>
      </c>
      <c r="BK167" s="250" t="n">
        <f aca="false">ROUND(I167*H167,2)</f>
        <v>0</v>
      </c>
      <c r="BL167" s="3" t="s">
        <v>166</v>
      </c>
      <c r="BM167" s="249" t="s">
        <v>3203</v>
      </c>
    </row>
    <row r="168" s="251" customFormat="true" ht="12.8" hidden="false" customHeight="false" outlineLevel="0" collapsed="false">
      <c r="B168" s="252"/>
      <c r="C168" s="253"/>
      <c r="D168" s="254" t="s">
        <v>168</v>
      </c>
      <c r="E168" s="253"/>
      <c r="F168" s="256" t="s">
        <v>3204</v>
      </c>
      <c r="G168" s="253"/>
      <c r="H168" s="257" t="n">
        <v>133.868</v>
      </c>
      <c r="I168" s="258"/>
      <c r="J168" s="253"/>
      <c r="K168" s="253"/>
      <c r="L168" s="259"/>
      <c r="M168" s="260"/>
      <c r="N168" s="261"/>
      <c r="O168" s="261"/>
      <c r="P168" s="261"/>
      <c r="Q168" s="261"/>
      <c r="R168" s="261"/>
      <c r="S168" s="261"/>
      <c r="T168" s="262"/>
      <c r="AT168" s="263" t="s">
        <v>168</v>
      </c>
      <c r="AU168" s="263" t="s">
        <v>88</v>
      </c>
      <c r="AV168" s="251" t="s">
        <v>88</v>
      </c>
      <c r="AW168" s="251" t="s">
        <v>3</v>
      </c>
      <c r="AX168" s="251" t="s">
        <v>86</v>
      </c>
      <c r="AY168" s="263" t="s">
        <v>160</v>
      </c>
    </row>
    <row r="169" s="31" customFormat="true" ht="33" hidden="false" customHeight="true" outlineLevel="0" collapsed="false">
      <c r="A169" s="24"/>
      <c r="B169" s="25"/>
      <c r="C169" s="237" t="s">
        <v>256</v>
      </c>
      <c r="D169" s="237" t="s">
        <v>162</v>
      </c>
      <c r="E169" s="238" t="s">
        <v>3205</v>
      </c>
      <c r="F169" s="239" t="s">
        <v>3206</v>
      </c>
      <c r="G169" s="240" t="s">
        <v>189</v>
      </c>
      <c r="H169" s="241" t="n">
        <v>4.781</v>
      </c>
      <c r="I169" s="242"/>
      <c r="J169" s="243" t="n">
        <f aca="false">ROUND(I169*H169,2)</f>
        <v>0</v>
      </c>
      <c r="K169" s="244"/>
      <c r="L169" s="30"/>
      <c r="M169" s="245"/>
      <c r="N169" s="246" t="s">
        <v>44</v>
      </c>
      <c r="O169" s="74"/>
      <c r="P169" s="247" t="n">
        <f aca="false">O169*H169</f>
        <v>0</v>
      </c>
      <c r="Q169" s="247" t="n">
        <v>0</v>
      </c>
      <c r="R169" s="247" t="n">
        <f aca="false">Q169*H169</f>
        <v>0</v>
      </c>
      <c r="S169" s="247" t="n">
        <v>0</v>
      </c>
      <c r="T169" s="248" t="n">
        <f aca="false">S169*H169</f>
        <v>0</v>
      </c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R169" s="249" t="s">
        <v>166</v>
      </c>
      <c r="AT169" s="249" t="s">
        <v>162</v>
      </c>
      <c r="AU169" s="249" t="s">
        <v>88</v>
      </c>
      <c r="AY169" s="3" t="s">
        <v>160</v>
      </c>
      <c r="BE169" s="250" t="n">
        <f aca="false">IF(N169="základní",J169,0)</f>
        <v>0</v>
      </c>
      <c r="BF169" s="250" t="n">
        <f aca="false">IF(N169="snížená",J169,0)</f>
        <v>0</v>
      </c>
      <c r="BG169" s="250" t="n">
        <f aca="false">IF(N169="zákl. přenesená",J169,0)</f>
        <v>0</v>
      </c>
      <c r="BH169" s="250" t="n">
        <f aca="false">IF(N169="sníž. přenesená",J169,0)</f>
        <v>0</v>
      </c>
      <c r="BI169" s="250" t="n">
        <f aca="false">IF(N169="nulová",J169,0)</f>
        <v>0</v>
      </c>
      <c r="BJ169" s="3" t="s">
        <v>86</v>
      </c>
      <c r="BK169" s="250" t="n">
        <f aca="false">ROUND(I169*H169,2)</f>
        <v>0</v>
      </c>
      <c r="BL169" s="3" t="s">
        <v>166</v>
      </c>
      <c r="BM169" s="249" t="s">
        <v>3207</v>
      </c>
    </row>
    <row r="170" s="220" customFormat="true" ht="22.8" hidden="false" customHeight="true" outlineLevel="0" collapsed="false">
      <c r="B170" s="221"/>
      <c r="C170" s="222"/>
      <c r="D170" s="223" t="s">
        <v>78</v>
      </c>
      <c r="E170" s="235" t="s">
        <v>314</v>
      </c>
      <c r="F170" s="235" t="s">
        <v>315</v>
      </c>
      <c r="G170" s="222"/>
      <c r="H170" s="222"/>
      <c r="I170" s="225"/>
      <c r="J170" s="236" t="n">
        <f aca="false">BK170</f>
        <v>0</v>
      </c>
      <c r="K170" s="222"/>
      <c r="L170" s="227"/>
      <c r="M170" s="228"/>
      <c r="N170" s="229"/>
      <c r="O170" s="229"/>
      <c r="P170" s="230" t="n">
        <f aca="false">P171</f>
        <v>0</v>
      </c>
      <c r="Q170" s="229"/>
      <c r="R170" s="230" t="n">
        <f aca="false">R171</f>
        <v>0</v>
      </c>
      <c r="S170" s="229"/>
      <c r="T170" s="231" t="n">
        <f aca="false">T171</f>
        <v>0</v>
      </c>
      <c r="AR170" s="232" t="s">
        <v>86</v>
      </c>
      <c r="AT170" s="233" t="s">
        <v>78</v>
      </c>
      <c r="AU170" s="233" t="s">
        <v>86</v>
      </c>
      <c r="AY170" s="232" t="s">
        <v>160</v>
      </c>
      <c r="BK170" s="234" t="n">
        <f aca="false">BK171</f>
        <v>0</v>
      </c>
    </row>
    <row r="171" s="31" customFormat="true" ht="21.75" hidden="false" customHeight="true" outlineLevel="0" collapsed="false">
      <c r="A171" s="24"/>
      <c r="B171" s="25"/>
      <c r="C171" s="237" t="s">
        <v>261</v>
      </c>
      <c r="D171" s="237" t="s">
        <v>162</v>
      </c>
      <c r="E171" s="238" t="s">
        <v>3208</v>
      </c>
      <c r="F171" s="239" t="s">
        <v>3209</v>
      </c>
      <c r="G171" s="240" t="s">
        <v>189</v>
      </c>
      <c r="H171" s="241" t="n">
        <v>7.197</v>
      </c>
      <c r="I171" s="242"/>
      <c r="J171" s="243" t="n">
        <f aca="false">ROUND(I171*H171,2)</f>
        <v>0</v>
      </c>
      <c r="K171" s="244"/>
      <c r="L171" s="30"/>
      <c r="M171" s="245"/>
      <c r="N171" s="246" t="s">
        <v>44</v>
      </c>
      <c r="O171" s="74"/>
      <c r="P171" s="247" t="n">
        <f aca="false">O171*H171</f>
        <v>0</v>
      </c>
      <c r="Q171" s="247" t="n">
        <v>0</v>
      </c>
      <c r="R171" s="247" t="n">
        <f aca="false">Q171*H171</f>
        <v>0</v>
      </c>
      <c r="S171" s="247" t="n">
        <v>0</v>
      </c>
      <c r="T171" s="248" t="n">
        <f aca="false">S171*H171</f>
        <v>0</v>
      </c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R171" s="249" t="s">
        <v>166</v>
      </c>
      <c r="AT171" s="249" t="s">
        <v>162</v>
      </c>
      <c r="AU171" s="249" t="s">
        <v>88</v>
      </c>
      <c r="AY171" s="3" t="s">
        <v>160</v>
      </c>
      <c r="BE171" s="250" t="n">
        <f aca="false">IF(N171="základní",J171,0)</f>
        <v>0</v>
      </c>
      <c r="BF171" s="250" t="n">
        <f aca="false">IF(N171="snížená",J171,0)</f>
        <v>0</v>
      </c>
      <c r="BG171" s="250" t="n">
        <f aca="false">IF(N171="zákl. přenesená",J171,0)</f>
        <v>0</v>
      </c>
      <c r="BH171" s="250" t="n">
        <f aca="false">IF(N171="sníž. přenesená",J171,0)</f>
        <v>0</v>
      </c>
      <c r="BI171" s="250" t="n">
        <f aca="false">IF(N171="nulová",J171,0)</f>
        <v>0</v>
      </c>
      <c r="BJ171" s="3" t="s">
        <v>86</v>
      </c>
      <c r="BK171" s="250" t="n">
        <f aca="false">ROUND(I171*H171,2)</f>
        <v>0</v>
      </c>
      <c r="BL171" s="3" t="s">
        <v>166</v>
      </c>
      <c r="BM171" s="249" t="s">
        <v>3210</v>
      </c>
    </row>
    <row r="172" s="220" customFormat="true" ht="25.9" hidden="false" customHeight="true" outlineLevel="0" collapsed="false">
      <c r="B172" s="221"/>
      <c r="C172" s="222"/>
      <c r="D172" s="223" t="s">
        <v>78</v>
      </c>
      <c r="E172" s="224" t="s">
        <v>384</v>
      </c>
      <c r="F172" s="224" t="s">
        <v>385</v>
      </c>
      <c r="G172" s="222"/>
      <c r="H172" s="222"/>
      <c r="I172" s="225"/>
      <c r="J172" s="226" t="n">
        <f aca="false">BK172</f>
        <v>0</v>
      </c>
      <c r="K172" s="222"/>
      <c r="L172" s="227"/>
      <c r="M172" s="228"/>
      <c r="N172" s="229"/>
      <c r="O172" s="229"/>
      <c r="P172" s="230" t="n">
        <f aca="false">P173</f>
        <v>0</v>
      </c>
      <c r="Q172" s="229"/>
      <c r="R172" s="230" t="n">
        <f aca="false">R173</f>
        <v>0</v>
      </c>
      <c r="S172" s="229"/>
      <c r="T172" s="231" t="n">
        <f aca="false">T173</f>
        <v>0</v>
      </c>
      <c r="AR172" s="232" t="s">
        <v>182</v>
      </c>
      <c r="AT172" s="233" t="s">
        <v>78</v>
      </c>
      <c r="AU172" s="233" t="s">
        <v>79</v>
      </c>
      <c r="AY172" s="232" t="s">
        <v>160</v>
      </c>
      <c r="BK172" s="234" t="n">
        <f aca="false">BK173</f>
        <v>0</v>
      </c>
    </row>
    <row r="173" s="220" customFormat="true" ht="22.8" hidden="false" customHeight="true" outlineLevel="0" collapsed="false">
      <c r="B173" s="221"/>
      <c r="C173" s="222"/>
      <c r="D173" s="223" t="s">
        <v>78</v>
      </c>
      <c r="E173" s="235" t="s">
        <v>386</v>
      </c>
      <c r="F173" s="235" t="s">
        <v>387</v>
      </c>
      <c r="G173" s="222"/>
      <c r="H173" s="222"/>
      <c r="I173" s="225"/>
      <c r="J173" s="236" t="n">
        <f aca="false">BK173</f>
        <v>0</v>
      </c>
      <c r="K173" s="222"/>
      <c r="L173" s="227"/>
      <c r="M173" s="228"/>
      <c r="N173" s="229"/>
      <c r="O173" s="229"/>
      <c r="P173" s="230" t="n">
        <f aca="false">P174</f>
        <v>0</v>
      </c>
      <c r="Q173" s="229"/>
      <c r="R173" s="230" t="n">
        <f aca="false">R174</f>
        <v>0</v>
      </c>
      <c r="S173" s="229"/>
      <c r="T173" s="231" t="n">
        <f aca="false">T174</f>
        <v>0</v>
      </c>
      <c r="AR173" s="232" t="s">
        <v>182</v>
      </c>
      <c r="AT173" s="233" t="s">
        <v>78</v>
      </c>
      <c r="AU173" s="233" t="s">
        <v>86</v>
      </c>
      <c r="AY173" s="232" t="s">
        <v>160</v>
      </c>
      <c r="BK173" s="234" t="n">
        <f aca="false">BK174</f>
        <v>0</v>
      </c>
    </row>
    <row r="174" s="31" customFormat="true" ht="16.5" hidden="false" customHeight="true" outlineLevel="0" collapsed="false">
      <c r="A174" s="24"/>
      <c r="B174" s="25"/>
      <c r="C174" s="237" t="s">
        <v>267</v>
      </c>
      <c r="D174" s="237" t="s">
        <v>162</v>
      </c>
      <c r="E174" s="238" t="s">
        <v>389</v>
      </c>
      <c r="F174" s="239" t="s">
        <v>387</v>
      </c>
      <c r="G174" s="240" t="s">
        <v>363</v>
      </c>
      <c r="H174" s="298"/>
      <c r="I174" s="242"/>
      <c r="J174" s="243" t="n">
        <f aca="false">ROUND(I174*H174,2)</f>
        <v>0</v>
      </c>
      <c r="K174" s="244"/>
      <c r="L174" s="30"/>
      <c r="M174" s="299"/>
      <c r="N174" s="300" t="s">
        <v>44</v>
      </c>
      <c r="O174" s="301"/>
      <c r="P174" s="302" t="n">
        <f aca="false">O174*H174</f>
        <v>0</v>
      </c>
      <c r="Q174" s="302" t="n">
        <v>0</v>
      </c>
      <c r="R174" s="302" t="n">
        <f aca="false">Q174*H174</f>
        <v>0</v>
      </c>
      <c r="S174" s="302" t="n">
        <v>0</v>
      </c>
      <c r="T174" s="303" t="n">
        <f aca="false">S174*H174</f>
        <v>0</v>
      </c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R174" s="249" t="s">
        <v>390</v>
      </c>
      <c r="AT174" s="249" t="s">
        <v>162</v>
      </c>
      <c r="AU174" s="249" t="s">
        <v>88</v>
      </c>
      <c r="AY174" s="3" t="s">
        <v>160</v>
      </c>
      <c r="BE174" s="250" t="n">
        <f aca="false">IF(N174="základní",J174,0)</f>
        <v>0</v>
      </c>
      <c r="BF174" s="250" t="n">
        <f aca="false">IF(N174="snížená",J174,0)</f>
        <v>0</v>
      </c>
      <c r="BG174" s="250" t="n">
        <f aca="false">IF(N174="zákl. přenesená",J174,0)</f>
        <v>0</v>
      </c>
      <c r="BH174" s="250" t="n">
        <f aca="false">IF(N174="sníž. přenesená",J174,0)</f>
        <v>0</v>
      </c>
      <c r="BI174" s="250" t="n">
        <f aca="false">IF(N174="nulová",J174,0)</f>
        <v>0</v>
      </c>
      <c r="BJ174" s="3" t="s">
        <v>86</v>
      </c>
      <c r="BK174" s="250" t="n">
        <f aca="false">ROUND(I174*H174,2)</f>
        <v>0</v>
      </c>
      <c r="BL174" s="3" t="s">
        <v>390</v>
      </c>
      <c r="BM174" s="249" t="s">
        <v>3211</v>
      </c>
    </row>
    <row r="175" s="31" customFormat="true" ht="6.95" hidden="false" customHeight="true" outlineLevel="0" collapsed="false">
      <c r="A175" s="24"/>
      <c r="B175" s="52"/>
      <c r="C175" s="53"/>
      <c r="D175" s="53"/>
      <c r="E175" s="53"/>
      <c r="F175" s="53"/>
      <c r="G175" s="53"/>
      <c r="H175" s="53"/>
      <c r="I175" s="178"/>
      <c r="J175" s="53"/>
      <c r="K175" s="53"/>
      <c r="L175" s="30"/>
      <c r="M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</row>
  </sheetData>
  <sheetProtection algorithmName="SHA-512" hashValue="4WGK3LQYMMFh6tqHoDdXnXBrYxBC5dIkA1s5szqG8LLYSajqxidkjhzRnlc4oaG67maXjzRT78Jq2Rod2sWkwg==" saltValue="nCfvHcLxrc4IlY7gFwhlOUBCWZOK6KRiWm19ZLMJzEaHlH59oGYjnYsjqbSHrorFiQr69av31oij1nafHVSBOA==" spinCount="100000" sheet="true" password="cc35" objects="true" scenarios="true" formatColumns="false" formatRows="false" autoFilter="false"/>
  <autoFilter ref="C122:K174"/>
  <mergeCells count="9">
    <mergeCell ref="L2:V2"/>
    <mergeCell ref="E7:H7"/>
    <mergeCell ref="E9:H9"/>
    <mergeCell ref="E18:H18"/>
    <mergeCell ref="E27:H27"/>
    <mergeCell ref="E85:H85"/>
    <mergeCell ref="E87:H87"/>
    <mergeCell ref="E113:H113"/>
    <mergeCell ref="E115:H115"/>
  </mergeCells>
  <printOptions headings="false" gridLines="false" gridLinesSet="true" horizontalCentered="false" verticalCentered="false"/>
  <pageMargins left="0.39375" right="0.39375" top="0.39375" bottom="0.393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BM26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34"/>
    <col collapsed="false" customWidth="true" hidden="false" outlineLevel="0" max="2" min="2" style="0" width="1.68"/>
    <col collapsed="false" customWidth="true" hidden="false" outlineLevel="0" max="3" min="3" style="0" width="4.16"/>
    <col collapsed="false" customWidth="true" hidden="false" outlineLevel="0" max="4" min="4" style="0" width="4.34"/>
    <col collapsed="false" customWidth="true" hidden="false" outlineLevel="0" max="5" min="5" style="0" width="17.15"/>
    <col collapsed="false" customWidth="true" hidden="false" outlineLevel="0" max="6" min="6" style="0" width="50.84"/>
    <col collapsed="false" customWidth="true" hidden="false" outlineLevel="0" max="7" min="7" style="0" width="7"/>
    <col collapsed="false" customWidth="true" hidden="false" outlineLevel="0" max="8" min="8" style="0" width="11.5"/>
    <col collapsed="false" customWidth="true" hidden="false" outlineLevel="0" max="9" min="9" style="130" width="20.15"/>
    <col collapsed="false" customWidth="true" hidden="false" outlineLevel="0" max="10" min="10" style="0" width="20.15"/>
    <col collapsed="false" customWidth="true" hidden="true" outlineLevel="0" max="11" min="11" style="0" width="20.15"/>
    <col collapsed="false" customWidth="true" hidden="false" outlineLevel="0" max="12" min="12" style="0" width="9.34"/>
    <col collapsed="false" customWidth="true" hidden="true" outlineLevel="0" max="13" min="13" style="0" width="10.83"/>
    <col collapsed="false" customWidth="true" hidden="true" outlineLevel="0" max="14" min="14" style="0" width="9.34"/>
    <col collapsed="false" customWidth="true" hidden="true" outlineLevel="0" max="20" min="15" style="0" width="14.16"/>
    <col collapsed="false" customWidth="true" hidden="true" outlineLevel="0" max="21" min="21" style="0" width="16.34"/>
    <col collapsed="false" customWidth="true" hidden="false" outlineLevel="0" max="22" min="22" style="0" width="12.34"/>
    <col collapsed="false" customWidth="true" hidden="false" outlineLevel="0" max="23" min="23" style="0" width="16.34"/>
    <col collapsed="false" customWidth="true" hidden="false" outlineLevel="0" max="24" min="24" style="0" width="12.34"/>
    <col collapsed="false" customWidth="true" hidden="false" outlineLevel="0" max="25" min="25" style="0" width="15"/>
    <col collapsed="false" customWidth="true" hidden="false" outlineLevel="0" max="26" min="26" style="0" width="11"/>
    <col collapsed="false" customWidth="true" hidden="false" outlineLevel="0" max="27" min="27" style="0" width="15"/>
    <col collapsed="false" customWidth="true" hidden="false" outlineLevel="0" max="28" min="28" style="0" width="16.34"/>
    <col collapsed="false" customWidth="true" hidden="false" outlineLevel="0" max="29" min="29" style="0" width="11"/>
    <col collapsed="false" customWidth="true" hidden="false" outlineLevel="0" max="30" min="30" style="0" width="15"/>
    <col collapsed="false" customWidth="true" hidden="false" outlineLevel="0" max="31" min="31" style="0" width="16.34"/>
    <col collapsed="false" customWidth="true" hidden="false" outlineLevel="0" max="43" min="32" style="0" width="8.5"/>
    <col collapsed="false" customWidth="true" hidden="true" outlineLevel="0" max="65" min="44" style="0" width="9.34"/>
    <col collapsed="false" customWidth="true" hidden="false" outlineLevel="0" max="1025" min="66" style="0" width="8.5"/>
  </cols>
  <sheetData>
    <row r="2" customFormat="false" ht="36.95" hidden="false" customHeight="true" outlineLevel="0" collapsed="false">
      <c r="L2" s="2"/>
      <c r="M2" s="2"/>
      <c r="N2" s="2"/>
      <c r="O2" s="2"/>
      <c r="P2" s="2"/>
      <c r="Q2" s="2"/>
      <c r="R2" s="2"/>
      <c r="S2" s="2"/>
      <c r="T2" s="2"/>
      <c r="U2" s="2"/>
      <c r="V2" s="2"/>
      <c r="AT2" s="3" t="s">
        <v>92</v>
      </c>
    </row>
    <row r="3" customFormat="false" ht="6.95" hidden="true" customHeight="true" outlineLevel="0" collapsed="false">
      <c r="B3" s="131"/>
      <c r="C3" s="132"/>
      <c r="D3" s="132"/>
      <c r="E3" s="132"/>
      <c r="F3" s="132"/>
      <c r="G3" s="132"/>
      <c r="H3" s="132"/>
      <c r="I3" s="133"/>
      <c r="J3" s="132"/>
      <c r="K3" s="132"/>
      <c r="L3" s="6"/>
      <c r="AT3" s="3" t="s">
        <v>88</v>
      </c>
    </row>
    <row r="4" customFormat="false" ht="24.95" hidden="true" customHeight="true" outlineLevel="0" collapsed="false">
      <c r="B4" s="6"/>
      <c r="D4" s="134" t="s">
        <v>122</v>
      </c>
      <c r="L4" s="6"/>
      <c r="M4" s="135" t="s">
        <v>9</v>
      </c>
      <c r="AT4" s="3" t="s">
        <v>3</v>
      </c>
    </row>
    <row r="5" customFormat="false" ht="6.95" hidden="true" customHeight="true" outlineLevel="0" collapsed="false">
      <c r="B5" s="6"/>
      <c r="L5" s="6"/>
    </row>
    <row r="6" customFormat="false" ht="12" hidden="true" customHeight="true" outlineLevel="0" collapsed="false">
      <c r="B6" s="6"/>
      <c r="D6" s="136" t="s">
        <v>15</v>
      </c>
      <c r="L6" s="6"/>
    </row>
    <row r="7" customFormat="false" ht="23.25" hidden="true" customHeight="true" outlineLevel="0" collapsed="false">
      <c r="B7" s="6"/>
      <c r="E7" s="137" t="str">
        <f aca="false">'Rekapitulace stavby'!K6</f>
        <v>TECHNICKÉ SLUŽBY KŘINICE - 4 bytové jednotky, na st. p. č. 118 k.ú. Křinice</v>
      </c>
      <c r="F7" s="137"/>
      <c r="G7" s="137"/>
      <c r="H7" s="137"/>
      <c r="L7" s="6"/>
    </row>
    <row r="8" customFormat="false" ht="12" hidden="true" customHeight="true" outlineLevel="0" collapsed="false">
      <c r="B8" s="6"/>
      <c r="D8" s="136" t="s">
        <v>123</v>
      </c>
      <c r="L8" s="6"/>
    </row>
    <row r="9" s="31" customFormat="true" ht="16.5" hidden="true" customHeight="true" outlineLevel="0" collapsed="false">
      <c r="A9" s="24"/>
      <c r="B9" s="30"/>
      <c r="C9" s="24"/>
      <c r="D9" s="24"/>
      <c r="E9" s="137" t="s">
        <v>124</v>
      </c>
      <c r="F9" s="137"/>
      <c r="G9" s="137"/>
      <c r="H9" s="137"/>
      <c r="I9" s="138"/>
      <c r="J9" s="24"/>
      <c r="K9" s="24"/>
      <c r="L9" s="49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="31" customFormat="true" ht="12" hidden="true" customHeight="true" outlineLevel="0" collapsed="false">
      <c r="A10" s="24"/>
      <c r="B10" s="30"/>
      <c r="C10" s="24"/>
      <c r="D10" s="136" t="s">
        <v>125</v>
      </c>
      <c r="E10" s="24"/>
      <c r="F10" s="24"/>
      <c r="G10" s="24"/>
      <c r="H10" s="24"/>
      <c r="I10" s="138"/>
      <c r="J10" s="24"/>
      <c r="K10" s="24"/>
      <c r="L10" s="49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</row>
    <row r="11" s="31" customFormat="true" ht="16.5" hidden="true" customHeight="true" outlineLevel="0" collapsed="false">
      <c r="A11" s="24"/>
      <c r="B11" s="30"/>
      <c r="C11" s="24"/>
      <c r="D11" s="24"/>
      <c r="E11" s="139" t="s">
        <v>126</v>
      </c>
      <c r="F11" s="139"/>
      <c r="G11" s="139"/>
      <c r="H11" s="139"/>
      <c r="I11" s="138"/>
      <c r="J11" s="24"/>
      <c r="K11" s="24"/>
      <c r="L11" s="49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</row>
    <row r="12" s="31" customFormat="true" ht="12.8" hidden="true" customHeight="false" outlineLevel="0" collapsed="false">
      <c r="A12" s="24"/>
      <c r="B12" s="30"/>
      <c r="C12" s="24"/>
      <c r="D12" s="24"/>
      <c r="E12" s="24"/>
      <c r="F12" s="24"/>
      <c r="G12" s="24"/>
      <c r="H12" s="24"/>
      <c r="I12" s="138"/>
      <c r="J12" s="24"/>
      <c r="K12" s="24"/>
      <c r="L12" s="49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</row>
    <row r="13" s="31" customFormat="true" ht="12" hidden="true" customHeight="true" outlineLevel="0" collapsed="false">
      <c r="A13" s="24"/>
      <c r="B13" s="30"/>
      <c r="C13" s="24"/>
      <c r="D13" s="136" t="s">
        <v>17</v>
      </c>
      <c r="E13" s="24"/>
      <c r="F13" s="125"/>
      <c r="G13" s="24"/>
      <c r="H13" s="24"/>
      <c r="I13" s="140" t="s">
        <v>18</v>
      </c>
      <c r="J13" s="125"/>
      <c r="K13" s="24"/>
      <c r="L13" s="49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</row>
    <row r="14" s="31" customFormat="true" ht="12" hidden="true" customHeight="true" outlineLevel="0" collapsed="false">
      <c r="A14" s="24"/>
      <c r="B14" s="30"/>
      <c r="C14" s="24"/>
      <c r="D14" s="136" t="s">
        <v>19</v>
      </c>
      <c r="E14" s="24"/>
      <c r="F14" s="125" t="s">
        <v>20</v>
      </c>
      <c r="G14" s="24"/>
      <c r="H14" s="24"/>
      <c r="I14" s="140" t="s">
        <v>21</v>
      </c>
      <c r="J14" s="141" t="str">
        <f aca="false">'Rekapitulace stavby'!AN8</f>
        <v>13. 5. 2020</v>
      </c>
      <c r="K14" s="24"/>
      <c r="L14" s="49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</row>
    <row r="15" s="31" customFormat="true" ht="10.8" hidden="true" customHeight="true" outlineLevel="0" collapsed="false">
      <c r="A15" s="24"/>
      <c r="B15" s="30"/>
      <c r="C15" s="24"/>
      <c r="D15" s="24"/>
      <c r="E15" s="24"/>
      <c r="F15" s="24"/>
      <c r="G15" s="24"/>
      <c r="H15" s="24"/>
      <c r="I15" s="138"/>
      <c r="J15" s="24"/>
      <c r="K15" s="24"/>
      <c r="L15" s="49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="31" customFormat="true" ht="12" hidden="true" customHeight="true" outlineLevel="0" collapsed="false">
      <c r="A16" s="24"/>
      <c r="B16" s="30"/>
      <c r="C16" s="24"/>
      <c r="D16" s="136" t="s">
        <v>23</v>
      </c>
      <c r="E16" s="24"/>
      <c r="F16" s="24"/>
      <c r="G16" s="24"/>
      <c r="H16" s="24"/>
      <c r="I16" s="140" t="s">
        <v>24</v>
      </c>
      <c r="J16" s="125" t="s">
        <v>25</v>
      </c>
      <c r="K16" s="24"/>
      <c r="L16" s="49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</row>
    <row r="17" s="31" customFormat="true" ht="18" hidden="true" customHeight="true" outlineLevel="0" collapsed="false">
      <c r="A17" s="24"/>
      <c r="B17" s="30"/>
      <c r="C17" s="24"/>
      <c r="D17" s="24"/>
      <c r="E17" s="125" t="s">
        <v>26</v>
      </c>
      <c r="F17" s="24"/>
      <c r="G17" s="24"/>
      <c r="H17" s="24"/>
      <c r="I17" s="140" t="s">
        <v>27</v>
      </c>
      <c r="J17" s="125" t="s">
        <v>28</v>
      </c>
      <c r="K17" s="24"/>
      <c r="L17" s="49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</row>
    <row r="18" s="31" customFormat="true" ht="6.95" hidden="true" customHeight="true" outlineLevel="0" collapsed="false">
      <c r="A18" s="24"/>
      <c r="B18" s="30"/>
      <c r="C18" s="24"/>
      <c r="D18" s="24"/>
      <c r="E18" s="24"/>
      <c r="F18" s="24"/>
      <c r="G18" s="24"/>
      <c r="H18" s="24"/>
      <c r="I18" s="138"/>
      <c r="J18" s="24"/>
      <c r="K18" s="24"/>
      <c r="L18" s="49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</row>
    <row r="19" s="31" customFormat="true" ht="12" hidden="true" customHeight="true" outlineLevel="0" collapsed="false">
      <c r="A19" s="24"/>
      <c r="B19" s="30"/>
      <c r="C19" s="24"/>
      <c r="D19" s="136" t="s">
        <v>29</v>
      </c>
      <c r="E19" s="24"/>
      <c r="F19" s="24"/>
      <c r="G19" s="24"/>
      <c r="H19" s="24"/>
      <c r="I19" s="140" t="s">
        <v>24</v>
      </c>
      <c r="J19" s="19" t="str">
        <f aca="false">'Rekapitulace stavby'!AN13</f>
        <v>Vyplň údaj</v>
      </c>
      <c r="K19" s="24"/>
      <c r="L19" s="49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</row>
    <row r="20" s="31" customFormat="true" ht="18" hidden="true" customHeight="true" outlineLevel="0" collapsed="false">
      <c r="A20" s="24"/>
      <c r="B20" s="30"/>
      <c r="C20" s="24"/>
      <c r="D20" s="24"/>
      <c r="E20" s="142" t="str">
        <f aca="false">'Rekapitulace stavby'!E14</f>
        <v>Vyplň údaj</v>
      </c>
      <c r="F20" s="142"/>
      <c r="G20" s="142"/>
      <c r="H20" s="142"/>
      <c r="I20" s="140" t="s">
        <v>27</v>
      </c>
      <c r="J20" s="19" t="str">
        <f aca="false">'Rekapitulace stavby'!AN14</f>
        <v>Vyplň údaj</v>
      </c>
      <c r="K20" s="24"/>
      <c r="L20" s="49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</row>
    <row r="21" s="31" customFormat="true" ht="6.95" hidden="true" customHeight="true" outlineLevel="0" collapsed="false">
      <c r="A21" s="24"/>
      <c r="B21" s="30"/>
      <c r="C21" s="24"/>
      <c r="D21" s="24"/>
      <c r="E21" s="24"/>
      <c r="F21" s="24"/>
      <c r="G21" s="24"/>
      <c r="H21" s="24"/>
      <c r="I21" s="138"/>
      <c r="J21" s="24"/>
      <c r="K21" s="24"/>
      <c r="L21" s="49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</row>
    <row r="22" s="31" customFormat="true" ht="12" hidden="true" customHeight="true" outlineLevel="0" collapsed="false">
      <c r="A22" s="24"/>
      <c r="B22" s="30"/>
      <c r="C22" s="24"/>
      <c r="D22" s="136" t="s">
        <v>31</v>
      </c>
      <c r="E22" s="24"/>
      <c r="F22" s="24"/>
      <c r="G22" s="24"/>
      <c r="H22" s="24"/>
      <c r="I22" s="140" t="s">
        <v>24</v>
      </c>
      <c r="J22" s="125" t="s">
        <v>32</v>
      </c>
      <c r="K22" s="24"/>
      <c r="L22" s="49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</row>
    <row r="23" s="31" customFormat="true" ht="18" hidden="true" customHeight="true" outlineLevel="0" collapsed="false">
      <c r="A23" s="24"/>
      <c r="B23" s="30"/>
      <c r="C23" s="24"/>
      <c r="D23" s="24"/>
      <c r="E23" s="125" t="s">
        <v>33</v>
      </c>
      <c r="F23" s="24"/>
      <c r="G23" s="24"/>
      <c r="H23" s="24"/>
      <c r="I23" s="140" t="s">
        <v>27</v>
      </c>
      <c r="J23" s="125" t="s">
        <v>34</v>
      </c>
      <c r="K23" s="24"/>
      <c r="L23" s="49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s="31" customFormat="true" ht="6.95" hidden="true" customHeight="true" outlineLevel="0" collapsed="false">
      <c r="A24" s="24"/>
      <c r="B24" s="30"/>
      <c r="C24" s="24"/>
      <c r="D24" s="24"/>
      <c r="E24" s="24"/>
      <c r="F24" s="24"/>
      <c r="G24" s="24"/>
      <c r="H24" s="24"/>
      <c r="I24" s="138"/>
      <c r="J24" s="24"/>
      <c r="K24" s="24"/>
      <c r="L24" s="49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 s="31" customFormat="true" ht="12" hidden="true" customHeight="true" outlineLevel="0" collapsed="false">
      <c r="A25" s="24"/>
      <c r="B25" s="30"/>
      <c r="C25" s="24"/>
      <c r="D25" s="136" t="s">
        <v>36</v>
      </c>
      <c r="E25" s="24"/>
      <c r="F25" s="24"/>
      <c r="G25" s="24"/>
      <c r="H25" s="24"/>
      <c r="I25" s="140" t="s">
        <v>24</v>
      </c>
      <c r="J25" s="125" t="s">
        <v>32</v>
      </c>
      <c r="K25" s="24"/>
      <c r="L25" s="49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="31" customFormat="true" ht="18" hidden="true" customHeight="true" outlineLevel="0" collapsed="false">
      <c r="A26" s="24"/>
      <c r="B26" s="30"/>
      <c r="C26" s="24"/>
      <c r="D26" s="24"/>
      <c r="E26" s="125" t="s">
        <v>33</v>
      </c>
      <c r="F26" s="24"/>
      <c r="G26" s="24"/>
      <c r="H26" s="24"/>
      <c r="I26" s="140" t="s">
        <v>27</v>
      </c>
      <c r="J26" s="125" t="s">
        <v>34</v>
      </c>
      <c r="K26" s="24"/>
      <c r="L26" s="49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s="31" customFormat="true" ht="6.95" hidden="true" customHeight="true" outlineLevel="0" collapsed="false">
      <c r="A27" s="24"/>
      <c r="B27" s="30"/>
      <c r="C27" s="24"/>
      <c r="D27" s="24"/>
      <c r="E27" s="24"/>
      <c r="F27" s="24"/>
      <c r="G27" s="24"/>
      <c r="H27" s="24"/>
      <c r="I27" s="138"/>
      <c r="J27" s="24"/>
      <c r="K27" s="24"/>
      <c r="L27" s="49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="31" customFormat="true" ht="12" hidden="true" customHeight="true" outlineLevel="0" collapsed="false">
      <c r="A28" s="24"/>
      <c r="B28" s="30"/>
      <c r="C28" s="24"/>
      <c r="D28" s="136" t="s">
        <v>37</v>
      </c>
      <c r="E28" s="24"/>
      <c r="F28" s="24"/>
      <c r="G28" s="24"/>
      <c r="H28" s="24"/>
      <c r="I28" s="138"/>
      <c r="J28" s="24"/>
      <c r="K28" s="24"/>
      <c r="L28" s="49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="148" customFormat="true" ht="16.5" hidden="true" customHeight="true" outlineLevel="0" collapsed="false">
      <c r="A29" s="143"/>
      <c r="B29" s="144"/>
      <c r="C29" s="143"/>
      <c r="D29" s="143"/>
      <c r="E29" s="145"/>
      <c r="F29" s="145"/>
      <c r="G29" s="145"/>
      <c r="H29" s="145"/>
      <c r="I29" s="146"/>
      <c r="J29" s="143"/>
      <c r="K29" s="143"/>
      <c r="L29" s="147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</row>
    <row r="30" s="31" customFormat="true" ht="6.95" hidden="true" customHeight="true" outlineLevel="0" collapsed="false">
      <c r="A30" s="24"/>
      <c r="B30" s="30"/>
      <c r="C30" s="24"/>
      <c r="D30" s="24"/>
      <c r="E30" s="24"/>
      <c r="F30" s="24"/>
      <c r="G30" s="24"/>
      <c r="H30" s="24"/>
      <c r="I30" s="138"/>
      <c r="J30" s="24"/>
      <c r="K30" s="24"/>
      <c r="L30" s="49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="31" customFormat="true" ht="6.95" hidden="true" customHeight="true" outlineLevel="0" collapsed="false">
      <c r="A31" s="24"/>
      <c r="B31" s="30"/>
      <c r="C31" s="24"/>
      <c r="D31" s="149"/>
      <c r="E31" s="149"/>
      <c r="F31" s="149"/>
      <c r="G31" s="149"/>
      <c r="H31" s="149"/>
      <c r="I31" s="150"/>
      <c r="J31" s="149"/>
      <c r="K31" s="149"/>
      <c r="L31" s="49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</row>
    <row r="32" s="31" customFormat="true" ht="25.45" hidden="true" customHeight="true" outlineLevel="0" collapsed="false">
      <c r="A32" s="24"/>
      <c r="B32" s="30"/>
      <c r="C32" s="24"/>
      <c r="D32" s="151" t="s">
        <v>39</v>
      </c>
      <c r="E32" s="24"/>
      <c r="F32" s="24"/>
      <c r="G32" s="24"/>
      <c r="H32" s="24"/>
      <c r="I32" s="138"/>
      <c r="J32" s="152" t="n">
        <f aca="false">ROUND(J133, 2)</f>
        <v>0</v>
      </c>
      <c r="K32" s="24"/>
      <c r="L32" s="49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="31" customFormat="true" ht="6.95" hidden="true" customHeight="true" outlineLevel="0" collapsed="false">
      <c r="A33" s="24"/>
      <c r="B33" s="30"/>
      <c r="C33" s="24"/>
      <c r="D33" s="149"/>
      <c r="E33" s="149"/>
      <c r="F33" s="149"/>
      <c r="G33" s="149"/>
      <c r="H33" s="149"/>
      <c r="I33" s="150"/>
      <c r="J33" s="149"/>
      <c r="K33" s="149"/>
      <c r="L33" s="49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="31" customFormat="true" ht="14.4" hidden="true" customHeight="true" outlineLevel="0" collapsed="false">
      <c r="A34" s="24"/>
      <c r="B34" s="30"/>
      <c r="C34" s="24"/>
      <c r="D34" s="24"/>
      <c r="E34" s="24"/>
      <c r="F34" s="153" t="s">
        <v>41</v>
      </c>
      <c r="G34" s="24"/>
      <c r="H34" s="24"/>
      <c r="I34" s="154" t="s">
        <v>40</v>
      </c>
      <c r="J34" s="153" t="s">
        <v>42</v>
      </c>
      <c r="K34" s="24"/>
      <c r="L34" s="49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="31" customFormat="true" ht="14.4" hidden="true" customHeight="true" outlineLevel="0" collapsed="false">
      <c r="A35" s="24"/>
      <c r="B35" s="30"/>
      <c r="C35" s="24"/>
      <c r="D35" s="155" t="s">
        <v>43</v>
      </c>
      <c r="E35" s="136" t="s">
        <v>44</v>
      </c>
      <c r="F35" s="156" t="n">
        <f aca="false">ROUND((SUM(BE133:BE260)),  2)</f>
        <v>0</v>
      </c>
      <c r="G35" s="24"/>
      <c r="H35" s="24"/>
      <c r="I35" s="157" t="n">
        <v>0.21</v>
      </c>
      <c r="J35" s="156" t="n">
        <f aca="false">ROUND(((SUM(BE133:BE260))*I35),  2)</f>
        <v>0</v>
      </c>
      <c r="K35" s="24"/>
      <c r="L35" s="49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 s="31" customFormat="true" ht="14.4" hidden="true" customHeight="true" outlineLevel="0" collapsed="false">
      <c r="A36" s="24"/>
      <c r="B36" s="30"/>
      <c r="C36" s="24"/>
      <c r="D36" s="24"/>
      <c r="E36" s="136" t="s">
        <v>45</v>
      </c>
      <c r="F36" s="156" t="n">
        <f aca="false">ROUND((SUM(BF133:BF260)),  2)</f>
        <v>0</v>
      </c>
      <c r="G36" s="24"/>
      <c r="H36" s="24"/>
      <c r="I36" s="157" t="n">
        <v>0.15</v>
      </c>
      <c r="J36" s="156" t="n">
        <f aca="false">ROUND(((SUM(BF133:BF260))*I36),  2)</f>
        <v>0</v>
      </c>
      <c r="K36" s="24"/>
      <c r="L36" s="49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  <row r="37" s="31" customFormat="true" ht="14.4" hidden="true" customHeight="true" outlineLevel="0" collapsed="false">
      <c r="A37" s="24"/>
      <c r="B37" s="30"/>
      <c r="C37" s="24"/>
      <c r="D37" s="24"/>
      <c r="E37" s="136" t="s">
        <v>46</v>
      </c>
      <c r="F37" s="156" t="n">
        <f aca="false">ROUND((SUM(BG133:BG260)),  2)</f>
        <v>0</v>
      </c>
      <c r="G37" s="24"/>
      <c r="H37" s="24"/>
      <c r="I37" s="157" t="n">
        <v>0.21</v>
      </c>
      <c r="J37" s="156" t="n">
        <f aca="false">0</f>
        <v>0</v>
      </c>
      <c r="K37" s="24"/>
      <c r="L37" s="49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</row>
    <row r="38" s="31" customFormat="true" ht="14.4" hidden="true" customHeight="true" outlineLevel="0" collapsed="false">
      <c r="A38" s="24"/>
      <c r="B38" s="30"/>
      <c r="C38" s="24"/>
      <c r="D38" s="24"/>
      <c r="E38" s="136" t="s">
        <v>47</v>
      </c>
      <c r="F38" s="156" t="n">
        <f aca="false">ROUND((SUM(BH133:BH260)),  2)</f>
        <v>0</v>
      </c>
      <c r="G38" s="24"/>
      <c r="H38" s="24"/>
      <c r="I38" s="157" t="n">
        <v>0.15</v>
      </c>
      <c r="J38" s="156" t="n">
        <f aca="false">0</f>
        <v>0</v>
      </c>
      <c r="K38" s="24"/>
      <c r="L38" s="49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="31" customFormat="true" ht="14.4" hidden="true" customHeight="true" outlineLevel="0" collapsed="false">
      <c r="A39" s="24"/>
      <c r="B39" s="30"/>
      <c r="C39" s="24"/>
      <c r="D39" s="24"/>
      <c r="E39" s="136" t="s">
        <v>48</v>
      </c>
      <c r="F39" s="156" t="n">
        <f aca="false">ROUND((SUM(BI133:BI260)),  2)</f>
        <v>0</v>
      </c>
      <c r="G39" s="24"/>
      <c r="H39" s="24"/>
      <c r="I39" s="157" t="n">
        <v>0</v>
      </c>
      <c r="J39" s="156" t="n">
        <f aca="false">0</f>
        <v>0</v>
      </c>
      <c r="K39" s="24"/>
      <c r="L39" s="49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</row>
    <row r="40" s="31" customFormat="true" ht="6.95" hidden="true" customHeight="true" outlineLevel="0" collapsed="false">
      <c r="A40" s="24"/>
      <c r="B40" s="30"/>
      <c r="C40" s="24"/>
      <c r="D40" s="24"/>
      <c r="E40" s="24"/>
      <c r="F40" s="24"/>
      <c r="G40" s="24"/>
      <c r="H40" s="24"/>
      <c r="I40" s="138"/>
      <c r="J40" s="24"/>
      <c r="K40" s="24"/>
      <c r="L40" s="49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</row>
    <row r="41" s="31" customFormat="true" ht="25.45" hidden="true" customHeight="true" outlineLevel="0" collapsed="false">
      <c r="A41" s="24"/>
      <c r="B41" s="30"/>
      <c r="C41" s="158"/>
      <c r="D41" s="159" t="s">
        <v>49</v>
      </c>
      <c r="E41" s="160"/>
      <c r="F41" s="160"/>
      <c r="G41" s="161" t="s">
        <v>50</v>
      </c>
      <c r="H41" s="162" t="s">
        <v>51</v>
      </c>
      <c r="I41" s="163"/>
      <c r="J41" s="164" t="n">
        <f aca="false">SUM(J32:J39)</f>
        <v>0</v>
      </c>
      <c r="K41" s="165"/>
      <c r="L41" s="49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</row>
    <row r="42" s="31" customFormat="true" ht="14.4" hidden="true" customHeight="true" outlineLevel="0" collapsed="false">
      <c r="A42" s="24"/>
      <c r="B42" s="30"/>
      <c r="C42" s="24"/>
      <c r="D42" s="24"/>
      <c r="E42" s="24"/>
      <c r="F42" s="24"/>
      <c r="G42" s="24"/>
      <c r="H42" s="24"/>
      <c r="I42" s="138"/>
      <c r="J42" s="24"/>
      <c r="K42" s="24"/>
      <c r="L42" s="49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</row>
    <row r="43" customFormat="false" ht="14.4" hidden="true" customHeight="true" outlineLevel="0" collapsed="false">
      <c r="B43" s="6"/>
      <c r="L43" s="6"/>
    </row>
    <row r="44" customFormat="false" ht="14.4" hidden="true" customHeight="true" outlineLevel="0" collapsed="false">
      <c r="B44" s="6"/>
      <c r="L44" s="6"/>
    </row>
    <row r="45" customFormat="false" ht="14.4" hidden="true" customHeight="true" outlineLevel="0" collapsed="false">
      <c r="B45" s="6"/>
      <c r="L45" s="6"/>
    </row>
    <row r="46" customFormat="false" ht="14.4" hidden="true" customHeight="true" outlineLevel="0" collapsed="false">
      <c r="B46" s="6"/>
      <c r="L46" s="6"/>
    </row>
    <row r="47" customFormat="false" ht="14.4" hidden="true" customHeight="true" outlineLevel="0" collapsed="false">
      <c r="B47" s="6"/>
      <c r="L47" s="6"/>
    </row>
    <row r="48" customFormat="false" ht="14.4" hidden="true" customHeight="true" outlineLevel="0" collapsed="false">
      <c r="B48" s="6"/>
      <c r="L48" s="6"/>
    </row>
    <row r="49" customFormat="false" ht="14.4" hidden="true" customHeight="true" outlineLevel="0" collapsed="false">
      <c r="B49" s="6"/>
      <c r="L49" s="6"/>
    </row>
    <row r="50" s="31" customFormat="true" ht="14.4" hidden="true" customHeight="true" outlineLevel="0" collapsed="false">
      <c r="B50" s="49"/>
      <c r="D50" s="166" t="s">
        <v>52</v>
      </c>
      <c r="E50" s="167"/>
      <c r="F50" s="167"/>
      <c r="G50" s="166" t="s">
        <v>53</v>
      </c>
      <c r="H50" s="167"/>
      <c r="I50" s="168"/>
      <c r="J50" s="167"/>
      <c r="K50" s="167"/>
      <c r="L50" s="49"/>
    </row>
    <row r="51" customFormat="false" ht="12.8" hidden="true" customHeight="false" outlineLevel="0" collapsed="false">
      <c r="B51" s="6"/>
      <c r="L51" s="6"/>
    </row>
    <row r="52" customFormat="false" ht="12.8" hidden="true" customHeight="false" outlineLevel="0" collapsed="false">
      <c r="B52" s="6"/>
      <c r="L52" s="6"/>
    </row>
    <row r="53" customFormat="false" ht="12.8" hidden="true" customHeight="false" outlineLevel="0" collapsed="false">
      <c r="B53" s="6"/>
      <c r="L53" s="6"/>
    </row>
    <row r="54" customFormat="false" ht="12.8" hidden="true" customHeight="false" outlineLevel="0" collapsed="false">
      <c r="B54" s="6"/>
      <c r="L54" s="6"/>
    </row>
    <row r="55" customFormat="false" ht="12.8" hidden="true" customHeight="false" outlineLevel="0" collapsed="false">
      <c r="B55" s="6"/>
      <c r="L55" s="6"/>
    </row>
    <row r="56" customFormat="false" ht="12.8" hidden="true" customHeight="false" outlineLevel="0" collapsed="false">
      <c r="B56" s="6"/>
      <c r="L56" s="6"/>
    </row>
    <row r="57" customFormat="false" ht="12.8" hidden="true" customHeight="false" outlineLevel="0" collapsed="false">
      <c r="B57" s="6"/>
      <c r="L57" s="6"/>
    </row>
    <row r="58" customFormat="false" ht="12.8" hidden="true" customHeight="false" outlineLevel="0" collapsed="false">
      <c r="B58" s="6"/>
      <c r="L58" s="6"/>
    </row>
    <row r="59" customFormat="false" ht="12.8" hidden="true" customHeight="false" outlineLevel="0" collapsed="false">
      <c r="B59" s="6"/>
      <c r="L59" s="6"/>
    </row>
    <row r="60" customFormat="false" ht="12.8" hidden="true" customHeight="false" outlineLevel="0" collapsed="false">
      <c r="B60" s="6"/>
      <c r="L60" s="6"/>
    </row>
    <row r="61" s="31" customFormat="true" ht="12.8" hidden="true" customHeight="false" outlineLevel="0" collapsed="false">
      <c r="A61" s="24"/>
      <c r="B61" s="30"/>
      <c r="C61" s="24"/>
      <c r="D61" s="169" t="s">
        <v>54</v>
      </c>
      <c r="E61" s="170"/>
      <c r="F61" s="171" t="s">
        <v>55</v>
      </c>
      <c r="G61" s="169" t="s">
        <v>54</v>
      </c>
      <c r="H61" s="170"/>
      <c r="I61" s="172"/>
      <c r="J61" s="173" t="s">
        <v>55</v>
      </c>
      <c r="K61" s="170"/>
      <c r="L61" s="49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 customFormat="false" ht="12.8" hidden="true" customHeight="false" outlineLevel="0" collapsed="false">
      <c r="B62" s="6"/>
      <c r="L62" s="6"/>
    </row>
    <row r="63" customFormat="false" ht="12.8" hidden="true" customHeight="false" outlineLevel="0" collapsed="false">
      <c r="B63" s="6"/>
      <c r="L63" s="6"/>
    </row>
    <row r="64" customFormat="false" ht="12.8" hidden="true" customHeight="false" outlineLevel="0" collapsed="false">
      <c r="B64" s="6"/>
      <c r="L64" s="6"/>
    </row>
    <row r="65" s="31" customFormat="true" ht="12.8" hidden="true" customHeight="false" outlineLevel="0" collapsed="false">
      <c r="A65" s="24"/>
      <c r="B65" s="30"/>
      <c r="C65" s="24"/>
      <c r="D65" s="166" t="s">
        <v>56</v>
      </c>
      <c r="E65" s="174"/>
      <c r="F65" s="174"/>
      <c r="G65" s="166" t="s">
        <v>57</v>
      </c>
      <c r="H65" s="174"/>
      <c r="I65" s="175"/>
      <c r="J65" s="174"/>
      <c r="K65" s="174"/>
      <c r="L65" s="49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 customFormat="false" ht="12.8" hidden="true" customHeight="false" outlineLevel="0" collapsed="false">
      <c r="B66" s="6"/>
      <c r="L66" s="6"/>
    </row>
    <row r="67" customFormat="false" ht="12.8" hidden="true" customHeight="false" outlineLevel="0" collapsed="false">
      <c r="B67" s="6"/>
      <c r="L67" s="6"/>
    </row>
    <row r="68" customFormat="false" ht="12.8" hidden="true" customHeight="false" outlineLevel="0" collapsed="false">
      <c r="B68" s="6"/>
      <c r="L68" s="6"/>
    </row>
    <row r="69" customFormat="false" ht="12.8" hidden="true" customHeight="false" outlineLevel="0" collapsed="false">
      <c r="B69" s="6"/>
      <c r="L69" s="6"/>
    </row>
    <row r="70" customFormat="false" ht="12.8" hidden="true" customHeight="false" outlineLevel="0" collapsed="false">
      <c r="B70" s="6"/>
      <c r="L70" s="6"/>
    </row>
    <row r="71" customFormat="false" ht="12.8" hidden="true" customHeight="false" outlineLevel="0" collapsed="false">
      <c r="B71" s="6"/>
      <c r="L71" s="6"/>
    </row>
    <row r="72" customFormat="false" ht="12.8" hidden="true" customHeight="false" outlineLevel="0" collapsed="false">
      <c r="B72" s="6"/>
      <c r="L72" s="6"/>
    </row>
    <row r="73" customFormat="false" ht="12.8" hidden="true" customHeight="false" outlineLevel="0" collapsed="false">
      <c r="B73" s="6"/>
      <c r="L73" s="6"/>
    </row>
    <row r="74" customFormat="false" ht="12.8" hidden="true" customHeight="false" outlineLevel="0" collapsed="false">
      <c r="B74" s="6"/>
      <c r="L74" s="6"/>
    </row>
    <row r="75" customFormat="false" ht="12.8" hidden="true" customHeight="false" outlineLevel="0" collapsed="false">
      <c r="B75" s="6"/>
      <c r="L75" s="6"/>
    </row>
    <row r="76" s="31" customFormat="true" ht="12.8" hidden="true" customHeight="false" outlineLevel="0" collapsed="false">
      <c r="A76" s="24"/>
      <c r="B76" s="30"/>
      <c r="C76" s="24"/>
      <c r="D76" s="169" t="s">
        <v>54</v>
      </c>
      <c r="E76" s="170"/>
      <c r="F76" s="171" t="s">
        <v>55</v>
      </c>
      <c r="G76" s="169" t="s">
        <v>54</v>
      </c>
      <c r="H76" s="170"/>
      <c r="I76" s="172"/>
      <c r="J76" s="173" t="s">
        <v>55</v>
      </c>
      <c r="K76" s="170"/>
      <c r="L76" s="49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 s="31" customFormat="true" ht="14.4" hidden="true" customHeight="true" outlineLevel="0" collapsed="false">
      <c r="A77" s="24"/>
      <c r="B77" s="176"/>
      <c r="C77" s="177"/>
      <c r="D77" s="177"/>
      <c r="E77" s="177"/>
      <c r="F77" s="177"/>
      <c r="G77" s="177"/>
      <c r="H77" s="177"/>
      <c r="I77" s="178"/>
      <c r="J77" s="177"/>
      <c r="K77" s="177"/>
      <c r="L77" s="49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 customFormat="false" ht="12.8" hidden="true" customHeight="false" outlineLevel="0" collapsed="false"/>
    <row r="79" customFormat="false" ht="12.8" hidden="true" customHeight="false" outlineLevel="0" collapsed="false"/>
    <row r="80" customFormat="false" ht="12.8" hidden="true" customHeight="false" outlineLevel="0" collapsed="false"/>
    <row r="81" s="31" customFormat="true" ht="6.95" hidden="true" customHeight="true" outlineLevel="0" collapsed="false">
      <c r="A81" s="24"/>
      <c r="B81" s="179"/>
      <c r="C81" s="180"/>
      <c r="D81" s="180"/>
      <c r="E81" s="180"/>
      <c r="F81" s="180"/>
      <c r="G81" s="180"/>
      <c r="H81" s="180"/>
      <c r="I81" s="181"/>
      <c r="J81" s="180"/>
      <c r="K81" s="180"/>
      <c r="L81" s="49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</row>
    <row r="82" s="31" customFormat="true" ht="24.95" hidden="true" customHeight="true" outlineLevel="0" collapsed="false">
      <c r="A82" s="24"/>
      <c r="B82" s="25"/>
      <c r="C82" s="9" t="s">
        <v>127</v>
      </c>
      <c r="D82" s="26"/>
      <c r="E82" s="26"/>
      <c r="F82" s="26"/>
      <c r="G82" s="26"/>
      <c r="H82" s="26"/>
      <c r="I82" s="138"/>
      <c r="J82" s="26"/>
      <c r="K82" s="26"/>
      <c r="L82" s="49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</row>
    <row r="83" s="31" customFormat="true" ht="6.95" hidden="true" customHeight="true" outlineLevel="0" collapsed="false">
      <c r="A83" s="24"/>
      <c r="B83" s="25"/>
      <c r="C83" s="26"/>
      <c r="D83" s="26"/>
      <c r="E83" s="26"/>
      <c r="F83" s="26"/>
      <c r="G83" s="26"/>
      <c r="H83" s="26"/>
      <c r="I83" s="138"/>
      <c r="J83" s="26"/>
      <c r="K83" s="26"/>
      <c r="L83" s="49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 s="31" customFormat="true" ht="12" hidden="true" customHeight="true" outlineLevel="0" collapsed="false">
      <c r="A84" s="24"/>
      <c r="B84" s="25"/>
      <c r="C84" s="17" t="s">
        <v>15</v>
      </c>
      <c r="D84" s="26"/>
      <c r="E84" s="26"/>
      <c r="F84" s="26"/>
      <c r="G84" s="26"/>
      <c r="H84" s="26"/>
      <c r="I84" s="138"/>
      <c r="J84" s="26"/>
      <c r="K84" s="26"/>
      <c r="L84" s="49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 s="31" customFormat="true" ht="23.25" hidden="true" customHeight="true" outlineLevel="0" collapsed="false">
      <c r="A85" s="24"/>
      <c r="B85" s="25"/>
      <c r="C85" s="26"/>
      <c r="D85" s="26"/>
      <c r="E85" s="182" t="str">
        <f aca="false">E7</f>
        <v>TECHNICKÉ SLUŽBY KŘINICE - 4 bytové jednotky, na st. p. č. 118 k.ú. Křinice</v>
      </c>
      <c r="F85" s="182"/>
      <c r="G85" s="182"/>
      <c r="H85" s="182"/>
      <c r="I85" s="138"/>
      <c r="J85" s="26"/>
      <c r="K85" s="26"/>
      <c r="L85" s="49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</row>
    <row r="86" customFormat="false" ht="12" hidden="true" customHeight="true" outlineLevel="0" collapsed="false">
      <c r="B86" s="7"/>
      <c r="C86" s="17" t="s">
        <v>123</v>
      </c>
      <c r="D86" s="8"/>
      <c r="E86" s="8"/>
      <c r="F86" s="8"/>
      <c r="G86" s="8"/>
      <c r="H86" s="8"/>
      <c r="J86" s="8"/>
      <c r="K86" s="8"/>
      <c r="L86" s="6"/>
    </row>
    <row r="87" s="31" customFormat="true" ht="16.5" hidden="true" customHeight="true" outlineLevel="0" collapsed="false">
      <c r="A87" s="24"/>
      <c r="B87" s="25"/>
      <c r="C87" s="26"/>
      <c r="D87" s="26"/>
      <c r="E87" s="182" t="s">
        <v>124</v>
      </c>
      <c r="F87" s="182"/>
      <c r="G87" s="182"/>
      <c r="H87" s="182"/>
      <c r="I87" s="138"/>
      <c r="J87" s="26"/>
      <c r="K87" s="26"/>
      <c r="L87" s="49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</row>
    <row r="88" s="31" customFormat="true" ht="12" hidden="true" customHeight="true" outlineLevel="0" collapsed="false">
      <c r="A88" s="24"/>
      <c r="B88" s="25"/>
      <c r="C88" s="17" t="s">
        <v>125</v>
      </c>
      <c r="D88" s="26"/>
      <c r="E88" s="26"/>
      <c r="F88" s="26"/>
      <c r="G88" s="26"/>
      <c r="H88" s="26"/>
      <c r="I88" s="138"/>
      <c r="J88" s="26"/>
      <c r="K88" s="26"/>
      <c r="L88" s="49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</row>
    <row r="89" s="31" customFormat="true" ht="16.5" hidden="true" customHeight="true" outlineLevel="0" collapsed="false">
      <c r="A89" s="24"/>
      <c r="B89" s="25"/>
      <c r="C89" s="26"/>
      <c r="D89" s="26"/>
      <c r="E89" s="64" t="str">
        <f aca="false">E11</f>
        <v>1 - I.PP</v>
      </c>
      <c r="F89" s="64"/>
      <c r="G89" s="64"/>
      <c r="H89" s="64"/>
      <c r="I89" s="138"/>
      <c r="J89" s="26"/>
      <c r="K89" s="26"/>
      <c r="L89" s="49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</row>
    <row r="90" s="31" customFormat="true" ht="6.95" hidden="true" customHeight="true" outlineLevel="0" collapsed="false">
      <c r="A90" s="24"/>
      <c r="B90" s="25"/>
      <c r="C90" s="26"/>
      <c r="D90" s="26"/>
      <c r="E90" s="26"/>
      <c r="F90" s="26"/>
      <c r="G90" s="26"/>
      <c r="H90" s="26"/>
      <c r="I90" s="138"/>
      <c r="J90" s="26"/>
      <c r="K90" s="26"/>
      <c r="L90" s="49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</row>
    <row r="91" s="31" customFormat="true" ht="12" hidden="true" customHeight="true" outlineLevel="0" collapsed="false">
      <c r="A91" s="24"/>
      <c r="B91" s="25"/>
      <c r="C91" s="17" t="s">
        <v>19</v>
      </c>
      <c r="D91" s="26"/>
      <c r="E91" s="26"/>
      <c r="F91" s="18" t="str">
        <f aca="false">F14</f>
        <v>st. p. č. 118 k.ú. Křinice</v>
      </c>
      <c r="G91" s="26"/>
      <c r="H91" s="26"/>
      <c r="I91" s="140" t="s">
        <v>21</v>
      </c>
      <c r="J91" s="183" t="str">
        <f aca="false">IF(J14="","",J14)</f>
        <v>13. 5. 2020</v>
      </c>
      <c r="K91" s="26"/>
      <c r="L91" s="49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</row>
    <row r="92" s="31" customFormat="true" ht="6.95" hidden="true" customHeight="true" outlineLevel="0" collapsed="false">
      <c r="A92" s="24"/>
      <c r="B92" s="25"/>
      <c r="C92" s="26"/>
      <c r="D92" s="26"/>
      <c r="E92" s="26"/>
      <c r="F92" s="26"/>
      <c r="G92" s="26"/>
      <c r="H92" s="26"/>
      <c r="I92" s="138"/>
      <c r="J92" s="26"/>
      <c r="K92" s="26"/>
      <c r="L92" s="49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</row>
    <row r="93" s="31" customFormat="true" ht="15.15" hidden="true" customHeight="true" outlineLevel="0" collapsed="false">
      <c r="A93" s="24"/>
      <c r="B93" s="25"/>
      <c r="C93" s="17" t="s">
        <v>23</v>
      </c>
      <c r="D93" s="26"/>
      <c r="E93" s="26"/>
      <c r="F93" s="18" t="str">
        <f aca="false">E17</f>
        <v>Obec Křinice</v>
      </c>
      <c r="G93" s="26"/>
      <c r="H93" s="26"/>
      <c r="I93" s="140" t="s">
        <v>31</v>
      </c>
      <c r="J93" s="184" t="str">
        <f aca="false">E23</f>
        <v>Tomáš Valenta</v>
      </c>
      <c r="K93" s="26"/>
      <c r="L93" s="49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</row>
    <row r="94" s="31" customFormat="true" ht="15.15" hidden="true" customHeight="true" outlineLevel="0" collapsed="false">
      <c r="A94" s="24"/>
      <c r="B94" s="25"/>
      <c r="C94" s="17" t="s">
        <v>29</v>
      </c>
      <c r="D94" s="26"/>
      <c r="E94" s="26"/>
      <c r="F94" s="18" t="str">
        <f aca="false">IF(E20="","",E20)</f>
        <v>Vyplň údaj</v>
      </c>
      <c r="G94" s="26"/>
      <c r="H94" s="26"/>
      <c r="I94" s="140" t="s">
        <v>36</v>
      </c>
      <c r="J94" s="184" t="str">
        <f aca="false">E26</f>
        <v>Tomáš Valenta</v>
      </c>
      <c r="K94" s="26"/>
      <c r="L94" s="49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</row>
    <row r="95" s="31" customFormat="true" ht="10.3" hidden="true" customHeight="true" outlineLevel="0" collapsed="false">
      <c r="A95" s="24"/>
      <c r="B95" s="25"/>
      <c r="C95" s="26"/>
      <c r="D95" s="26"/>
      <c r="E95" s="26"/>
      <c r="F95" s="26"/>
      <c r="G95" s="26"/>
      <c r="H95" s="26"/>
      <c r="I95" s="138"/>
      <c r="J95" s="26"/>
      <c r="K95" s="26"/>
      <c r="L95" s="49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</row>
    <row r="96" s="31" customFormat="true" ht="29.3" hidden="true" customHeight="true" outlineLevel="0" collapsed="false">
      <c r="A96" s="24"/>
      <c r="B96" s="25"/>
      <c r="C96" s="185" t="s">
        <v>128</v>
      </c>
      <c r="D96" s="186"/>
      <c r="E96" s="186"/>
      <c r="F96" s="186"/>
      <c r="G96" s="186"/>
      <c r="H96" s="186"/>
      <c r="I96" s="187"/>
      <c r="J96" s="188" t="s">
        <v>129</v>
      </c>
      <c r="K96" s="186"/>
      <c r="L96" s="49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</row>
    <row r="97" s="31" customFormat="true" ht="10.3" hidden="true" customHeight="true" outlineLevel="0" collapsed="false">
      <c r="A97" s="24"/>
      <c r="B97" s="25"/>
      <c r="C97" s="26"/>
      <c r="D97" s="26"/>
      <c r="E97" s="26"/>
      <c r="F97" s="26"/>
      <c r="G97" s="26"/>
      <c r="H97" s="26"/>
      <c r="I97" s="138"/>
      <c r="J97" s="26"/>
      <c r="K97" s="26"/>
      <c r="L97" s="49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</row>
    <row r="98" s="31" customFormat="true" ht="22.8" hidden="true" customHeight="true" outlineLevel="0" collapsed="false">
      <c r="A98" s="24"/>
      <c r="B98" s="25"/>
      <c r="C98" s="189" t="s">
        <v>130</v>
      </c>
      <c r="D98" s="26"/>
      <c r="E98" s="26"/>
      <c r="F98" s="26"/>
      <c r="G98" s="26"/>
      <c r="H98" s="26"/>
      <c r="I98" s="138"/>
      <c r="J98" s="190" t="n">
        <f aca="false">J133</f>
        <v>0</v>
      </c>
      <c r="K98" s="26"/>
      <c r="L98" s="49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U98" s="3" t="s">
        <v>131</v>
      </c>
    </row>
    <row r="99" s="191" customFormat="true" ht="24.95" hidden="true" customHeight="true" outlineLevel="0" collapsed="false">
      <c r="B99" s="192"/>
      <c r="C99" s="193"/>
      <c r="D99" s="194" t="s">
        <v>132</v>
      </c>
      <c r="E99" s="195"/>
      <c r="F99" s="195"/>
      <c r="G99" s="195"/>
      <c r="H99" s="195"/>
      <c r="I99" s="196"/>
      <c r="J99" s="197" t="n">
        <f aca="false">J134</f>
        <v>0</v>
      </c>
      <c r="K99" s="193"/>
      <c r="L99" s="198"/>
    </row>
    <row r="100" s="199" customFormat="true" ht="19.95" hidden="true" customHeight="true" outlineLevel="0" collapsed="false">
      <c r="B100" s="200"/>
      <c r="C100" s="117"/>
      <c r="D100" s="201" t="s">
        <v>133</v>
      </c>
      <c r="E100" s="202"/>
      <c r="F100" s="202"/>
      <c r="G100" s="202"/>
      <c r="H100" s="202"/>
      <c r="I100" s="203"/>
      <c r="J100" s="204" t="n">
        <f aca="false">J135</f>
        <v>0</v>
      </c>
      <c r="K100" s="117"/>
      <c r="L100" s="205"/>
    </row>
    <row r="101" s="199" customFormat="true" ht="19.95" hidden="true" customHeight="true" outlineLevel="0" collapsed="false">
      <c r="B101" s="200"/>
      <c r="C101" s="117"/>
      <c r="D101" s="201" t="s">
        <v>134</v>
      </c>
      <c r="E101" s="202"/>
      <c r="F101" s="202"/>
      <c r="G101" s="202"/>
      <c r="H101" s="202"/>
      <c r="I101" s="203"/>
      <c r="J101" s="204" t="n">
        <f aca="false">J147</f>
        <v>0</v>
      </c>
      <c r="K101" s="117"/>
      <c r="L101" s="205"/>
    </row>
    <row r="102" s="199" customFormat="true" ht="19.95" hidden="true" customHeight="true" outlineLevel="0" collapsed="false">
      <c r="B102" s="200"/>
      <c r="C102" s="117"/>
      <c r="D102" s="201" t="s">
        <v>135</v>
      </c>
      <c r="E102" s="202"/>
      <c r="F102" s="202"/>
      <c r="G102" s="202"/>
      <c r="H102" s="202"/>
      <c r="I102" s="203"/>
      <c r="J102" s="204" t="n">
        <f aca="false">J161</f>
        <v>0</v>
      </c>
      <c r="K102" s="117"/>
      <c r="L102" s="205"/>
    </row>
    <row r="103" s="199" customFormat="true" ht="19.95" hidden="true" customHeight="true" outlineLevel="0" collapsed="false">
      <c r="B103" s="200"/>
      <c r="C103" s="117"/>
      <c r="D103" s="201" t="s">
        <v>136</v>
      </c>
      <c r="E103" s="202"/>
      <c r="F103" s="202"/>
      <c r="G103" s="202"/>
      <c r="H103" s="202"/>
      <c r="I103" s="203"/>
      <c r="J103" s="204" t="n">
        <f aca="false">J175</f>
        <v>0</v>
      </c>
      <c r="K103" s="117"/>
      <c r="L103" s="205"/>
    </row>
    <row r="104" s="199" customFormat="true" ht="19.95" hidden="true" customHeight="true" outlineLevel="0" collapsed="false">
      <c r="B104" s="200"/>
      <c r="C104" s="117"/>
      <c r="D104" s="201" t="s">
        <v>137</v>
      </c>
      <c r="E104" s="202"/>
      <c r="F104" s="202"/>
      <c r="G104" s="202"/>
      <c r="H104" s="202"/>
      <c r="I104" s="203"/>
      <c r="J104" s="204" t="n">
        <f aca="false">J198</f>
        <v>0</v>
      </c>
      <c r="K104" s="117"/>
      <c r="L104" s="205"/>
    </row>
    <row r="105" s="199" customFormat="true" ht="19.95" hidden="true" customHeight="true" outlineLevel="0" collapsed="false">
      <c r="B105" s="200"/>
      <c r="C105" s="117"/>
      <c r="D105" s="201" t="s">
        <v>138</v>
      </c>
      <c r="E105" s="202"/>
      <c r="F105" s="202"/>
      <c r="G105" s="202"/>
      <c r="H105" s="202"/>
      <c r="I105" s="203"/>
      <c r="J105" s="204" t="n">
        <f aca="false">J231</f>
        <v>0</v>
      </c>
      <c r="K105" s="117"/>
      <c r="L105" s="205"/>
    </row>
    <row r="106" s="199" customFormat="true" ht="19.95" hidden="true" customHeight="true" outlineLevel="0" collapsed="false">
      <c r="B106" s="200"/>
      <c r="C106" s="117"/>
      <c r="D106" s="201" t="s">
        <v>139</v>
      </c>
      <c r="E106" s="202"/>
      <c r="F106" s="202"/>
      <c r="G106" s="202"/>
      <c r="H106" s="202"/>
      <c r="I106" s="203"/>
      <c r="J106" s="204" t="n">
        <f aca="false">J237</f>
        <v>0</v>
      </c>
      <c r="K106" s="117"/>
      <c r="L106" s="205"/>
    </row>
    <row r="107" s="191" customFormat="true" ht="24.95" hidden="true" customHeight="true" outlineLevel="0" collapsed="false">
      <c r="B107" s="192"/>
      <c r="C107" s="193"/>
      <c r="D107" s="194" t="s">
        <v>140</v>
      </c>
      <c r="E107" s="195"/>
      <c r="F107" s="195"/>
      <c r="G107" s="195"/>
      <c r="H107" s="195"/>
      <c r="I107" s="196"/>
      <c r="J107" s="197" t="n">
        <f aca="false">J239</f>
        <v>0</v>
      </c>
      <c r="K107" s="193"/>
      <c r="L107" s="198"/>
    </row>
    <row r="108" s="199" customFormat="true" ht="19.95" hidden="true" customHeight="true" outlineLevel="0" collapsed="false">
      <c r="B108" s="200"/>
      <c r="C108" s="117"/>
      <c r="D108" s="201" t="s">
        <v>141</v>
      </c>
      <c r="E108" s="202"/>
      <c r="F108" s="202"/>
      <c r="G108" s="202"/>
      <c r="H108" s="202"/>
      <c r="I108" s="203"/>
      <c r="J108" s="204" t="n">
        <f aca="false">J240</f>
        <v>0</v>
      </c>
      <c r="K108" s="117"/>
      <c r="L108" s="205"/>
    </row>
    <row r="109" s="199" customFormat="true" ht="19.95" hidden="true" customHeight="true" outlineLevel="0" collapsed="false">
      <c r="B109" s="200"/>
      <c r="C109" s="117"/>
      <c r="D109" s="201" t="s">
        <v>142</v>
      </c>
      <c r="E109" s="202"/>
      <c r="F109" s="202"/>
      <c r="G109" s="202"/>
      <c r="H109" s="202"/>
      <c r="I109" s="203"/>
      <c r="J109" s="204" t="n">
        <f aca="false">J251</f>
        <v>0</v>
      </c>
      <c r="K109" s="117"/>
      <c r="L109" s="205"/>
    </row>
    <row r="110" s="191" customFormat="true" ht="24.95" hidden="true" customHeight="true" outlineLevel="0" collapsed="false">
      <c r="B110" s="192"/>
      <c r="C110" s="193"/>
      <c r="D110" s="194" t="s">
        <v>143</v>
      </c>
      <c r="E110" s="195"/>
      <c r="F110" s="195"/>
      <c r="G110" s="195"/>
      <c r="H110" s="195"/>
      <c r="I110" s="196"/>
      <c r="J110" s="197" t="n">
        <f aca="false">J258</f>
        <v>0</v>
      </c>
      <c r="K110" s="193"/>
      <c r="L110" s="198"/>
    </row>
    <row r="111" s="199" customFormat="true" ht="19.95" hidden="true" customHeight="true" outlineLevel="0" collapsed="false">
      <c r="B111" s="200"/>
      <c r="C111" s="117"/>
      <c r="D111" s="201" t="s">
        <v>144</v>
      </c>
      <c r="E111" s="202"/>
      <c r="F111" s="202"/>
      <c r="G111" s="202"/>
      <c r="H111" s="202"/>
      <c r="I111" s="203"/>
      <c r="J111" s="204" t="n">
        <f aca="false">J259</f>
        <v>0</v>
      </c>
      <c r="K111" s="117"/>
      <c r="L111" s="205"/>
    </row>
    <row r="112" s="31" customFormat="true" ht="21.85" hidden="true" customHeight="true" outlineLevel="0" collapsed="false">
      <c r="A112" s="24"/>
      <c r="B112" s="25"/>
      <c r="C112" s="26"/>
      <c r="D112" s="26"/>
      <c r="E112" s="26"/>
      <c r="F112" s="26"/>
      <c r="G112" s="26"/>
      <c r="H112" s="26"/>
      <c r="I112" s="138"/>
      <c r="J112" s="26"/>
      <c r="K112" s="26"/>
      <c r="L112" s="49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</row>
    <row r="113" s="31" customFormat="true" ht="6.95" hidden="true" customHeight="true" outlineLevel="0" collapsed="false">
      <c r="A113" s="24"/>
      <c r="B113" s="52"/>
      <c r="C113" s="53"/>
      <c r="D113" s="53"/>
      <c r="E113" s="53"/>
      <c r="F113" s="53"/>
      <c r="G113" s="53"/>
      <c r="H113" s="53"/>
      <c r="I113" s="178"/>
      <c r="J113" s="53"/>
      <c r="K113" s="53"/>
      <c r="L113" s="49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</row>
    <row r="114" customFormat="false" ht="12.8" hidden="true" customHeight="false" outlineLevel="0" collapsed="false"/>
    <row r="115" customFormat="false" ht="12.8" hidden="true" customHeight="false" outlineLevel="0" collapsed="false"/>
    <row r="116" customFormat="false" ht="12.8" hidden="true" customHeight="false" outlineLevel="0" collapsed="false"/>
    <row r="117" s="31" customFormat="true" ht="6.95" hidden="false" customHeight="true" outlineLevel="0" collapsed="false">
      <c r="A117" s="24"/>
      <c r="B117" s="54"/>
      <c r="C117" s="55"/>
      <c r="D117" s="55"/>
      <c r="E117" s="55"/>
      <c r="F117" s="55"/>
      <c r="G117" s="55"/>
      <c r="H117" s="55"/>
      <c r="I117" s="181"/>
      <c r="J117" s="55"/>
      <c r="K117" s="55"/>
      <c r="L117" s="49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 s="31" customFormat="true" ht="24.95" hidden="false" customHeight="true" outlineLevel="0" collapsed="false">
      <c r="A118" s="24"/>
      <c r="B118" s="25"/>
      <c r="C118" s="9" t="s">
        <v>145</v>
      </c>
      <c r="D118" s="26"/>
      <c r="E118" s="26"/>
      <c r="F118" s="26"/>
      <c r="G118" s="26"/>
      <c r="H118" s="26"/>
      <c r="I118" s="138"/>
      <c r="J118" s="26"/>
      <c r="K118" s="26"/>
      <c r="L118" s="49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  <row r="119" s="31" customFormat="true" ht="6.95" hidden="false" customHeight="true" outlineLevel="0" collapsed="false">
      <c r="A119" s="24"/>
      <c r="B119" s="25"/>
      <c r="C119" s="26"/>
      <c r="D119" s="26"/>
      <c r="E119" s="26"/>
      <c r="F119" s="26"/>
      <c r="G119" s="26"/>
      <c r="H119" s="26"/>
      <c r="I119" s="138"/>
      <c r="J119" s="26"/>
      <c r="K119" s="26"/>
      <c r="L119" s="49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</row>
    <row r="120" s="31" customFormat="true" ht="12" hidden="false" customHeight="true" outlineLevel="0" collapsed="false">
      <c r="A120" s="24"/>
      <c r="B120" s="25"/>
      <c r="C120" s="17" t="s">
        <v>15</v>
      </c>
      <c r="D120" s="26"/>
      <c r="E120" s="26"/>
      <c r="F120" s="26"/>
      <c r="G120" s="26"/>
      <c r="H120" s="26"/>
      <c r="I120" s="138"/>
      <c r="J120" s="26"/>
      <c r="K120" s="26"/>
      <c r="L120" s="49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</row>
    <row r="121" s="31" customFormat="true" ht="23.25" hidden="false" customHeight="true" outlineLevel="0" collapsed="false">
      <c r="A121" s="24"/>
      <c r="B121" s="25"/>
      <c r="C121" s="26"/>
      <c r="D121" s="26"/>
      <c r="E121" s="182" t="str">
        <f aca="false">E7</f>
        <v>TECHNICKÉ SLUŽBY KŘINICE - 4 bytové jednotky, na st. p. č. 118 k.ú. Křinice</v>
      </c>
      <c r="F121" s="182"/>
      <c r="G121" s="182"/>
      <c r="H121" s="182"/>
      <c r="I121" s="138"/>
      <c r="J121" s="26"/>
      <c r="K121" s="26"/>
      <c r="L121" s="49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</row>
    <row r="122" customFormat="false" ht="12" hidden="false" customHeight="true" outlineLevel="0" collapsed="false">
      <c r="B122" s="7"/>
      <c r="C122" s="17" t="s">
        <v>123</v>
      </c>
      <c r="D122" s="8"/>
      <c r="E122" s="8"/>
      <c r="F122" s="8"/>
      <c r="G122" s="8"/>
      <c r="H122" s="8"/>
      <c r="J122" s="8"/>
      <c r="K122" s="8"/>
      <c r="L122" s="6"/>
    </row>
    <row r="123" s="31" customFormat="true" ht="16.5" hidden="false" customHeight="true" outlineLevel="0" collapsed="false">
      <c r="A123" s="24"/>
      <c r="B123" s="25"/>
      <c r="C123" s="26"/>
      <c r="D123" s="26"/>
      <c r="E123" s="182" t="s">
        <v>124</v>
      </c>
      <c r="F123" s="182"/>
      <c r="G123" s="182"/>
      <c r="H123" s="182"/>
      <c r="I123" s="138"/>
      <c r="J123" s="26"/>
      <c r="K123" s="26"/>
      <c r="L123" s="49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</row>
    <row r="124" s="31" customFormat="true" ht="12" hidden="false" customHeight="true" outlineLevel="0" collapsed="false">
      <c r="A124" s="24"/>
      <c r="B124" s="25"/>
      <c r="C124" s="17" t="s">
        <v>125</v>
      </c>
      <c r="D124" s="26"/>
      <c r="E124" s="26"/>
      <c r="F124" s="26"/>
      <c r="G124" s="26"/>
      <c r="H124" s="26"/>
      <c r="I124" s="138"/>
      <c r="J124" s="26"/>
      <c r="K124" s="26"/>
      <c r="L124" s="49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</row>
    <row r="125" s="31" customFormat="true" ht="16.5" hidden="false" customHeight="true" outlineLevel="0" collapsed="false">
      <c r="A125" s="24"/>
      <c r="B125" s="25"/>
      <c r="C125" s="26"/>
      <c r="D125" s="26"/>
      <c r="E125" s="64" t="str">
        <f aca="false">E11</f>
        <v>1 - I.PP</v>
      </c>
      <c r="F125" s="64"/>
      <c r="G125" s="64"/>
      <c r="H125" s="64"/>
      <c r="I125" s="138"/>
      <c r="J125" s="26"/>
      <c r="K125" s="26"/>
      <c r="L125" s="49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</row>
    <row r="126" s="31" customFormat="true" ht="6.95" hidden="false" customHeight="true" outlineLevel="0" collapsed="false">
      <c r="A126" s="24"/>
      <c r="B126" s="25"/>
      <c r="C126" s="26"/>
      <c r="D126" s="26"/>
      <c r="E126" s="26"/>
      <c r="F126" s="26"/>
      <c r="G126" s="26"/>
      <c r="H126" s="26"/>
      <c r="I126" s="138"/>
      <c r="J126" s="26"/>
      <c r="K126" s="26"/>
      <c r="L126" s="49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</row>
    <row r="127" s="31" customFormat="true" ht="12" hidden="false" customHeight="true" outlineLevel="0" collapsed="false">
      <c r="A127" s="24"/>
      <c r="B127" s="25"/>
      <c r="C127" s="17" t="s">
        <v>19</v>
      </c>
      <c r="D127" s="26"/>
      <c r="E127" s="26"/>
      <c r="F127" s="18" t="str">
        <f aca="false">F14</f>
        <v>st. p. č. 118 k.ú. Křinice</v>
      </c>
      <c r="G127" s="26"/>
      <c r="H127" s="26"/>
      <c r="I127" s="140" t="s">
        <v>21</v>
      </c>
      <c r="J127" s="183" t="str">
        <f aca="false">IF(J14="","",J14)</f>
        <v>13. 5. 2020</v>
      </c>
      <c r="K127" s="26"/>
      <c r="L127" s="49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</row>
    <row r="128" s="31" customFormat="true" ht="6.95" hidden="false" customHeight="true" outlineLevel="0" collapsed="false">
      <c r="A128" s="24"/>
      <c r="B128" s="25"/>
      <c r="C128" s="26"/>
      <c r="D128" s="26"/>
      <c r="E128" s="26"/>
      <c r="F128" s="26"/>
      <c r="G128" s="26"/>
      <c r="H128" s="26"/>
      <c r="I128" s="138"/>
      <c r="J128" s="26"/>
      <c r="K128" s="26"/>
      <c r="L128" s="49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</row>
    <row r="129" s="31" customFormat="true" ht="15.15" hidden="false" customHeight="true" outlineLevel="0" collapsed="false">
      <c r="A129" s="24"/>
      <c r="B129" s="25"/>
      <c r="C129" s="17" t="s">
        <v>23</v>
      </c>
      <c r="D129" s="26"/>
      <c r="E129" s="26"/>
      <c r="F129" s="18" t="str">
        <f aca="false">E17</f>
        <v>Obec Křinice</v>
      </c>
      <c r="G129" s="26"/>
      <c r="H129" s="26"/>
      <c r="I129" s="140" t="s">
        <v>31</v>
      </c>
      <c r="J129" s="184" t="str">
        <f aca="false">E23</f>
        <v>Tomáš Valenta</v>
      </c>
      <c r="K129" s="26"/>
      <c r="L129" s="49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</row>
    <row r="130" s="31" customFormat="true" ht="15.15" hidden="false" customHeight="true" outlineLevel="0" collapsed="false">
      <c r="A130" s="24"/>
      <c r="B130" s="25"/>
      <c r="C130" s="17" t="s">
        <v>29</v>
      </c>
      <c r="D130" s="26"/>
      <c r="E130" s="26"/>
      <c r="F130" s="18" t="str">
        <f aca="false">IF(E20="","",E20)</f>
        <v>Vyplň údaj</v>
      </c>
      <c r="G130" s="26"/>
      <c r="H130" s="26"/>
      <c r="I130" s="140" t="s">
        <v>36</v>
      </c>
      <c r="J130" s="184" t="str">
        <f aca="false">E26</f>
        <v>Tomáš Valenta</v>
      </c>
      <c r="K130" s="26"/>
      <c r="L130" s="49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</row>
    <row r="131" s="31" customFormat="true" ht="10.3" hidden="false" customHeight="true" outlineLevel="0" collapsed="false">
      <c r="A131" s="24"/>
      <c r="B131" s="25"/>
      <c r="C131" s="26"/>
      <c r="D131" s="26"/>
      <c r="E131" s="26"/>
      <c r="F131" s="26"/>
      <c r="G131" s="26"/>
      <c r="H131" s="26"/>
      <c r="I131" s="138"/>
      <c r="J131" s="26"/>
      <c r="K131" s="26"/>
      <c r="L131" s="49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</row>
    <row r="132" s="214" customFormat="true" ht="29.3" hidden="false" customHeight="true" outlineLevel="0" collapsed="false">
      <c r="A132" s="206"/>
      <c r="B132" s="207"/>
      <c r="C132" s="208" t="s">
        <v>146</v>
      </c>
      <c r="D132" s="209" t="s">
        <v>64</v>
      </c>
      <c r="E132" s="209" t="s">
        <v>60</v>
      </c>
      <c r="F132" s="209" t="s">
        <v>61</v>
      </c>
      <c r="G132" s="209" t="s">
        <v>147</v>
      </c>
      <c r="H132" s="209" t="s">
        <v>148</v>
      </c>
      <c r="I132" s="210" t="s">
        <v>149</v>
      </c>
      <c r="J132" s="211" t="s">
        <v>129</v>
      </c>
      <c r="K132" s="212" t="s">
        <v>150</v>
      </c>
      <c r="L132" s="213"/>
      <c r="M132" s="82"/>
      <c r="N132" s="83" t="s">
        <v>43</v>
      </c>
      <c r="O132" s="83" t="s">
        <v>151</v>
      </c>
      <c r="P132" s="83" t="s">
        <v>152</v>
      </c>
      <c r="Q132" s="83" t="s">
        <v>153</v>
      </c>
      <c r="R132" s="83" t="s">
        <v>154</v>
      </c>
      <c r="S132" s="83" t="s">
        <v>155</v>
      </c>
      <c r="T132" s="84" t="s">
        <v>156</v>
      </c>
      <c r="U132" s="206"/>
      <c r="V132" s="206"/>
      <c r="W132" s="206"/>
      <c r="X132" s="206"/>
      <c r="Y132" s="206"/>
      <c r="Z132" s="206"/>
      <c r="AA132" s="206"/>
      <c r="AB132" s="206"/>
      <c r="AC132" s="206"/>
      <c r="AD132" s="206"/>
      <c r="AE132" s="206"/>
    </row>
    <row r="133" s="31" customFormat="true" ht="22.8" hidden="false" customHeight="true" outlineLevel="0" collapsed="false">
      <c r="A133" s="24"/>
      <c r="B133" s="25"/>
      <c r="C133" s="90" t="s">
        <v>157</v>
      </c>
      <c r="D133" s="26"/>
      <c r="E133" s="26"/>
      <c r="F133" s="26"/>
      <c r="G133" s="26"/>
      <c r="H133" s="26"/>
      <c r="I133" s="138"/>
      <c r="J133" s="215" t="n">
        <f aca="false">BK133</f>
        <v>0</v>
      </c>
      <c r="K133" s="26"/>
      <c r="L133" s="30"/>
      <c r="M133" s="85"/>
      <c r="N133" s="216"/>
      <c r="O133" s="86"/>
      <c r="P133" s="217" t="n">
        <f aca="false">P134+P239+P258</f>
        <v>0</v>
      </c>
      <c r="Q133" s="86"/>
      <c r="R133" s="217" t="n">
        <f aca="false">R134+R239+R258</f>
        <v>12.78844485</v>
      </c>
      <c r="S133" s="86"/>
      <c r="T133" s="218" t="n">
        <f aca="false">T134+T239+T258</f>
        <v>5.028132</v>
      </c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T133" s="3" t="s">
        <v>78</v>
      </c>
      <c r="AU133" s="3" t="s">
        <v>131</v>
      </c>
      <c r="BK133" s="219" t="n">
        <f aca="false">BK134+BK239+BK258</f>
        <v>0</v>
      </c>
    </row>
    <row r="134" s="220" customFormat="true" ht="25.9" hidden="false" customHeight="true" outlineLevel="0" collapsed="false">
      <c r="B134" s="221"/>
      <c r="C134" s="222"/>
      <c r="D134" s="223" t="s">
        <v>78</v>
      </c>
      <c r="E134" s="224" t="s">
        <v>158</v>
      </c>
      <c r="F134" s="224" t="s">
        <v>159</v>
      </c>
      <c r="G134" s="222"/>
      <c r="H134" s="222"/>
      <c r="I134" s="225"/>
      <c r="J134" s="226" t="n">
        <f aca="false">BK134</f>
        <v>0</v>
      </c>
      <c r="K134" s="222"/>
      <c r="L134" s="227"/>
      <c r="M134" s="228"/>
      <c r="N134" s="229"/>
      <c r="O134" s="229"/>
      <c r="P134" s="230" t="n">
        <f aca="false">P135+P147+P161+P175+P198+P231+P237</f>
        <v>0</v>
      </c>
      <c r="Q134" s="229"/>
      <c r="R134" s="230" t="n">
        <f aca="false">R135+R147+R161+R175+R198+R231+R237</f>
        <v>12.73949821</v>
      </c>
      <c r="S134" s="229"/>
      <c r="T134" s="231" t="n">
        <f aca="false">T135+T147+T161+T175+T198+T231+T237</f>
        <v>5.028132</v>
      </c>
      <c r="AR134" s="232" t="s">
        <v>86</v>
      </c>
      <c r="AT134" s="233" t="s">
        <v>78</v>
      </c>
      <c r="AU134" s="233" t="s">
        <v>79</v>
      </c>
      <c r="AY134" s="232" t="s">
        <v>160</v>
      </c>
      <c r="BK134" s="234" t="n">
        <f aca="false">BK135+BK147+BK161+BK175+BK198+BK231+BK237</f>
        <v>0</v>
      </c>
    </row>
    <row r="135" s="220" customFormat="true" ht="22.8" hidden="false" customHeight="true" outlineLevel="0" collapsed="false">
      <c r="B135" s="221"/>
      <c r="C135" s="222"/>
      <c r="D135" s="223" t="s">
        <v>78</v>
      </c>
      <c r="E135" s="235" t="s">
        <v>86</v>
      </c>
      <c r="F135" s="235" t="s">
        <v>161</v>
      </c>
      <c r="G135" s="222"/>
      <c r="H135" s="222"/>
      <c r="I135" s="225"/>
      <c r="J135" s="236" t="n">
        <f aca="false">BK135</f>
        <v>0</v>
      </c>
      <c r="K135" s="222"/>
      <c r="L135" s="227"/>
      <c r="M135" s="228"/>
      <c r="N135" s="229"/>
      <c r="O135" s="229"/>
      <c r="P135" s="230" t="n">
        <f aca="false">SUM(P136:P146)</f>
        <v>0</v>
      </c>
      <c r="Q135" s="229"/>
      <c r="R135" s="230" t="n">
        <f aca="false">SUM(R136:R146)</f>
        <v>0</v>
      </c>
      <c r="S135" s="229"/>
      <c r="T135" s="231" t="n">
        <f aca="false">SUM(T136:T146)</f>
        <v>0</v>
      </c>
      <c r="AR135" s="232" t="s">
        <v>86</v>
      </c>
      <c r="AT135" s="233" t="s">
        <v>78</v>
      </c>
      <c r="AU135" s="233" t="s">
        <v>86</v>
      </c>
      <c r="AY135" s="232" t="s">
        <v>160</v>
      </c>
      <c r="BK135" s="234" t="n">
        <f aca="false">SUM(BK136:BK146)</f>
        <v>0</v>
      </c>
    </row>
    <row r="136" s="31" customFormat="true" ht="21.75" hidden="false" customHeight="true" outlineLevel="0" collapsed="false">
      <c r="A136" s="24"/>
      <c r="B136" s="25"/>
      <c r="C136" s="237" t="s">
        <v>86</v>
      </c>
      <c r="D136" s="237" t="s">
        <v>162</v>
      </c>
      <c r="E136" s="238" t="s">
        <v>163</v>
      </c>
      <c r="F136" s="239" t="s">
        <v>164</v>
      </c>
      <c r="G136" s="240" t="s">
        <v>165</v>
      </c>
      <c r="H136" s="241" t="n">
        <v>2.997</v>
      </c>
      <c r="I136" s="242"/>
      <c r="J136" s="243" t="n">
        <f aca="false">ROUND(I136*H136,2)</f>
        <v>0</v>
      </c>
      <c r="K136" s="244"/>
      <c r="L136" s="30"/>
      <c r="M136" s="245"/>
      <c r="N136" s="246" t="s">
        <v>44</v>
      </c>
      <c r="O136" s="74"/>
      <c r="P136" s="247" t="n">
        <f aca="false">O136*H136</f>
        <v>0</v>
      </c>
      <c r="Q136" s="247" t="n">
        <v>0</v>
      </c>
      <c r="R136" s="247" t="n">
        <f aca="false">Q136*H136</f>
        <v>0</v>
      </c>
      <c r="S136" s="247" t="n">
        <v>0</v>
      </c>
      <c r="T136" s="248" t="n">
        <f aca="false">S136*H136</f>
        <v>0</v>
      </c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R136" s="249" t="s">
        <v>166</v>
      </c>
      <c r="AT136" s="249" t="s">
        <v>162</v>
      </c>
      <c r="AU136" s="249" t="s">
        <v>88</v>
      </c>
      <c r="AY136" s="3" t="s">
        <v>160</v>
      </c>
      <c r="BE136" s="250" t="n">
        <f aca="false">IF(N136="základní",J136,0)</f>
        <v>0</v>
      </c>
      <c r="BF136" s="250" t="n">
        <f aca="false">IF(N136="snížená",J136,0)</f>
        <v>0</v>
      </c>
      <c r="BG136" s="250" t="n">
        <f aca="false">IF(N136="zákl. přenesená",J136,0)</f>
        <v>0</v>
      </c>
      <c r="BH136" s="250" t="n">
        <f aca="false">IF(N136="sníž. přenesená",J136,0)</f>
        <v>0</v>
      </c>
      <c r="BI136" s="250" t="n">
        <f aca="false">IF(N136="nulová",J136,0)</f>
        <v>0</v>
      </c>
      <c r="BJ136" s="3" t="s">
        <v>86</v>
      </c>
      <c r="BK136" s="250" t="n">
        <f aca="false">ROUND(I136*H136,2)</f>
        <v>0</v>
      </c>
      <c r="BL136" s="3" t="s">
        <v>166</v>
      </c>
      <c r="BM136" s="249" t="s">
        <v>167</v>
      </c>
    </row>
    <row r="137" s="251" customFormat="true" ht="12.8" hidden="false" customHeight="false" outlineLevel="0" collapsed="false">
      <c r="B137" s="252"/>
      <c r="C137" s="253"/>
      <c r="D137" s="254" t="s">
        <v>168</v>
      </c>
      <c r="E137" s="255"/>
      <c r="F137" s="256" t="s">
        <v>169</v>
      </c>
      <c r="G137" s="253"/>
      <c r="H137" s="257" t="n">
        <v>2.76</v>
      </c>
      <c r="I137" s="258"/>
      <c r="J137" s="253"/>
      <c r="K137" s="253"/>
      <c r="L137" s="259"/>
      <c r="M137" s="260"/>
      <c r="N137" s="261"/>
      <c r="O137" s="261"/>
      <c r="P137" s="261"/>
      <c r="Q137" s="261"/>
      <c r="R137" s="261"/>
      <c r="S137" s="261"/>
      <c r="T137" s="262"/>
      <c r="AT137" s="263" t="s">
        <v>168</v>
      </c>
      <c r="AU137" s="263" t="s">
        <v>88</v>
      </c>
      <c r="AV137" s="251" t="s">
        <v>88</v>
      </c>
      <c r="AW137" s="251" t="s">
        <v>35</v>
      </c>
      <c r="AX137" s="251" t="s">
        <v>79</v>
      </c>
      <c r="AY137" s="263" t="s">
        <v>160</v>
      </c>
    </row>
    <row r="138" s="251" customFormat="true" ht="12.8" hidden="false" customHeight="false" outlineLevel="0" collapsed="false">
      <c r="B138" s="252"/>
      <c r="C138" s="253"/>
      <c r="D138" s="254" t="s">
        <v>168</v>
      </c>
      <c r="E138" s="255"/>
      <c r="F138" s="256" t="s">
        <v>170</v>
      </c>
      <c r="G138" s="253"/>
      <c r="H138" s="257" t="n">
        <v>0.078</v>
      </c>
      <c r="I138" s="258"/>
      <c r="J138" s="253"/>
      <c r="K138" s="253"/>
      <c r="L138" s="259"/>
      <c r="M138" s="260"/>
      <c r="N138" s="261"/>
      <c r="O138" s="261"/>
      <c r="P138" s="261"/>
      <c r="Q138" s="261"/>
      <c r="R138" s="261"/>
      <c r="S138" s="261"/>
      <c r="T138" s="262"/>
      <c r="AT138" s="263" t="s">
        <v>168</v>
      </c>
      <c r="AU138" s="263" t="s">
        <v>88</v>
      </c>
      <c r="AV138" s="251" t="s">
        <v>88</v>
      </c>
      <c r="AW138" s="251" t="s">
        <v>35</v>
      </c>
      <c r="AX138" s="251" t="s">
        <v>79</v>
      </c>
      <c r="AY138" s="263" t="s">
        <v>160</v>
      </c>
    </row>
    <row r="139" s="251" customFormat="true" ht="12.8" hidden="false" customHeight="false" outlineLevel="0" collapsed="false">
      <c r="B139" s="252"/>
      <c r="C139" s="253"/>
      <c r="D139" s="254" t="s">
        <v>168</v>
      </c>
      <c r="E139" s="255"/>
      <c r="F139" s="256" t="s">
        <v>171</v>
      </c>
      <c r="G139" s="253"/>
      <c r="H139" s="257" t="n">
        <v>0.159</v>
      </c>
      <c r="I139" s="258"/>
      <c r="J139" s="253"/>
      <c r="K139" s="253"/>
      <c r="L139" s="259"/>
      <c r="M139" s="260"/>
      <c r="N139" s="261"/>
      <c r="O139" s="261"/>
      <c r="P139" s="261"/>
      <c r="Q139" s="261"/>
      <c r="R139" s="261"/>
      <c r="S139" s="261"/>
      <c r="T139" s="262"/>
      <c r="AT139" s="263" t="s">
        <v>168</v>
      </c>
      <c r="AU139" s="263" t="s">
        <v>88</v>
      </c>
      <c r="AV139" s="251" t="s">
        <v>88</v>
      </c>
      <c r="AW139" s="251" t="s">
        <v>35</v>
      </c>
      <c r="AX139" s="251" t="s">
        <v>79</v>
      </c>
      <c r="AY139" s="263" t="s">
        <v>160</v>
      </c>
    </row>
    <row r="140" s="264" customFormat="true" ht="12.8" hidden="false" customHeight="false" outlineLevel="0" collapsed="false">
      <c r="B140" s="265"/>
      <c r="C140" s="266"/>
      <c r="D140" s="254" t="s">
        <v>168</v>
      </c>
      <c r="E140" s="267"/>
      <c r="F140" s="268" t="s">
        <v>172</v>
      </c>
      <c r="G140" s="266"/>
      <c r="H140" s="269" t="n">
        <v>2.997</v>
      </c>
      <c r="I140" s="270"/>
      <c r="J140" s="266"/>
      <c r="K140" s="266"/>
      <c r="L140" s="271"/>
      <c r="M140" s="272"/>
      <c r="N140" s="273"/>
      <c r="O140" s="273"/>
      <c r="P140" s="273"/>
      <c r="Q140" s="273"/>
      <c r="R140" s="273"/>
      <c r="S140" s="273"/>
      <c r="T140" s="274"/>
      <c r="AT140" s="275" t="s">
        <v>168</v>
      </c>
      <c r="AU140" s="275" t="s">
        <v>88</v>
      </c>
      <c r="AV140" s="264" t="s">
        <v>166</v>
      </c>
      <c r="AW140" s="264" t="s">
        <v>35</v>
      </c>
      <c r="AX140" s="264" t="s">
        <v>86</v>
      </c>
      <c r="AY140" s="275" t="s">
        <v>160</v>
      </c>
    </row>
    <row r="141" s="31" customFormat="true" ht="21.75" hidden="false" customHeight="true" outlineLevel="0" collapsed="false">
      <c r="A141" s="24"/>
      <c r="B141" s="25"/>
      <c r="C141" s="237" t="s">
        <v>88</v>
      </c>
      <c r="D141" s="237" t="s">
        <v>162</v>
      </c>
      <c r="E141" s="238" t="s">
        <v>173</v>
      </c>
      <c r="F141" s="239" t="s">
        <v>174</v>
      </c>
      <c r="G141" s="240" t="s">
        <v>165</v>
      </c>
      <c r="H141" s="241" t="n">
        <v>2.997</v>
      </c>
      <c r="I141" s="242"/>
      <c r="J141" s="243" t="n">
        <f aca="false">ROUND(I141*H141,2)</f>
        <v>0</v>
      </c>
      <c r="K141" s="244"/>
      <c r="L141" s="30"/>
      <c r="M141" s="245"/>
      <c r="N141" s="246" t="s">
        <v>44</v>
      </c>
      <c r="O141" s="74"/>
      <c r="P141" s="247" t="n">
        <f aca="false">O141*H141</f>
        <v>0</v>
      </c>
      <c r="Q141" s="247" t="n">
        <v>0</v>
      </c>
      <c r="R141" s="247" t="n">
        <f aca="false">Q141*H141</f>
        <v>0</v>
      </c>
      <c r="S141" s="247" t="n">
        <v>0</v>
      </c>
      <c r="T141" s="248" t="n">
        <f aca="false">S141*H141</f>
        <v>0</v>
      </c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R141" s="249" t="s">
        <v>166</v>
      </c>
      <c r="AT141" s="249" t="s">
        <v>162</v>
      </c>
      <c r="AU141" s="249" t="s">
        <v>88</v>
      </c>
      <c r="AY141" s="3" t="s">
        <v>160</v>
      </c>
      <c r="BE141" s="250" t="n">
        <f aca="false">IF(N141="základní",J141,0)</f>
        <v>0</v>
      </c>
      <c r="BF141" s="250" t="n">
        <f aca="false">IF(N141="snížená",J141,0)</f>
        <v>0</v>
      </c>
      <c r="BG141" s="250" t="n">
        <f aca="false">IF(N141="zákl. přenesená",J141,0)</f>
        <v>0</v>
      </c>
      <c r="BH141" s="250" t="n">
        <f aca="false">IF(N141="sníž. přenesená",J141,0)</f>
        <v>0</v>
      </c>
      <c r="BI141" s="250" t="n">
        <f aca="false">IF(N141="nulová",J141,0)</f>
        <v>0</v>
      </c>
      <c r="BJ141" s="3" t="s">
        <v>86</v>
      </c>
      <c r="BK141" s="250" t="n">
        <f aca="false">ROUND(I141*H141,2)</f>
        <v>0</v>
      </c>
      <c r="BL141" s="3" t="s">
        <v>166</v>
      </c>
      <c r="BM141" s="249" t="s">
        <v>175</v>
      </c>
    </row>
    <row r="142" s="31" customFormat="true" ht="33" hidden="false" customHeight="true" outlineLevel="0" collapsed="false">
      <c r="A142" s="24"/>
      <c r="B142" s="25"/>
      <c r="C142" s="237" t="s">
        <v>95</v>
      </c>
      <c r="D142" s="237" t="s">
        <v>162</v>
      </c>
      <c r="E142" s="238" t="s">
        <v>176</v>
      </c>
      <c r="F142" s="239" t="s">
        <v>177</v>
      </c>
      <c r="G142" s="240" t="s">
        <v>165</v>
      </c>
      <c r="H142" s="241" t="n">
        <v>2.997</v>
      </c>
      <c r="I142" s="242"/>
      <c r="J142" s="243" t="n">
        <f aca="false">ROUND(I142*H142,2)</f>
        <v>0</v>
      </c>
      <c r="K142" s="244"/>
      <c r="L142" s="30"/>
      <c r="M142" s="245"/>
      <c r="N142" s="246" t="s">
        <v>44</v>
      </c>
      <c r="O142" s="74"/>
      <c r="P142" s="247" t="n">
        <f aca="false">O142*H142</f>
        <v>0</v>
      </c>
      <c r="Q142" s="247" t="n">
        <v>0</v>
      </c>
      <c r="R142" s="247" t="n">
        <f aca="false">Q142*H142</f>
        <v>0</v>
      </c>
      <c r="S142" s="247" t="n">
        <v>0</v>
      </c>
      <c r="T142" s="248" t="n">
        <f aca="false">S142*H142</f>
        <v>0</v>
      </c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R142" s="249" t="s">
        <v>166</v>
      </c>
      <c r="AT142" s="249" t="s">
        <v>162</v>
      </c>
      <c r="AU142" s="249" t="s">
        <v>88</v>
      </c>
      <c r="AY142" s="3" t="s">
        <v>160</v>
      </c>
      <c r="BE142" s="250" t="n">
        <f aca="false">IF(N142="základní",J142,0)</f>
        <v>0</v>
      </c>
      <c r="BF142" s="250" t="n">
        <f aca="false">IF(N142="snížená",J142,0)</f>
        <v>0</v>
      </c>
      <c r="BG142" s="250" t="n">
        <f aca="false">IF(N142="zákl. přenesená",J142,0)</f>
        <v>0</v>
      </c>
      <c r="BH142" s="250" t="n">
        <f aca="false">IF(N142="sníž. přenesená",J142,0)</f>
        <v>0</v>
      </c>
      <c r="BI142" s="250" t="n">
        <f aca="false">IF(N142="nulová",J142,0)</f>
        <v>0</v>
      </c>
      <c r="BJ142" s="3" t="s">
        <v>86</v>
      </c>
      <c r="BK142" s="250" t="n">
        <f aca="false">ROUND(I142*H142,2)</f>
        <v>0</v>
      </c>
      <c r="BL142" s="3" t="s">
        <v>166</v>
      </c>
      <c r="BM142" s="249" t="s">
        <v>178</v>
      </c>
    </row>
    <row r="143" s="31" customFormat="true" ht="21.75" hidden="false" customHeight="true" outlineLevel="0" collapsed="false">
      <c r="A143" s="24"/>
      <c r="B143" s="25"/>
      <c r="C143" s="237" t="s">
        <v>166</v>
      </c>
      <c r="D143" s="237" t="s">
        <v>162</v>
      </c>
      <c r="E143" s="238" t="s">
        <v>179</v>
      </c>
      <c r="F143" s="239" t="s">
        <v>180</v>
      </c>
      <c r="G143" s="240" t="s">
        <v>165</v>
      </c>
      <c r="H143" s="241" t="n">
        <v>2.997</v>
      </c>
      <c r="I143" s="242"/>
      <c r="J143" s="243" t="n">
        <f aca="false">ROUND(I143*H143,2)</f>
        <v>0</v>
      </c>
      <c r="K143" s="244"/>
      <c r="L143" s="30"/>
      <c r="M143" s="245"/>
      <c r="N143" s="246" t="s">
        <v>44</v>
      </c>
      <c r="O143" s="74"/>
      <c r="P143" s="247" t="n">
        <f aca="false">O143*H143</f>
        <v>0</v>
      </c>
      <c r="Q143" s="247" t="n">
        <v>0</v>
      </c>
      <c r="R143" s="247" t="n">
        <f aca="false">Q143*H143</f>
        <v>0</v>
      </c>
      <c r="S143" s="247" t="n">
        <v>0</v>
      </c>
      <c r="T143" s="248" t="n">
        <f aca="false">S143*H143</f>
        <v>0</v>
      </c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R143" s="249" t="s">
        <v>166</v>
      </c>
      <c r="AT143" s="249" t="s">
        <v>162</v>
      </c>
      <c r="AU143" s="249" t="s">
        <v>88</v>
      </c>
      <c r="AY143" s="3" t="s">
        <v>160</v>
      </c>
      <c r="BE143" s="250" t="n">
        <f aca="false">IF(N143="základní",J143,0)</f>
        <v>0</v>
      </c>
      <c r="BF143" s="250" t="n">
        <f aca="false">IF(N143="snížená",J143,0)</f>
        <v>0</v>
      </c>
      <c r="BG143" s="250" t="n">
        <f aca="false">IF(N143="zákl. přenesená",J143,0)</f>
        <v>0</v>
      </c>
      <c r="BH143" s="250" t="n">
        <f aca="false">IF(N143="sníž. přenesená",J143,0)</f>
        <v>0</v>
      </c>
      <c r="BI143" s="250" t="n">
        <f aca="false">IF(N143="nulová",J143,0)</f>
        <v>0</v>
      </c>
      <c r="BJ143" s="3" t="s">
        <v>86</v>
      </c>
      <c r="BK143" s="250" t="n">
        <f aca="false">ROUND(I143*H143,2)</f>
        <v>0</v>
      </c>
      <c r="BL143" s="3" t="s">
        <v>166</v>
      </c>
      <c r="BM143" s="249" t="s">
        <v>181</v>
      </c>
    </row>
    <row r="144" s="31" customFormat="true" ht="16.5" hidden="false" customHeight="true" outlineLevel="0" collapsed="false">
      <c r="A144" s="24"/>
      <c r="B144" s="25"/>
      <c r="C144" s="237" t="s">
        <v>182</v>
      </c>
      <c r="D144" s="237" t="s">
        <v>162</v>
      </c>
      <c r="E144" s="238" t="s">
        <v>183</v>
      </c>
      <c r="F144" s="239" t="s">
        <v>184</v>
      </c>
      <c r="G144" s="240" t="s">
        <v>165</v>
      </c>
      <c r="H144" s="241" t="n">
        <v>2.997</v>
      </c>
      <c r="I144" s="242"/>
      <c r="J144" s="243" t="n">
        <f aca="false">ROUND(I144*H144,2)</f>
        <v>0</v>
      </c>
      <c r="K144" s="244"/>
      <c r="L144" s="30"/>
      <c r="M144" s="245"/>
      <c r="N144" s="246" t="s">
        <v>44</v>
      </c>
      <c r="O144" s="74"/>
      <c r="P144" s="247" t="n">
        <f aca="false">O144*H144</f>
        <v>0</v>
      </c>
      <c r="Q144" s="247" t="n">
        <v>0</v>
      </c>
      <c r="R144" s="247" t="n">
        <f aca="false">Q144*H144</f>
        <v>0</v>
      </c>
      <c r="S144" s="247" t="n">
        <v>0</v>
      </c>
      <c r="T144" s="248" t="n">
        <f aca="false">S144*H144</f>
        <v>0</v>
      </c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R144" s="249" t="s">
        <v>166</v>
      </c>
      <c r="AT144" s="249" t="s">
        <v>162</v>
      </c>
      <c r="AU144" s="249" t="s">
        <v>88</v>
      </c>
      <c r="AY144" s="3" t="s">
        <v>160</v>
      </c>
      <c r="BE144" s="250" t="n">
        <f aca="false">IF(N144="základní",J144,0)</f>
        <v>0</v>
      </c>
      <c r="BF144" s="250" t="n">
        <f aca="false">IF(N144="snížená",J144,0)</f>
        <v>0</v>
      </c>
      <c r="BG144" s="250" t="n">
        <f aca="false">IF(N144="zákl. přenesená",J144,0)</f>
        <v>0</v>
      </c>
      <c r="BH144" s="250" t="n">
        <f aca="false">IF(N144="sníž. přenesená",J144,0)</f>
        <v>0</v>
      </c>
      <c r="BI144" s="250" t="n">
        <f aca="false">IF(N144="nulová",J144,0)</f>
        <v>0</v>
      </c>
      <c r="BJ144" s="3" t="s">
        <v>86</v>
      </c>
      <c r="BK144" s="250" t="n">
        <f aca="false">ROUND(I144*H144,2)</f>
        <v>0</v>
      </c>
      <c r="BL144" s="3" t="s">
        <v>166</v>
      </c>
      <c r="BM144" s="249" t="s">
        <v>185</v>
      </c>
    </row>
    <row r="145" s="31" customFormat="true" ht="21.75" hidden="false" customHeight="true" outlineLevel="0" collapsed="false">
      <c r="A145" s="24"/>
      <c r="B145" s="25"/>
      <c r="C145" s="237" t="s">
        <v>186</v>
      </c>
      <c r="D145" s="237" t="s">
        <v>162</v>
      </c>
      <c r="E145" s="238" t="s">
        <v>187</v>
      </c>
      <c r="F145" s="239" t="s">
        <v>188</v>
      </c>
      <c r="G145" s="240" t="s">
        <v>189</v>
      </c>
      <c r="H145" s="241" t="n">
        <v>5.395</v>
      </c>
      <c r="I145" s="242"/>
      <c r="J145" s="243" t="n">
        <f aca="false">ROUND(I145*H145,2)</f>
        <v>0</v>
      </c>
      <c r="K145" s="244"/>
      <c r="L145" s="30"/>
      <c r="M145" s="245"/>
      <c r="N145" s="246" t="s">
        <v>44</v>
      </c>
      <c r="O145" s="74"/>
      <c r="P145" s="247" t="n">
        <f aca="false">O145*H145</f>
        <v>0</v>
      </c>
      <c r="Q145" s="247" t="n">
        <v>0</v>
      </c>
      <c r="R145" s="247" t="n">
        <f aca="false">Q145*H145</f>
        <v>0</v>
      </c>
      <c r="S145" s="247" t="n">
        <v>0</v>
      </c>
      <c r="T145" s="248" t="n">
        <f aca="false">S145*H145</f>
        <v>0</v>
      </c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R145" s="249" t="s">
        <v>166</v>
      </c>
      <c r="AT145" s="249" t="s">
        <v>162</v>
      </c>
      <c r="AU145" s="249" t="s">
        <v>88</v>
      </c>
      <c r="AY145" s="3" t="s">
        <v>160</v>
      </c>
      <c r="BE145" s="250" t="n">
        <f aca="false">IF(N145="základní",J145,0)</f>
        <v>0</v>
      </c>
      <c r="BF145" s="250" t="n">
        <f aca="false">IF(N145="snížená",J145,0)</f>
        <v>0</v>
      </c>
      <c r="BG145" s="250" t="n">
        <f aca="false">IF(N145="zákl. přenesená",J145,0)</f>
        <v>0</v>
      </c>
      <c r="BH145" s="250" t="n">
        <f aca="false">IF(N145="sníž. přenesená",J145,0)</f>
        <v>0</v>
      </c>
      <c r="BI145" s="250" t="n">
        <f aca="false">IF(N145="nulová",J145,0)</f>
        <v>0</v>
      </c>
      <c r="BJ145" s="3" t="s">
        <v>86</v>
      </c>
      <c r="BK145" s="250" t="n">
        <f aca="false">ROUND(I145*H145,2)</f>
        <v>0</v>
      </c>
      <c r="BL145" s="3" t="s">
        <v>166</v>
      </c>
      <c r="BM145" s="249" t="s">
        <v>190</v>
      </c>
    </row>
    <row r="146" s="251" customFormat="true" ht="12.8" hidden="false" customHeight="false" outlineLevel="0" collapsed="false">
      <c r="B146" s="252"/>
      <c r="C146" s="253"/>
      <c r="D146" s="254" t="s">
        <v>168</v>
      </c>
      <c r="E146" s="253"/>
      <c r="F146" s="256" t="s">
        <v>191</v>
      </c>
      <c r="G146" s="253"/>
      <c r="H146" s="257" t="n">
        <v>5.395</v>
      </c>
      <c r="I146" s="258"/>
      <c r="J146" s="253"/>
      <c r="K146" s="253"/>
      <c r="L146" s="259"/>
      <c r="M146" s="260"/>
      <c r="N146" s="261"/>
      <c r="O146" s="261"/>
      <c r="P146" s="261"/>
      <c r="Q146" s="261"/>
      <c r="R146" s="261"/>
      <c r="S146" s="261"/>
      <c r="T146" s="262"/>
      <c r="AT146" s="263" t="s">
        <v>168</v>
      </c>
      <c r="AU146" s="263" t="s">
        <v>88</v>
      </c>
      <c r="AV146" s="251" t="s">
        <v>88</v>
      </c>
      <c r="AW146" s="251" t="s">
        <v>3</v>
      </c>
      <c r="AX146" s="251" t="s">
        <v>86</v>
      </c>
      <c r="AY146" s="263" t="s">
        <v>160</v>
      </c>
    </row>
    <row r="147" s="220" customFormat="true" ht="22.8" hidden="false" customHeight="true" outlineLevel="0" collapsed="false">
      <c r="B147" s="221"/>
      <c r="C147" s="222"/>
      <c r="D147" s="223" t="s">
        <v>78</v>
      </c>
      <c r="E147" s="235" t="s">
        <v>88</v>
      </c>
      <c r="F147" s="235" t="s">
        <v>192</v>
      </c>
      <c r="G147" s="222"/>
      <c r="H147" s="222"/>
      <c r="I147" s="225"/>
      <c r="J147" s="236" t="n">
        <f aca="false">BK147</f>
        <v>0</v>
      </c>
      <c r="K147" s="222"/>
      <c r="L147" s="227"/>
      <c r="M147" s="228"/>
      <c r="N147" s="229"/>
      <c r="O147" s="229"/>
      <c r="P147" s="230" t="n">
        <f aca="false">SUM(P148:P160)</f>
        <v>0</v>
      </c>
      <c r="Q147" s="229"/>
      <c r="R147" s="230" t="n">
        <f aca="false">SUM(R148:R160)</f>
        <v>10.01378901</v>
      </c>
      <c r="S147" s="229"/>
      <c r="T147" s="231" t="n">
        <f aca="false">SUM(T148:T160)</f>
        <v>0</v>
      </c>
      <c r="AR147" s="232" t="s">
        <v>86</v>
      </c>
      <c r="AT147" s="233" t="s">
        <v>78</v>
      </c>
      <c r="AU147" s="233" t="s">
        <v>86</v>
      </c>
      <c r="AY147" s="232" t="s">
        <v>160</v>
      </c>
      <c r="BK147" s="234" t="n">
        <f aca="false">SUM(BK148:BK160)</f>
        <v>0</v>
      </c>
    </row>
    <row r="148" s="31" customFormat="true" ht="21.75" hidden="false" customHeight="true" outlineLevel="0" collapsed="false">
      <c r="A148" s="24"/>
      <c r="B148" s="25"/>
      <c r="C148" s="237" t="s">
        <v>193</v>
      </c>
      <c r="D148" s="237" t="s">
        <v>162</v>
      </c>
      <c r="E148" s="238" t="s">
        <v>194</v>
      </c>
      <c r="F148" s="239" t="s">
        <v>195</v>
      </c>
      <c r="G148" s="240" t="s">
        <v>165</v>
      </c>
      <c r="H148" s="241" t="n">
        <v>2.14</v>
      </c>
      <c r="I148" s="242"/>
      <c r="J148" s="243" t="n">
        <f aca="false">ROUND(I148*H148,2)</f>
        <v>0</v>
      </c>
      <c r="K148" s="244"/>
      <c r="L148" s="30"/>
      <c r="M148" s="245"/>
      <c r="N148" s="246" t="s">
        <v>44</v>
      </c>
      <c r="O148" s="74"/>
      <c r="P148" s="247" t="n">
        <f aca="false">O148*H148</f>
        <v>0</v>
      </c>
      <c r="Q148" s="247" t="n">
        <v>2.16</v>
      </c>
      <c r="R148" s="247" t="n">
        <f aca="false">Q148*H148</f>
        <v>4.6224</v>
      </c>
      <c r="S148" s="247" t="n">
        <v>0</v>
      </c>
      <c r="T148" s="248" t="n">
        <f aca="false">S148*H148</f>
        <v>0</v>
      </c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R148" s="249" t="s">
        <v>166</v>
      </c>
      <c r="AT148" s="249" t="s">
        <v>162</v>
      </c>
      <c r="AU148" s="249" t="s">
        <v>88</v>
      </c>
      <c r="AY148" s="3" t="s">
        <v>160</v>
      </c>
      <c r="BE148" s="250" t="n">
        <f aca="false">IF(N148="základní",J148,0)</f>
        <v>0</v>
      </c>
      <c r="BF148" s="250" t="n">
        <f aca="false">IF(N148="snížená",J148,0)</f>
        <v>0</v>
      </c>
      <c r="BG148" s="250" t="n">
        <f aca="false">IF(N148="zákl. přenesená",J148,0)</f>
        <v>0</v>
      </c>
      <c r="BH148" s="250" t="n">
        <f aca="false">IF(N148="sníž. přenesená",J148,0)</f>
        <v>0</v>
      </c>
      <c r="BI148" s="250" t="n">
        <f aca="false">IF(N148="nulová",J148,0)</f>
        <v>0</v>
      </c>
      <c r="BJ148" s="3" t="s">
        <v>86</v>
      </c>
      <c r="BK148" s="250" t="n">
        <f aca="false">ROUND(I148*H148,2)</f>
        <v>0</v>
      </c>
      <c r="BL148" s="3" t="s">
        <v>166</v>
      </c>
      <c r="BM148" s="249" t="s">
        <v>196</v>
      </c>
    </row>
    <row r="149" s="251" customFormat="true" ht="12.8" hidden="false" customHeight="false" outlineLevel="0" collapsed="false">
      <c r="B149" s="252"/>
      <c r="C149" s="253"/>
      <c r="D149" s="254" t="s">
        <v>168</v>
      </c>
      <c r="E149" s="255"/>
      <c r="F149" s="256" t="s">
        <v>197</v>
      </c>
      <c r="G149" s="253"/>
      <c r="H149" s="257" t="n">
        <v>1.971</v>
      </c>
      <c r="I149" s="258"/>
      <c r="J149" s="253"/>
      <c r="K149" s="253"/>
      <c r="L149" s="259"/>
      <c r="M149" s="260"/>
      <c r="N149" s="261"/>
      <c r="O149" s="261"/>
      <c r="P149" s="261"/>
      <c r="Q149" s="261"/>
      <c r="R149" s="261"/>
      <c r="S149" s="261"/>
      <c r="T149" s="262"/>
      <c r="AT149" s="263" t="s">
        <v>168</v>
      </c>
      <c r="AU149" s="263" t="s">
        <v>88</v>
      </c>
      <c r="AV149" s="251" t="s">
        <v>88</v>
      </c>
      <c r="AW149" s="251" t="s">
        <v>35</v>
      </c>
      <c r="AX149" s="251" t="s">
        <v>79</v>
      </c>
      <c r="AY149" s="263" t="s">
        <v>160</v>
      </c>
    </row>
    <row r="150" s="251" customFormat="true" ht="12.8" hidden="false" customHeight="false" outlineLevel="0" collapsed="false">
      <c r="B150" s="252"/>
      <c r="C150" s="253"/>
      <c r="D150" s="254" t="s">
        <v>168</v>
      </c>
      <c r="E150" s="255"/>
      <c r="F150" s="256" t="s">
        <v>198</v>
      </c>
      <c r="G150" s="253"/>
      <c r="H150" s="257" t="n">
        <v>0.056</v>
      </c>
      <c r="I150" s="258"/>
      <c r="J150" s="253"/>
      <c r="K150" s="253"/>
      <c r="L150" s="259"/>
      <c r="M150" s="260"/>
      <c r="N150" s="261"/>
      <c r="O150" s="261"/>
      <c r="P150" s="261"/>
      <c r="Q150" s="261"/>
      <c r="R150" s="261"/>
      <c r="S150" s="261"/>
      <c r="T150" s="262"/>
      <c r="AT150" s="263" t="s">
        <v>168</v>
      </c>
      <c r="AU150" s="263" t="s">
        <v>88</v>
      </c>
      <c r="AV150" s="251" t="s">
        <v>88</v>
      </c>
      <c r="AW150" s="251" t="s">
        <v>35</v>
      </c>
      <c r="AX150" s="251" t="s">
        <v>79</v>
      </c>
      <c r="AY150" s="263" t="s">
        <v>160</v>
      </c>
    </row>
    <row r="151" s="251" customFormat="true" ht="12.8" hidden="false" customHeight="false" outlineLevel="0" collapsed="false">
      <c r="B151" s="252"/>
      <c r="C151" s="253"/>
      <c r="D151" s="254" t="s">
        <v>168</v>
      </c>
      <c r="E151" s="255"/>
      <c r="F151" s="256" t="s">
        <v>199</v>
      </c>
      <c r="G151" s="253"/>
      <c r="H151" s="257" t="n">
        <v>0.113</v>
      </c>
      <c r="I151" s="258"/>
      <c r="J151" s="253"/>
      <c r="K151" s="253"/>
      <c r="L151" s="259"/>
      <c r="M151" s="260"/>
      <c r="N151" s="261"/>
      <c r="O151" s="261"/>
      <c r="P151" s="261"/>
      <c r="Q151" s="261"/>
      <c r="R151" s="261"/>
      <c r="S151" s="261"/>
      <c r="T151" s="262"/>
      <c r="AT151" s="263" t="s">
        <v>168</v>
      </c>
      <c r="AU151" s="263" t="s">
        <v>88</v>
      </c>
      <c r="AV151" s="251" t="s">
        <v>88</v>
      </c>
      <c r="AW151" s="251" t="s">
        <v>35</v>
      </c>
      <c r="AX151" s="251" t="s">
        <v>79</v>
      </c>
      <c r="AY151" s="263" t="s">
        <v>160</v>
      </c>
    </row>
    <row r="152" s="264" customFormat="true" ht="12.8" hidden="false" customHeight="false" outlineLevel="0" collapsed="false">
      <c r="B152" s="265"/>
      <c r="C152" s="266"/>
      <c r="D152" s="254" t="s">
        <v>168</v>
      </c>
      <c r="E152" s="267"/>
      <c r="F152" s="268" t="s">
        <v>172</v>
      </c>
      <c r="G152" s="266"/>
      <c r="H152" s="269" t="n">
        <v>2.14</v>
      </c>
      <c r="I152" s="270"/>
      <c r="J152" s="266"/>
      <c r="K152" s="266"/>
      <c r="L152" s="271"/>
      <c r="M152" s="272"/>
      <c r="N152" s="273"/>
      <c r="O152" s="273"/>
      <c r="P152" s="273"/>
      <c r="Q152" s="273"/>
      <c r="R152" s="273"/>
      <c r="S152" s="273"/>
      <c r="T152" s="274"/>
      <c r="AT152" s="275" t="s">
        <v>168</v>
      </c>
      <c r="AU152" s="275" t="s">
        <v>88</v>
      </c>
      <c r="AV152" s="264" t="s">
        <v>166</v>
      </c>
      <c r="AW152" s="264" t="s">
        <v>35</v>
      </c>
      <c r="AX152" s="264" t="s">
        <v>86</v>
      </c>
      <c r="AY152" s="275" t="s">
        <v>160</v>
      </c>
    </row>
    <row r="153" s="31" customFormat="true" ht="16.5" hidden="false" customHeight="true" outlineLevel="0" collapsed="false">
      <c r="A153" s="24"/>
      <c r="B153" s="25"/>
      <c r="C153" s="237" t="s">
        <v>200</v>
      </c>
      <c r="D153" s="237" t="s">
        <v>162</v>
      </c>
      <c r="E153" s="238" t="s">
        <v>201</v>
      </c>
      <c r="F153" s="239" t="s">
        <v>202</v>
      </c>
      <c r="G153" s="240" t="s">
        <v>165</v>
      </c>
      <c r="H153" s="241" t="n">
        <v>2.14</v>
      </c>
      <c r="I153" s="242"/>
      <c r="J153" s="243" t="n">
        <f aca="false">ROUND(I153*H153,2)</f>
        <v>0</v>
      </c>
      <c r="K153" s="244"/>
      <c r="L153" s="30"/>
      <c r="M153" s="245"/>
      <c r="N153" s="246" t="s">
        <v>44</v>
      </c>
      <c r="O153" s="74"/>
      <c r="P153" s="247" t="n">
        <f aca="false">O153*H153</f>
        <v>0</v>
      </c>
      <c r="Q153" s="247" t="n">
        <v>2.45329</v>
      </c>
      <c r="R153" s="247" t="n">
        <f aca="false">Q153*H153</f>
        <v>5.2500406</v>
      </c>
      <c r="S153" s="247" t="n">
        <v>0</v>
      </c>
      <c r="T153" s="248" t="n">
        <f aca="false">S153*H153</f>
        <v>0</v>
      </c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R153" s="249" t="s">
        <v>166</v>
      </c>
      <c r="AT153" s="249" t="s">
        <v>162</v>
      </c>
      <c r="AU153" s="249" t="s">
        <v>88</v>
      </c>
      <c r="AY153" s="3" t="s">
        <v>160</v>
      </c>
      <c r="BE153" s="250" t="n">
        <f aca="false">IF(N153="základní",J153,0)</f>
        <v>0</v>
      </c>
      <c r="BF153" s="250" t="n">
        <f aca="false">IF(N153="snížená",J153,0)</f>
        <v>0</v>
      </c>
      <c r="BG153" s="250" t="n">
        <f aca="false">IF(N153="zákl. přenesená",J153,0)</f>
        <v>0</v>
      </c>
      <c r="BH153" s="250" t="n">
        <f aca="false">IF(N153="sníž. přenesená",J153,0)</f>
        <v>0</v>
      </c>
      <c r="BI153" s="250" t="n">
        <f aca="false">IF(N153="nulová",J153,0)</f>
        <v>0</v>
      </c>
      <c r="BJ153" s="3" t="s">
        <v>86</v>
      </c>
      <c r="BK153" s="250" t="n">
        <f aca="false">ROUND(I153*H153,2)</f>
        <v>0</v>
      </c>
      <c r="BL153" s="3" t="s">
        <v>166</v>
      </c>
      <c r="BM153" s="249" t="s">
        <v>203</v>
      </c>
    </row>
    <row r="154" s="251" customFormat="true" ht="12.8" hidden="false" customHeight="false" outlineLevel="0" collapsed="false">
      <c r="B154" s="252"/>
      <c r="C154" s="253"/>
      <c r="D154" s="254" t="s">
        <v>168</v>
      </c>
      <c r="E154" s="255"/>
      <c r="F154" s="256" t="s">
        <v>197</v>
      </c>
      <c r="G154" s="253"/>
      <c r="H154" s="257" t="n">
        <v>1.971</v>
      </c>
      <c r="I154" s="258"/>
      <c r="J154" s="253"/>
      <c r="K154" s="253"/>
      <c r="L154" s="259"/>
      <c r="M154" s="260"/>
      <c r="N154" s="261"/>
      <c r="O154" s="261"/>
      <c r="P154" s="261"/>
      <c r="Q154" s="261"/>
      <c r="R154" s="261"/>
      <c r="S154" s="261"/>
      <c r="T154" s="262"/>
      <c r="AT154" s="263" t="s">
        <v>168</v>
      </c>
      <c r="AU154" s="263" t="s">
        <v>88</v>
      </c>
      <c r="AV154" s="251" t="s">
        <v>88</v>
      </c>
      <c r="AW154" s="251" t="s">
        <v>35</v>
      </c>
      <c r="AX154" s="251" t="s">
        <v>79</v>
      </c>
      <c r="AY154" s="263" t="s">
        <v>160</v>
      </c>
    </row>
    <row r="155" s="251" customFormat="true" ht="12.8" hidden="false" customHeight="false" outlineLevel="0" collapsed="false">
      <c r="B155" s="252"/>
      <c r="C155" s="253"/>
      <c r="D155" s="254" t="s">
        <v>168</v>
      </c>
      <c r="E155" s="255"/>
      <c r="F155" s="256" t="s">
        <v>198</v>
      </c>
      <c r="G155" s="253"/>
      <c r="H155" s="257" t="n">
        <v>0.056</v>
      </c>
      <c r="I155" s="258"/>
      <c r="J155" s="253"/>
      <c r="K155" s="253"/>
      <c r="L155" s="259"/>
      <c r="M155" s="260"/>
      <c r="N155" s="261"/>
      <c r="O155" s="261"/>
      <c r="P155" s="261"/>
      <c r="Q155" s="261"/>
      <c r="R155" s="261"/>
      <c r="S155" s="261"/>
      <c r="T155" s="262"/>
      <c r="AT155" s="263" t="s">
        <v>168</v>
      </c>
      <c r="AU155" s="263" t="s">
        <v>88</v>
      </c>
      <c r="AV155" s="251" t="s">
        <v>88</v>
      </c>
      <c r="AW155" s="251" t="s">
        <v>35</v>
      </c>
      <c r="AX155" s="251" t="s">
        <v>79</v>
      </c>
      <c r="AY155" s="263" t="s">
        <v>160</v>
      </c>
    </row>
    <row r="156" s="251" customFormat="true" ht="12.8" hidden="false" customHeight="false" outlineLevel="0" collapsed="false">
      <c r="B156" s="252"/>
      <c r="C156" s="253"/>
      <c r="D156" s="254" t="s">
        <v>168</v>
      </c>
      <c r="E156" s="255"/>
      <c r="F156" s="256" t="s">
        <v>199</v>
      </c>
      <c r="G156" s="253"/>
      <c r="H156" s="257" t="n">
        <v>0.113</v>
      </c>
      <c r="I156" s="258"/>
      <c r="J156" s="253"/>
      <c r="K156" s="253"/>
      <c r="L156" s="259"/>
      <c r="M156" s="260"/>
      <c r="N156" s="261"/>
      <c r="O156" s="261"/>
      <c r="P156" s="261"/>
      <c r="Q156" s="261"/>
      <c r="R156" s="261"/>
      <c r="S156" s="261"/>
      <c r="T156" s="262"/>
      <c r="AT156" s="263" t="s">
        <v>168</v>
      </c>
      <c r="AU156" s="263" t="s">
        <v>88</v>
      </c>
      <c r="AV156" s="251" t="s">
        <v>88</v>
      </c>
      <c r="AW156" s="251" t="s">
        <v>35</v>
      </c>
      <c r="AX156" s="251" t="s">
        <v>79</v>
      </c>
      <c r="AY156" s="263" t="s">
        <v>160</v>
      </c>
    </row>
    <row r="157" s="264" customFormat="true" ht="12.8" hidden="false" customHeight="false" outlineLevel="0" collapsed="false">
      <c r="B157" s="265"/>
      <c r="C157" s="266"/>
      <c r="D157" s="254" t="s">
        <v>168</v>
      </c>
      <c r="E157" s="267"/>
      <c r="F157" s="268" t="s">
        <v>172</v>
      </c>
      <c r="G157" s="266"/>
      <c r="H157" s="269" t="n">
        <v>2.14</v>
      </c>
      <c r="I157" s="270"/>
      <c r="J157" s="266"/>
      <c r="K157" s="266"/>
      <c r="L157" s="271"/>
      <c r="M157" s="272"/>
      <c r="N157" s="273"/>
      <c r="O157" s="273"/>
      <c r="P157" s="273"/>
      <c r="Q157" s="273"/>
      <c r="R157" s="273"/>
      <c r="S157" s="273"/>
      <c r="T157" s="274"/>
      <c r="AT157" s="275" t="s">
        <v>168</v>
      </c>
      <c r="AU157" s="275" t="s">
        <v>88</v>
      </c>
      <c r="AV157" s="264" t="s">
        <v>166</v>
      </c>
      <c r="AW157" s="264" t="s">
        <v>35</v>
      </c>
      <c r="AX157" s="264" t="s">
        <v>86</v>
      </c>
      <c r="AY157" s="275" t="s">
        <v>160</v>
      </c>
    </row>
    <row r="158" s="31" customFormat="true" ht="16.5" hidden="false" customHeight="true" outlineLevel="0" collapsed="false">
      <c r="A158" s="24"/>
      <c r="B158" s="25"/>
      <c r="C158" s="237" t="s">
        <v>204</v>
      </c>
      <c r="D158" s="237" t="s">
        <v>162</v>
      </c>
      <c r="E158" s="238" t="s">
        <v>205</v>
      </c>
      <c r="F158" s="239" t="s">
        <v>206</v>
      </c>
      <c r="G158" s="240" t="s">
        <v>189</v>
      </c>
      <c r="H158" s="241" t="n">
        <v>0.133</v>
      </c>
      <c r="I158" s="242"/>
      <c r="J158" s="243" t="n">
        <f aca="false">ROUND(I158*H158,2)</f>
        <v>0</v>
      </c>
      <c r="K158" s="244"/>
      <c r="L158" s="30"/>
      <c r="M158" s="245"/>
      <c r="N158" s="246" t="s">
        <v>44</v>
      </c>
      <c r="O158" s="74"/>
      <c r="P158" s="247" t="n">
        <f aca="false">O158*H158</f>
        <v>0</v>
      </c>
      <c r="Q158" s="247" t="n">
        <v>1.06277</v>
      </c>
      <c r="R158" s="247" t="n">
        <f aca="false">Q158*H158</f>
        <v>0.14134841</v>
      </c>
      <c r="S158" s="247" t="n">
        <v>0</v>
      </c>
      <c r="T158" s="248" t="n">
        <f aca="false">S158*H158</f>
        <v>0</v>
      </c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R158" s="249" t="s">
        <v>166</v>
      </c>
      <c r="AT158" s="249" t="s">
        <v>162</v>
      </c>
      <c r="AU158" s="249" t="s">
        <v>88</v>
      </c>
      <c r="AY158" s="3" t="s">
        <v>160</v>
      </c>
      <c r="BE158" s="250" t="n">
        <f aca="false">IF(N158="základní",J158,0)</f>
        <v>0</v>
      </c>
      <c r="BF158" s="250" t="n">
        <f aca="false">IF(N158="snížená",J158,0)</f>
        <v>0</v>
      </c>
      <c r="BG158" s="250" t="n">
        <f aca="false">IF(N158="zákl. přenesená",J158,0)</f>
        <v>0</v>
      </c>
      <c r="BH158" s="250" t="n">
        <f aca="false">IF(N158="sníž. přenesená",J158,0)</f>
        <v>0</v>
      </c>
      <c r="BI158" s="250" t="n">
        <f aca="false">IF(N158="nulová",J158,0)</f>
        <v>0</v>
      </c>
      <c r="BJ158" s="3" t="s">
        <v>86</v>
      </c>
      <c r="BK158" s="250" t="n">
        <f aca="false">ROUND(I158*H158,2)</f>
        <v>0</v>
      </c>
      <c r="BL158" s="3" t="s">
        <v>166</v>
      </c>
      <c r="BM158" s="249" t="s">
        <v>207</v>
      </c>
    </row>
    <row r="159" s="251" customFormat="true" ht="12.8" hidden="false" customHeight="false" outlineLevel="0" collapsed="false">
      <c r="B159" s="252"/>
      <c r="C159" s="253"/>
      <c r="D159" s="254" t="s">
        <v>168</v>
      </c>
      <c r="E159" s="255"/>
      <c r="F159" s="256" t="s">
        <v>208</v>
      </c>
      <c r="G159" s="253"/>
      <c r="H159" s="257" t="n">
        <v>0.133</v>
      </c>
      <c r="I159" s="258"/>
      <c r="J159" s="253"/>
      <c r="K159" s="253"/>
      <c r="L159" s="259"/>
      <c r="M159" s="260"/>
      <c r="N159" s="261"/>
      <c r="O159" s="261"/>
      <c r="P159" s="261"/>
      <c r="Q159" s="261"/>
      <c r="R159" s="261"/>
      <c r="S159" s="261"/>
      <c r="T159" s="262"/>
      <c r="AT159" s="263" t="s">
        <v>168</v>
      </c>
      <c r="AU159" s="263" t="s">
        <v>88</v>
      </c>
      <c r="AV159" s="251" t="s">
        <v>88</v>
      </c>
      <c r="AW159" s="251" t="s">
        <v>35</v>
      </c>
      <c r="AX159" s="251" t="s">
        <v>79</v>
      </c>
      <c r="AY159" s="263" t="s">
        <v>160</v>
      </c>
    </row>
    <row r="160" s="264" customFormat="true" ht="12.8" hidden="false" customHeight="false" outlineLevel="0" collapsed="false">
      <c r="B160" s="265"/>
      <c r="C160" s="266"/>
      <c r="D160" s="254" t="s">
        <v>168</v>
      </c>
      <c r="E160" s="267"/>
      <c r="F160" s="268" t="s">
        <v>172</v>
      </c>
      <c r="G160" s="266"/>
      <c r="H160" s="269" t="n">
        <v>0.133</v>
      </c>
      <c r="I160" s="270"/>
      <c r="J160" s="266"/>
      <c r="K160" s="266"/>
      <c r="L160" s="271"/>
      <c r="M160" s="272"/>
      <c r="N160" s="273"/>
      <c r="O160" s="273"/>
      <c r="P160" s="273"/>
      <c r="Q160" s="273"/>
      <c r="R160" s="273"/>
      <c r="S160" s="273"/>
      <c r="T160" s="274"/>
      <c r="AT160" s="275" t="s">
        <v>168</v>
      </c>
      <c r="AU160" s="275" t="s">
        <v>88</v>
      </c>
      <c r="AV160" s="264" t="s">
        <v>166</v>
      </c>
      <c r="AW160" s="264" t="s">
        <v>35</v>
      </c>
      <c r="AX160" s="264" t="s">
        <v>86</v>
      </c>
      <c r="AY160" s="275" t="s">
        <v>160</v>
      </c>
    </row>
    <row r="161" s="220" customFormat="true" ht="22.8" hidden="false" customHeight="true" outlineLevel="0" collapsed="false">
      <c r="B161" s="221"/>
      <c r="C161" s="222"/>
      <c r="D161" s="223" t="s">
        <v>78</v>
      </c>
      <c r="E161" s="235" t="s">
        <v>95</v>
      </c>
      <c r="F161" s="235" t="s">
        <v>209</v>
      </c>
      <c r="G161" s="222"/>
      <c r="H161" s="222"/>
      <c r="I161" s="225"/>
      <c r="J161" s="236" t="n">
        <f aca="false">BK161</f>
        <v>0</v>
      </c>
      <c r="K161" s="222"/>
      <c r="L161" s="227"/>
      <c r="M161" s="228"/>
      <c r="N161" s="229"/>
      <c r="O161" s="229"/>
      <c r="P161" s="230" t="n">
        <f aca="false">SUM(P162:P174)</f>
        <v>0</v>
      </c>
      <c r="Q161" s="229"/>
      <c r="R161" s="230" t="n">
        <f aca="false">SUM(R162:R174)</f>
        <v>2.0759656</v>
      </c>
      <c r="S161" s="229"/>
      <c r="T161" s="231" t="n">
        <f aca="false">SUM(T162:T174)</f>
        <v>0</v>
      </c>
      <c r="AR161" s="232" t="s">
        <v>86</v>
      </c>
      <c r="AT161" s="233" t="s">
        <v>78</v>
      </c>
      <c r="AU161" s="233" t="s">
        <v>86</v>
      </c>
      <c r="AY161" s="232" t="s">
        <v>160</v>
      </c>
      <c r="BK161" s="234" t="n">
        <f aca="false">SUM(BK162:BK174)</f>
        <v>0</v>
      </c>
    </row>
    <row r="162" s="31" customFormat="true" ht="21.75" hidden="false" customHeight="true" outlineLevel="0" collapsed="false">
      <c r="A162" s="24"/>
      <c r="B162" s="25"/>
      <c r="C162" s="237" t="s">
        <v>210</v>
      </c>
      <c r="D162" s="237" t="s">
        <v>162</v>
      </c>
      <c r="E162" s="238" t="s">
        <v>211</v>
      </c>
      <c r="F162" s="239" t="s">
        <v>212</v>
      </c>
      <c r="G162" s="240" t="s">
        <v>213</v>
      </c>
      <c r="H162" s="241" t="n">
        <v>16.4</v>
      </c>
      <c r="I162" s="242"/>
      <c r="J162" s="243" t="n">
        <f aca="false">ROUND(I162*H162,2)</f>
        <v>0</v>
      </c>
      <c r="K162" s="244"/>
      <c r="L162" s="30"/>
      <c r="M162" s="245"/>
      <c r="N162" s="246" t="s">
        <v>44</v>
      </c>
      <c r="O162" s="74"/>
      <c r="P162" s="247" t="n">
        <f aca="false">O162*H162</f>
        <v>0</v>
      </c>
      <c r="Q162" s="247" t="n">
        <v>0.12645</v>
      </c>
      <c r="R162" s="247" t="n">
        <f aca="false">Q162*H162</f>
        <v>2.07378</v>
      </c>
      <c r="S162" s="247" t="n">
        <v>0</v>
      </c>
      <c r="T162" s="248" t="n">
        <f aca="false">S162*H162</f>
        <v>0</v>
      </c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R162" s="249" t="s">
        <v>166</v>
      </c>
      <c r="AT162" s="249" t="s">
        <v>162</v>
      </c>
      <c r="AU162" s="249" t="s">
        <v>88</v>
      </c>
      <c r="AY162" s="3" t="s">
        <v>160</v>
      </c>
      <c r="BE162" s="250" t="n">
        <f aca="false">IF(N162="základní",J162,0)</f>
        <v>0</v>
      </c>
      <c r="BF162" s="250" t="n">
        <f aca="false">IF(N162="snížená",J162,0)</f>
        <v>0</v>
      </c>
      <c r="BG162" s="250" t="n">
        <f aca="false">IF(N162="zákl. přenesená",J162,0)</f>
        <v>0</v>
      </c>
      <c r="BH162" s="250" t="n">
        <f aca="false">IF(N162="sníž. přenesená",J162,0)</f>
        <v>0</v>
      </c>
      <c r="BI162" s="250" t="n">
        <f aca="false">IF(N162="nulová",J162,0)</f>
        <v>0</v>
      </c>
      <c r="BJ162" s="3" t="s">
        <v>86</v>
      </c>
      <c r="BK162" s="250" t="n">
        <f aca="false">ROUND(I162*H162,2)</f>
        <v>0</v>
      </c>
      <c r="BL162" s="3" t="s">
        <v>166</v>
      </c>
      <c r="BM162" s="249" t="s">
        <v>214</v>
      </c>
    </row>
    <row r="163" s="251" customFormat="true" ht="12.8" hidden="false" customHeight="false" outlineLevel="0" collapsed="false">
      <c r="B163" s="252"/>
      <c r="C163" s="253"/>
      <c r="D163" s="254" t="s">
        <v>168</v>
      </c>
      <c r="E163" s="255"/>
      <c r="F163" s="256" t="s">
        <v>215</v>
      </c>
      <c r="G163" s="253"/>
      <c r="H163" s="257" t="n">
        <v>13.04</v>
      </c>
      <c r="I163" s="258"/>
      <c r="J163" s="253"/>
      <c r="K163" s="253"/>
      <c r="L163" s="259"/>
      <c r="M163" s="260"/>
      <c r="N163" s="261"/>
      <c r="O163" s="261"/>
      <c r="P163" s="261"/>
      <c r="Q163" s="261"/>
      <c r="R163" s="261"/>
      <c r="S163" s="261"/>
      <c r="T163" s="262"/>
      <c r="AT163" s="263" t="s">
        <v>168</v>
      </c>
      <c r="AU163" s="263" t="s">
        <v>88</v>
      </c>
      <c r="AV163" s="251" t="s">
        <v>88</v>
      </c>
      <c r="AW163" s="251" t="s">
        <v>35</v>
      </c>
      <c r="AX163" s="251" t="s">
        <v>79</v>
      </c>
      <c r="AY163" s="263" t="s">
        <v>160</v>
      </c>
    </row>
    <row r="164" s="251" customFormat="true" ht="12.8" hidden="false" customHeight="false" outlineLevel="0" collapsed="false">
      <c r="B164" s="252"/>
      <c r="C164" s="253"/>
      <c r="D164" s="254" t="s">
        <v>168</v>
      </c>
      <c r="E164" s="255"/>
      <c r="F164" s="256" t="s">
        <v>216</v>
      </c>
      <c r="G164" s="253"/>
      <c r="H164" s="257" t="n">
        <v>8.088</v>
      </c>
      <c r="I164" s="258"/>
      <c r="J164" s="253"/>
      <c r="K164" s="253"/>
      <c r="L164" s="259"/>
      <c r="M164" s="260"/>
      <c r="N164" s="261"/>
      <c r="O164" s="261"/>
      <c r="P164" s="261"/>
      <c r="Q164" s="261"/>
      <c r="R164" s="261"/>
      <c r="S164" s="261"/>
      <c r="T164" s="262"/>
      <c r="AT164" s="263" t="s">
        <v>168</v>
      </c>
      <c r="AU164" s="263" t="s">
        <v>88</v>
      </c>
      <c r="AV164" s="251" t="s">
        <v>88</v>
      </c>
      <c r="AW164" s="251" t="s">
        <v>35</v>
      </c>
      <c r="AX164" s="251" t="s">
        <v>79</v>
      </c>
      <c r="AY164" s="263" t="s">
        <v>160</v>
      </c>
    </row>
    <row r="165" s="251" customFormat="true" ht="12.8" hidden="false" customHeight="false" outlineLevel="0" collapsed="false">
      <c r="B165" s="252"/>
      <c r="C165" s="253"/>
      <c r="D165" s="254" t="s">
        <v>168</v>
      </c>
      <c r="E165" s="255"/>
      <c r="F165" s="256" t="s">
        <v>217</v>
      </c>
      <c r="G165" s="253"/>
      <c r="H165" s="257" t="n">
        <v>-4.728</v>
      </c>
      <c r="I165" s="258"/>
      <c r="J165" s="253"/>
      <c r="K165" s="253"/>
      <c r="L165" s="259"/>
      <c r="M165" s="260"/>
      <c r="N165" s="261"/>
      <c r="O165" s="261"/>
      <c r="P165" s="261"/>
      <c r="Q165" s="261"/>
      <c r="R165" s="261"/>
      <c r="S165" s="261"/>
      <c r="T165" s="262"/>
      <c r="AT165" s="263" t="s">
        <v>168</v>
      </c>
      <c r="AU165" s="263" t="s">
        <v>88</v>
      </c>
      <c r="AV165" s="251" t="s">
        <v>88</v>
      </c>
      <c r="AW165" s="251" t="s">
        <v>35</v>
      </c>
      <c r="AX165" s="251" t="s">
        <v>79</v>
      </c>
      <c r="AY165" s="263" t="s">
        <v>160</v>
      </c>
    </row>
    <row r="166" s="264" customFormat="true" ht="12.8" hidden="false" customHeight="false" outlineLevel="0" collapsed="false">
      <c r="B166" s="265"/>
      <c r="C166" s="266"/>
      <c r="D166" s="254" t="s">
        <v>168</v>
      </c>
      <c r="E166" s="267"/>
      <c r="F166" s="268" t="s">
        <v>172</v>
      </c>
      <c r="G166" s="266"/>
      <c r="H166" s="269" t="n">
        <v>16.4</v>
      </c>
      <c r="I166" s="270"/>
      <c r="J166" s="266"/>
      <c r="K166" s="266"/>
      <c r="L166" s="271"/>
      <c r="M166" s="272"/>
      <c r="N166" s="273"/>
      <c r="O166" s="273"/>
      <c r="P166" s="273"/>
      <c r="Q166" s="273"/>
      <c r="R166" s="273"/>
      <c r="S166" s="273"/>
      <c r="T166" s="274"/>
      <c r="AT166" s="275" t="s">
        <v>168</v>
      </c>
      <c r="AU166" s="275" t="s">
        <v>88</v>
      </c>
      <c r="AV166" s="264" t="s">
        <v>166</v>
      </c>
      <c r="AW166" s="264" t="s">
        <v>35</v>
      </c>
      <c r="AX166" s="264" t="s">
        <v>86</v>
      </c>
      <c r="AY166" s="275" t="s">
        <v>160</v>
      </c>
    </row>
    <row r="167" s="31" customFormat="true" ht="21.75" hidden="false" customHeight="true" outlineLevel="0" collapsed="false">
      <c r="A167" s="24"/>
      <c r="B167" s="25"/>
      <c r="C167" s="237" t="s">
        <v>218</v>
      </c>
      <c r="D167" s="237" t="s">
        <v>162</v>
      </c>
      <c r="E167" s="238" t="s">
        <v>219</v>
      </c>
      <c r="F167" s="239" t="s">
        <v>220</v>
      </c>
      <c r="G167" s="240" t="s">
        <v>221</v>
      </c>
      <c r="H167" s="241" t="n">
        <v>11.47</v>
      </c>
      <c r="I167" s="242"/>
      <c r="J167" s="243" t="n">
        <f aca="false">ROUND(I167*H167,2)</f>
        <v>0</v>
      </c>
      <c r="K167" s="244"/>
      <c r="L167" s="30"/>
      <c r="M167" s="245"/>
      <c r="N167" s="246" t="s">
        <v>44</v>
      </c>
      <c r="O167" s="74"/>
      <c r="P167" s="247" t="n">
        <f aca="false">O167*H167</f>
        <v>0</v>
      </c>
      <c r="Q167" s="247" t="n">
        <v>8E-005</v>
      </c>
      <c r="R167" s="247" t="n">
        <f aca="false">Q167*H167</f>
        <v>0.0009176</v>
      </c>
      <c r="S167" s="247" t="n">
        <v>0</v>
      </c>
      <c r="T167" s="248" t="n">
        <f aca="false">S167*H167</f>
        <v>0</v>
      </c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R167" s="249" t="s">
        <v>166</v>
      </c>
      <c r="AT167" s="249" t="s">
        <v>162</v>
      </c>
      <c r="AU167" s="249" t="s">
        <v>88</v>
      </c>
      <c r="AY167" s="3" t="s">
        <v>160</v>
      </c>
      <c r="BE167" s="250" t="n">
        <f aca="false">IF(N167="základní",J167,0)</f>
        <v>0</v>
      </c>
      <c r="BF167" s="250" t="n">
        <f aca="false">IF(N167="snížená",J167,0)</f>
        <v>0</v>
      </c>
      <c r="BG167" s="250" t="n">
        <f aca="false">IF(N167="zákl. přenesená",J167,0)</f>
        <v>0</v>
      </c>
      <c r="BH167" s="250" t="n">
        <f aca="false">IF(N167="sníž. přenesená",J167,0)</f>
        <v>0</v>
      </c>
      <c r="BI167" s="250" t="n">
        <f aca="false">IF(N167="nulová",J167,0)</f>
        <v>0</v>
      </c>
      <c r="BJ167" s="3" t="s">
        <v>86</v>
      </c>
      <c r="BK167" s="250" t="n">
        <f aca="false">ROUND(I167*H167,2)</f>
        <v>0</v>
      </c>
      <c r="BL167" s="3" t="s">
        <v>166</v>
      </c>
      <c r="BM167" s="249" t="s">
        <v>222</v>
      </c>
    </row>
    <row r="168" s="251" customFormat="true" ht="12.8" hidden="false" customHeight="false" outlineLevel="0" collapsed="false">
      <c r="B168" s="252"/>
      <c r="C168" s="253"/>
      <c r="D168" s="254" t="s">
        <v>168</v>
      </c>
      <c r="E168" s="255"/>
      <c r="F168" s="256" t="s">
        <v>223</v>
      </c>
      <c r="G168" s="253"/>
      <c r="H168" s="257" t="n">
        <v>6.52</v>
      </c>
      <c r="I168" s="258"/>
      <c r="J168" s="253"/>
      <c r="K168" s="253"/>
      <c r="L168" s="259"/>
      <c r="M168" s="260"/>
      <c r="N168" s="261"/>
      <c r="O168" s="261"/>
      <c r="P168" s="261"/>
      <c r="Q168" s="261"/>
      <c r="R168" s="261"/>
      <c r="S168" s="261"/>
      <c r="T168" s="262"/>
      <c r="AT168" s="263" t="s">
        <v>168</v>
      </c>
      <c r="AU168" s="263" t="s">
        <v>88</v>
      </c>
      <c r="AV168" s="251" t="s">
        <v>88</v>
      </c>
      <c r="AW168" s="251" t="s">
        <v>35</v>
      </c>
      <c r="AX168" s="251" t="s">
        <v>79</v>
      </c>
      <c r="AY168" s="263" t="s">
        <v>160</v>
      </c>
    </row>
    <row r="169" s="251" customFormat="true" ht="12.8" hidden="false" customHeight="false" outlineLevel="0" collapsed="false">
      <c r="B169" s="252"/>
      <c r="C169" s="253"/>
      <c r="D169" s="254" t="s">
        <v>168</v>
      </c>
      <c r="E169" s="255"/>
      <c r="F169" s="256" t="s">
        <v>224</v>
      </c>
      <c r="G169" s="253"/>
      <c r="H169" s="257" t="n">
        <v>4.95</v>
      </c>
      <c r="I169" s="258"/>
      <c r="J169" s="253"/>
      <c r="K169" s="253"/>
      <c r="L169" s="259"/>
      <c r="M169" s="260"/>
      <c r="N169" s="261"/>
      <c r="O169" s="261"/>
      <c r="P169" s="261"/>
      <c r="Q169" s="261"/>
      <c r="R169" s="261"/>
      <c r="S169" s="261"/>
      <c r="T169" s="262"/>
      <c r="AT169" s="263" t="s">
        <v>168</v>
      </c>
      <c r="AU169" s="263" t="s">
        <v>88</v>
      </c>
      <c r="AV169" s="251" t="s">
        <v>88</v>
      </c>
      <c r="AW169" s="251" t="s">
        <v>35</v>
      </c>
      <c r="AX169" s="251" t="s">
        <v>79</v>
      </c>
      <c r="AY169" s="263" t="s">
        <v>160</v>
      </c>
    </row>
    <row r="170" s="264" customFormat="true" ht="12.8" hidden="false" customHeight="false" outlineLevel="0" collapsed="false">
      <c r="B170" s="265"/>
      <c r="C170" s="266"/>
      <c r="D170" s="254" t="s">
        <v>168</v>
      </c>
      <c r="E170" s="267"/>
      <c r="F170" s="268" t="s">
        <v>172</v>
      </c>
      <c r="G170" s="266"/>
      <c r="H170" s="269" t="n">
        <v>11.47</v>
      </c>
      <c r="I170" s="270"/>
      <c r="J170" s="266"/>
      <c r="K170" s="266"/>
      <c r="L170" s="271"/>
      <c r="M170" s="272"/>
      <c r="N170" s="273"/>
      <c r="O170" s="273"/>
      <c r="P170" s="273"/>
      <c r="Q170" s="273"/>
      <c r="R170" s="273"/>
      <c r="S170" s="273"/>
      <c r="T170" s="274"/>
      <c r="AT170" s="275" t="s">
        <v>168</v>
      </c>
      <c r="AU170" s="275" t="s">
        <v>88</v>
      </c>
      <c r="AV170" s="264" t="s">
        <v>166</v>
      </c>
      <c r="AW170" s="264" t="s">
        <v>35</v>
      </c>
      <c r="AX170" s="264" t="s">
        <v>86</v>
      </c>
      <c r="AY170" s="275" t="s">
        <v>160</v>
      </c>
    </row>
    <row r="171" s="31" customFormat="true" ht="21.75" hidden="false" customHeight="true" outlineLevel="0" collapsed="false">
      <c r="A171" s="24"/>
      <c r="B171" s="25"/>
      <c r="C171" s="237" t="s">
        <v>225</v>
      </c>
      <c r="D171" s="237" t="s">
        <v>162</v>
      </c>
      <c r="E171" s="238" t="s">
        <v>226</v>
      </c>
      <c r="F171" s="239" t="s">
        <v>227</v>
      </c>
      <c r="G171" s="240" t="s">
        <v>221</v>
      </c>
      <c r="H171" s="241" t="n">
        <v>6.34</v>
      </c>
      <c r="I171" s="242"/>
      <c r="J171" s="243" t="n">
        <f aca="false">ROUND(I171*H171,2)</f>
        <v>0</v>
      </c>
      <c r="K171" s="244"/>
      <c r="L171" s="30"/>
      <c r="M171" s="245"/>
      <c r="N171" s="246" t="s">
        <v>44</v>
      </c>
      <c r="O171" s="74"/>
      <c r="P171" s="247" t="n">
        <f aca="false">O171*H171</f>
        <v>0</v>
      </c>
      <c r="Q171" s="247" t="n">
        <v>0.0002</v>
      </c>
      <c r="R171" s="247" t="n">
        <f aca="false">Q171*H171</f>
        <v>0.001268</v>
      </c>
      <c r="S171" s="247" t="n">
        <v>0</v>
      </c>
      <c r="T171" s="248" t="n">
        <f aca="false">S171*H171</f>
        <v>0</v>
      </c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R171" s="249" t="s">
        <v>166</v>
      </c>
      <c r="AT171" s="249" t="s">
        <v>162</v>
      </c>
      <c r="AU171" s="249" t="s">
        <v>88</v>
      </c>
      <c r="AY171" s="3" t="s">
        <v>160</v>
      </c>
      <c r="BE171" s="250" t="n">
        <f aca="false">IF(N171="základní",J171,0)</f>
        <v>0</v>
      </c>
      <c r="BF171" s="250" t="n">
        <f aca="false">IF(N171="snížená",J171,0)</f>
        <v>0</v>
      </c>
      <c r="BG171" s="250" t="n">
        <f aca="false">IF(N171="zákl. přenesená",J171,0)</f>
        <v>0</v>
      </c>
      <c r="BH171" s="250" t="n">
        <f aca="false">IF(N171="sníž. přenesená",J171,0)</f>
        <v>0</v>
      </c>
      <c r="BI171" s="250" t="n">
        <f aca="false">IF(N171="nulová",J171,0)</f>
        <v>0</v>
      </c>
      <c r="BJ171" s="3" t="s">
        <v>86</v>
      </c>
      <c r="BK171" s="250" t="n">
        <f aca="false">ROUND(I171*H171,2)</f>
        <v>0</v>
      </c>
      <c r="BL171" s="3" t="s">
        <v>166</v>
      </c>
      <c r="BM171" s="249" t="s">
        <v>228</v>
      </c>
    </row>
    <row r="172" s="251" customFormat="true" ht="12.8" hidden="false" customHeight="false" outlineLevel="0" collapsed="false">
      <c r="B172" s="252"/>
      <c r="C172" s="253"/>
      <c r="D172" s="254" t="s">
        <v>168</v>
      </c>
      <c r="E172" s="255"/>
      <c r="F172" s="256" t="s">
        <v>229</v>
      </c>
      <c r="G172" s="253"/>
      <c r="H172" s="257" t="n">
        <v>4</v>
      </c>
      <c r="I172" s="258"/>
      <c r="J172" s="253"/>
      <c r="K172" s="253"/>
      <c r="L172" s="259"/>
      <c r="M172" s="260"/>
      <c r="N172" s="261"/>
      <c r="O172" s="261"/>
      <c r="P172" s="261"/>
      <c r="Q172" s="261"/>
      <c r="R172" s="261"/>
      <c r="S172" s="261"/>
      <c r="T172" s="262"/>
      <c r="AT172" s="263" t="s">
        <v>168</v>
      </c>
      <c r="AU172" s="263" t="s">
        <v>88</v>
      </c>
      <c r="AV172" s="251" t="s">
        <v>88</v>
      </c>
      <c r="AW172" s="251" t="s">
        <v>35</v>
      </c>
      <c r="AX172" s="251" t="s">
        <v>79</v>
      </c>
      <c r="AY172" s="263" t="s">
        <v>160</v>
      </c>
    </row>
    <row r="173" s="251" customFormat="true" ht="12.8" hidden="false" customHeight="false" outlineLevel="0" collapsed="false">
      <c r="B173" s="252"/>
      <c r="C173" s="253"/>
      <c r="D173" s="254" t="s">
        <v>168</v>
      </c>
      <c r="E173" s="255"/>
      <c r="F173" s="256" t="s">
        <v>230</v>
      </c>
      <c r="G173" s="253"/>
      <c r="H173" s="257" t="n">
        <v>2.34</v>
      </c>
      <c r="I173" s="258"/>
      <c r="J173" s="253"/>
      <c r="K173" s="253"/>
      <c r="L173" s="259"/>
      <c r="M173" s="260"/>
      <c r="N173" s="261"/>
      <c r="O173" s="261"/>
      <c r="P173" s="261"/>
      <c r="Q173" s="261"/>
      <c r="R173" s="261"/>
      <c r="S173" s="261"/>
      <c r="T173" s="262"/>
      <c r="AT173" s="263" t="s">
        <v>168</v>
      </c>
      <c r="AU173" s="263" t="s">
        <v>88</v>
      </c>
      <c r="AV173" s="251" t="s">
        <v>88</v>
      </c>
      <c r="AW173" s="251" t="s">
        <v>35</v>
      </c>
      <c r="AX173" s="251" t="s">
        <v>79</v>
      </c>
      <c r="AY173" s="263" t="s">
        <v>160</v>
      </c>
    </row>
    <row r="174" s="264" customFormat="true" ht="12.8" hidden="false" customHeight="false" outlineLevel="0" collapsed="false">
      <c r="B174" s="265"/>
      <c r="C174" s="266"/>
      <c r="D174" s="254" t="s">
        <v>168</v>
      </c>
      <c r="E174" s="267"/>
      <c r="F174" s="268" t="s">
        <v>172</v>
      </c>
      <c r="G174" s="266"/>
      <c r="H174" s="269" t="n">
        <v>6.34</v>
      </c>
      <c r="I174" s="270"/>
      <c r="J174" s="266"/>
      <c r="K174" s="266"/>
      <c r="L174" s="271"/>
      <c r="M174" s="272"/>
      <c r="N174" s="273"/>
      <c r="O174" s="273"/>
      <c r="P174" s="273"/>
      <c r="Q174" s="273"/>
      <c r="R174" s="273"/>
      <c r="S174" s="273"/>
      <c r="T174" s="274"/>
      <c r="AT174" s="275" t="s">
        <v>168</v>
      </c>
      <c r="AU174" s="275" t="s">
        <v>88</v>
      </c>
      <c r="AV174" s="264" t="s">
        <v>166</v>
      </c>
      <c r="AW174" s="264" t="s">
        <v>35</v>
      </c>
      <c r="AX174" s="264" t="s">
        <v>86</v>
      </c>
      <c r="AY174" s="275" t="s">
        <v>160</v>
      </c>
    </row>
    <row r="175" s="220" customFormat="true" ht="22.8" hidden="false" customHeight="true" outlineLevel="0" collapsed="false">
      <c r="B175" s="221"/>
      <c r="C175" s="222"/>
      <c r="D175" s="223" t="s">
        <v>78</v>
      </c>
      <c r="E175" s="235" t="s">
        <v>186</v>
      </c>
      <c r="F175" s="235" t="s">
        <v>231</v>
      </c>
      <c r="G175" s="222"/>
      <c r="H175" s="222"/>
      <c r="I175" s="225"/>
      <c r="J175" s="236" t="n">
        <f aca="false">BK175</f>
        <v>0</v>
      </c>
      <c r="K175" s="222"/>
      <c r="L175" s="227"/>
      <c r="M175" s="228"/>
      <c r="N175" s="229"/>
      <c r="O175" s="229"/>
      <c r="P175" s="230" t="n">
        <f aca="false">SUM(P176:P197)</f>
        <v>0</v>
      </c>
      <c r="Q175" s="229"/>
      <c r="R175" s="230" t="n">
        <f aca="false">SUM(R176:R197)</f>
        <v>0.647245</v>
      </c>
      <c r="S175" s="229"/>
      <c r="T175" s="231" t="n">
        <f aca="false">SUM(T176:T197)</f>
        <v>0</v>
      </c>
      <c r="AR175" s="232" t="s">
        <v>86</v>
      </c>
      <c r="AT175" s="233" t="s">
        <v>78</v>
      </c>
      <c r="AU175" s="233" t="s">
        <v>86</v>
      </c>
      <c r="AY175" s="232" t="s">
        <v>160</v>
      </c>
      <c r="BK175" s="234" t="n">
        <f aca="false">SUM(BK176:BK197)</f>
        <v>0</v>
      </c>
    </row>
    <row r="176" s="31" customFormat="true" ht="16.5" hidden="false" customHeight="true" outlineLevel="0" collapsed="false">
      <c r="A176" s="24"/>
      <c r="B176" s="25"/>
      <c r="C176" s="237" t="s">
        <v>232</v>
      </c>
      <c r="D176" s="237" t="s">
        <v>162</v>
      </c>
      <c r="E176" s="238" t="s">
        <v>233</v>
      </c>
      <c r="F176" s="239" t="s">
        <v>234</v>
      </c>
      <c r="G176" s="240" t="s">
        <v>213</v>
      </c>
      <c r="H176" s="241" t="n">
        <v>31.678</v>
      </c>
      <c r="I176" s="242"/>
      <c r="J176" s="243" t="n">
        <f aca="false">ROUND(I176*H176,2)</f>
        <v>0</v>
      </c>
      <c r="K176" s="244"/>
      <c r="L176" s="30"/>
      <c r="M176" s="245"/>
      <c r="N176" s="246" t="s">
        <v>44</v>
      </c>
      <c r="O176" s="74"/>
      <c r="P176" s="247" t="n">
        <f aca="false">O176*H176</f>
        <v>0</v>
      </c>
      <c r="Q176" s="247" t="n">
        <v>0.0065</v>
      </c>
      <c r="R176" s="247" t="n">
        <f aca="false">Q176*H176</f>
        <v>0.205907</v>
      </c>
      <c r="S176" s="247" t="n">
        <v>0</v>
      </c>
      <c r="T176" s="248" t="n">
        <f aca="false">S176*H176</f>
        <v>0</v>
      </c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R176" s="249" t="s">
        <v>166</v>
      </c>
      <c r="AT176" s="249" t="s">
        <v>162</v>
      </c>
      <c r="AU176" s="249" t="s">
        <v>88</v>
      </c>
      <c r="AY176" s="3" t="s">
        <v>160</v>
      </c>
      <c r="BE176" s="250" t="n">
        <f aca="false">IF(N176="základní",J176,0)</f>
        <v>0</v>
      </c>
      <c r="BF176" s="250" t="n">
        <f aca="false">IF(N176="snížená",J176,0)</f>
        <v>0</v>
      </c>
      <c r="BG176" s="250" t="n">
        <f aca="false">IF(N176="zákl. přenesená",J176,0)</f>
        <v>0</v>
      </c>
      <c r="BH176" s="250" t="n">
        <f aca="false">IF(N176="sníž. přenesená",J176,0)</f>
        <v>0</v>
      </c>
      <c r="BI176" s="250" t="n">
        <f aca="false">IF(N176="nulová",J176,0)</f>
        <v>0</v>
      </c>
      <c r="BJ176" s="3" t="s">
        <v>86</v>
      </c>
      <c r="BK176" s="250" t="n">
        <f aca="false">ROUND(I176*H176,2)</f>
        <v>0</v>
      </c>
      <c r="BL176" s="3" t="s">
        <v>166</v>
      </c>
      <c r="BM176" s="249" t="s">
        <v>235</v>
      </c>
    </row>
    <row r="177" s="251" customFormat="true" ht="12.8" hidden="false" customHeight="false" outlineLevel="0" collapsed="false">
      <c r="B177" s="252"/>
      <c r="C177" s="253"/>
      <c r="D177" s="254" t="s">
        <v>168</v>
      </c>
      <c r="E177" s="255"/>
      <c r="F177" s="256" t="s">
        <v>236</v>
      </c>
      <c r="G177" s="253"/>
      <c r="H177" s="257" t="n">
        <v>24.824</v>
      </c>
      <c r="I177" s="258"/>
      <c r="J177" s="253"/>
      <c r="K177" s="253"/>
      <c r="L177" s="259"/>
      <c r="M177" s="260"/>
      <c r="N177" s="261"/>
      <c r="O177" s="261"/>
      <c r="P177" s="261"/>
      <c r="Q177" s="261"/>
      <c r="R177" s="261"/>
      <c r="S177" s="261"/>
      <c r="T177" s="262"/>
      <c r="AT177" s="263" t="s">
        <v>168</v>
      </c>
      <c r="AU177" s="263" t="s">
        <v>88</v>
      </c>
      <c r="AV177" s="251" t="s">
        <v>88</v>
      </c>
      <c r="AW177" s="251" t="s">
        <v>35</v>
      </c>
      <c r="AX177" s="251" t="s">
        <v>79</v>
      </c>
      <c r="AY177" s="263" t="s">
        <v>160</v>
      </c>
    </row>
    <row r="178" s="251" customFormat="true" ht="12.8" hidden="false" customHeight="false" outlineLevel="0" collapsed="false">
      <c r="B178" s="252"/>
      <c r="C178" s="253"/>
      <c r="D178" s="254" t="s">
        <v>168</v>
      </c>
      <c r="E178" s="255"/>
      <c r="F178" s="256" t="s">
        <v>237</v>
      </c>
      <c r="G178" s="253"/>
      <c r="H178" s="257" t="n">
        <v>0.616</v>
      </c>
      <c r="I178" s="258"/>
      <c r="J178" s="253"/>
      <c r="K178" s="253"/>
      <c r="L178" s="259"/>
      <c r="M178" s="260"/>
      <c r="N178" s="261"/>
      <c r="O178" s="261"/>
      <c r="P178" s="261"/>
      <c r="Q178" s="261"/>
      <c r="R178" s="261"/>
      <c r="S178" s="261"/>
      <c r="T178" s="262"/>
      <c r="AT178" s="263" t="s">
        <v>168</v>
      </c>
      <c r="AU178" s="263" t="s">
        <v>88</v>
      </c>
      <c r="AV178" s="251" t="s">
        <v>88</v>
      </c>
      <c r="AW178" s="251" t="s">
        <v>35</v>
      </c>
      <c r="AX178" s="251" t="s">
        <v>79</v>
      </c>
      <c r="AY178" s="263" t="s">
        <v>160</v>
      </c>
    </row>
    <row r="179" s="251" customFormat="true" ht="12.8" hidden="false" customHeight="false" outlineLevel="0" collapsed="false">
      <c r="B179" s="252"/>
      <c r="C179" s="253"/>
      <c r="D179" s="254" t="s">
        <v>168</v>
      </c>
      <c r="E179" s="255"/>
      <c r="F179" s="256" t="s">
        <v>238</v>
      </c>
      <c r="G179" s="253"/>
      <c r="H179" s="257" t="n">
        <v>1.134</v>
      </c>
      <c r="I179" s="258"/>
      <c r="J179" s="253"/>
      <c r="K179" s="253"/>
      <c r="L179" s="259"/>
      <c r="M179" s="260"/>
      <c r="N179" s="261"/>
      <c r="O179" s="261"/>
      <c r="P179" s="261"/>
      <c r="Q179" s="261"/>
      <c r="R179" s="261"/>
      <c r="S179" s="261"/>
      <c r="T179" s="262"/>
      <c r="AT179" s="263" t="s">
        <v>168</v>
      </c>
      <c r="AU179" s="263" t="s">
        <v>88</v>
      </c>
      <c r="AV179" s="251" t="s">
        <v>88</v>
      </c>
      <c r="AW179" s="251" t="s">
        <v>35</v>
      </c>
      <c r="AX179" s="251" t="s">
        <v>79</v>
      </c>
      <c r="AY179" s="263" t="s">
        <v>160</v>
      </c>
    </row>
    <row r="180" s="251" customFormat="true" ht="12.8" hidden="false" customHeight="false" outlineLevel="0" collapsed="false">
      <c r="B180" s="252"/>
      <c r="C180" s="253"/>
      <c r="D180" s="254" t="s">
        <v>168</v>
      </c>
      <c r="E180" s="255"/>
      <c r="F180" s="256" t="s">
        <v>239</v>
      </c>
      <c r="G180" s="253"/>
      <c r="H180" s="257" t="n">
        <v>5.104</v>
      </c>
      <c r="I180" s="258"/>
      <c r="J180" s="253"/>
      <c r="K180" s="253"/>
      <c r="L180" s="259"/>
      <c r="M180" s="260"/>
      <c r="N180" s="261"/>
      <c r="O180" s="261"/>
      <c r="P180" s="261"/>
      <c r="Q180" s="261"/>
      <c r="R180" s="261"/>
      <c r="S180" s="261"/>
      <c r="T180" s="262"/>
      <c r="AT180" s="263" t="s">
        <v>168</v>
      </c>
      <c r="AU180" s="263" t="s">
        <v>88</v>
      </c>
      <c r="AV180" s="251" t="s">
        <v>88</v>
      </c>
      <c r="AW180" s="251" t="s">
        <v>35</v>
      </c>
      <c r="AX180" s="251" t="s">
        <v>79</v>
      </c>
      <c r="AY180" s="263" t="s">
        <v>160</v>
      </c>
    </row>
    <row r="181" s="264" customFormat="true" ht="12.8" hidden="false" customHeight="false" outlineLevel="0" collapsed="false">
      <c r="B181" s="265"/>
      <c r="C181" s="266"/>
      <c r="D181" s="254" t="s">
        <v>168</v>
      </c>
      <c r="E181" s="267"/>
      <c r="F181" s="268" t="s">
        <v>172</v>
      </c>
      <c r="G181" s="266"/>
      <c r="H181" s="269" t="n">
        <v>31.678</v>
      </c>
      <c r="I181" s="270"/>
      <c r="J181" s="266"/>
      <c r="K181" s="266"/>
      <c r="L181" s="271"/>
      <c r="M181" s="272"/>
      <c r="N181" s="273"/>
      <c r="O181" s="273"/>
      <c r="P181" s="273"/>
      <c r="Q181" s="273"/>
      <c r="R181" s="273"/>
      <c r="S181" s="273"/>
      <c r="T181" s="274"/>
      <c r="AT181" s="275" t="s">
        <v>168</v>
      </c>
      <c r="AU181" s="275" t="s">
        <v>88</v>
      </c>
      <c r="AV181" s="264" t="s">
        <v>166</v>
      </c>
      <c r="AW181" s="264" t="s">
        <v>35</v>
      </c>
      <c r="AX181" s="264" t="s">
        <v>86</v>
      </c>
      <c r="AY181" s="275" t="s">
        <v>160</v>
      </c>
    </row>
    <row r="182" s="31" customFormat="true" ht="16.5" hidden="false" customHeight="true" outlineLevel="0" collapsed="false">
      <c r="A182" s="24"/>
      <c r="B182" s="25"/>
      <c r="C182" s="237" t="s">
        <v>240</v>
      </c>
      <c r="D182" s="237" t="s">
        <v>162</v>
      </c>
      <c r="E182" s="238" t="s">
        <v>241</v>
      </c>
      <c r="F182" s="239" t="s">
        <v>242</v>
      </c>
      <c r="G182" s="240" t="s">
        <v>213</v>
      </c>
      <c r="H182" s="241" t="n">
        <v>53.932</v>
      </c>
      <c r="I182" s="242"/>
      <c r="J182" s="243" t="n">
        <f aca="false">ROUND(I182*H182,2)</f>
        <v>0</v>
      </c>
      <c r="K182" s="244"/>
      <c r="L182" s="30"/>
      <c r="M182" s="245"/>
      <c r="N182" s="246" t="s">
        <v>44</v>
      </c>
      <c r="O182" s="74"/>
      <c r="P182" s="247" t="n">
        <f aca="false">O182*H182</f>
        <v>0</v>
      </c>
      <c r="Q182" s="247" t="n">
        <v>0.0065</v>
      </c>
      <c r="R182" s="247" t="n">
        <f aca="false">Q182*H182</f>
        <v>0.350558</v>
      </c>
      <c r="S182" s="247" t="n">
        <v>0</v>
      </c>
      <c r="T182" s="248" t="n">
        <f aca="false">S182*H182</f>
        <v>0</v>
      </c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R182" s="249" t="s">
        <v>166</v>
      </c>
      <c r="AT182" s="249" t="s">
        <v>162</v>
      </c>
      <c r="AU182" s="249" t="s">
        <v>88</v>
      </c>
      <c r="AY182" s="3" t="s">
        <v>160</v>
      </c>
      <c r="BE182" s="250" t="n">
        <f aca="false">IF(N182="základní",J182,0)</f>
        <v>0</v>
      </c>
      <c r="BF182" s="250" t="n">
        <f aca="false">IF(N182="snížená",J182,0)</f>
        <v>0</v>
      </c>
      <c r="BG182" s="250" t="n">
        <f aca="false">IF(N182="zákl. přenesená",J182,0)</f>
        <v>0</v>
      </c>
      <c r="BH182" s="250" t="n">
        <f aca="false">IF(N182="sníž. přenesená",J182,0)</f>
        <v>0</v>
      </c>
      <c r="BI182" s="250" t="n">
        <f aca="false">IF(N182="nulová",J182,0)</f>
        <v>0</v>
      </c>
      <c r="BJ182" s="3" t="s">
        <v>86</v>
      </c>
      <c r="BK182" s="250" t="n">
        <f aca="false">ROUND(I182*H182,2)</f>
        <v>0</v>
      </c>
      <c r="BL182" s="3" t="s">
        <v>166</v>
      </c>
      <c r="BM182" s="249" t="s">
        <v>243</v>
      </c>
    </row>
    <row r="183" s="251" customFormat="true" ht="12.8" hidden="false" customHeight="false" outlineLevel="0" collapsed="false">
      <c r="B183" s="252"/>
      <c r="C183" s="253"/>
      <c r="D183" s="254" t="s">
        <v>168</v>
      </c>
      <c r="E183" s="255"/>
      <c r="F183" s="256" t="s">
        <v>244</v>
      </c>
      <c r="G183" s="253"/>
      <c r="H183" s="257" t="n">
        <v>11.735</v>
      </c>
      <c r="I183" s="258"/>
      <c r="J183" s="253"/>
      <c r="K183" s="253"/>
      <c r="L183" s="259"/>
      <c r="M183" s="260"/>
      <c r="N183" s="261"/>
      <c r="O183" s="261"/>
      <c r="P183" s="261"/>
      <c r="Q183" s="261"/>
      <c r="R183" s="261"/>
      <c r="S183" s="261"/>
      <c r="T183" s="262"/>
      <c r="AT183" s="263" t="s">
        <v>168</v>
      </c>
      <c r="AU183" s="263" t="s">
        <v>88</v>
      </c>
      <c r="AV183" s="251" t="s">
        <v>88</v>
      </c>
      <c r="AW183" s="251" t="s">
        <v>35</v>
      </c>
      <c r="AX183" s="251" t="s">
        <v>79</v>
      </c>
      <c r="AY183" s="263" t="s">
        <v>160</v>
      </c>
    </row>
    <row r="184" s="251" customFormat="true" ht="12.8" hidden="false" customHeight="false" outlineLevel="0" collapsed="false">
      <c r="B184" s="252"/>
      <c r="C184" s="253"/>
      <c r="D184" s="254" t="s">
        <v>168</v>
      </c>
      <c r="E184" s="255"/>
      <c r="F184" s="256" t="s">
        <v>245</v>
      </c>
      <c r="G184" s="253"/>
      <c r="H184" s="257" t="n">
        <v>16.175</v>
      </c>
      <c r="I184" s="258"/>
      <c r="J184" s="253"/>
      <c r="K184" s="253"/>
      <c r="L184" s="259"/>
      <c r="M184" s="260"/>
      <c r="N184" s="261"/>
      <c r="O184" s="261"/>
      <c r="P184" s="261"/>
      <c r="Q184" s="261"/>
      <c r="R184" s="261"/>
      <c r="S184" s="261"/>
      <c r="T184" s="262"/>
      <c r="AT184" s="263" t="s">
        <v>168</v>
      </c>
      <c r="AU184" s="263" t="s">
        <v>88</v>
      </c>
      <c r="AV184" s="251" t="s">
        <v>88</v>
      </c>
      <c r="AW184" s="251" t="s">
        <v>35</v>
      </c>
      <c r="AX184" s="251" t="s">
        <v>79</v>
      </c>
      <c r="AY184" s="263" t="s">
        <v>160</v>
      </c>
    </row>
    <row r="185" s="251" customFormat="true" ht="12.8" hidden="false" customHeight="false" outlineLevel="0" collapsed="false">
      <c r="B185" s="252"/>
      <c r="C185" s="253"/>
      <c r="D185" s="254" t="s">
        <v>168</v>
      </c>
      <c r="E185" s="255"/>
      <c r="F185" s="256" t="s">
        <v>246</v>
      </c>
      <c r="G185" s="253"/>
      <c r="H185" s="257" t="n">
        <v>-2.147</v>
      </c>
      <c r="I185" s="258"/>
      <c r="J185" s="253"/>
      <c r="K185" s="253"/>
      <c r="L185" s="259"/>
      <c r="M185" s="260"/>
      <c r="N185" s="261"/>
      <c r="O185" s="261"/>
      <c r="P185" s="261"/>
      <c r="Q185" s="261"/>
      <c r="R185" s="261"/>
      <c r="S185" s="261"/>
      <c r="T185" s="262"/>
      <c r="AT185" s="263" t="s">
        <v>168</v>
      </c>
      <c r="AU185" s="263" t="s">
        <v>88</v>
      </c>
      <c r="AV185" s="251" t="s">
        <v>88</v>
      </c>
      <c r="AW185" s="251" t="s">
        <v>35</v>
      </c>
      <c r="AX185" s="251" t="s">
        <v>79</v>
      </c>
      <c r="AY185" s="263" t="s">
        <v>160</v>
      </c>
    </row>
    <row r="186" s="251" customFormat="true" ht="12.8" hidden="false" customHeight="false" outlineLevel="0" collapsed="false">
      <c r="B186" s="252"/>
      <c r="C186" s="253"/>
      <c r="D186" s="254" t="s">
        <v>168</v>
      </c>
      <c r="E186" s="255"/>
      <c r="F186" s="256" t="s">
        <v>247</v>
      </c>
      <c r="G186" s="253"/>
      <c r="H186" s="257" t="n">
        <v>2.072</v>
      </c>
      <c r="I186" s="258"/>
      <c r="J186" s="253"/>
      <c r="K186" s="253"/>
      <c r="L186" s="259"/>
      <c r="M186" s="260"/>
      <c r="N186" s="261"/>
      <c r="O186" s="261"/>
      <c r="P186" s="261"/>
      <c r="Q186" s="261"/>
      <c r="R186" s="261"/>
      <c r="S186" s="261"/>
      <c r="T186" s="262"/>
      <c r="AT186" s="263" t="s">
        <v>168</v>
      </c>
      <c r="AU186" s="263" t="s">
        <v>88</v>
      </c>
      <c r="AV186" s="251" t="s">
        <v>88</v>
      </c>
      <c r="AW186" s="251" t="s">
        <v>35</v>
      </c>
      <c r="AX186" s="251" t="s">
        <v>79</v>
      </c>
      <c r="AY186" s="263" t="s">
        <v>160</v>
      </c>
    </row>
    <row r="187" s="251" customFormat="true" ht="12.8" hidden="false" customHeight="false" outlineLevel="0" collapsed="false">
      <c r="B187" s="252"/>
      <c r="C187" s="253"/>
      <c r="D187" s="254" t="s">
        <v>168</v>
      </c>
      <c r="E187" s="255"/>
      <c r="F187" s="256" t="s">
        <v>248</v>
      </c>
      <c r="G187" s="253"/>
      <c r="H187" s="257" t="n">
        <v>7.04</v>
      </c>
      <c r="I187" s="258"/>
      <c r="J187" s="253"/>
      <c r="K187" s="253"/>
      <c r="L187" s="259"/>
      <c r="M187" s="260"/>
      <c r="N187" s="261"/>
      <c r="O187" s="261"/>
      <c r="P187" s="261"/>
      <c r="Q187" s="261"/>
      <c r="R187" s="261"/>
      <c r="S187" s="261"/>
      <c r="T187" s="262"/>
      <c r="AT187" s="263" t="s">
        <v>168</v>
      </c>
      <c r="AU187" s="263" t="s">
        <v>88</v>
      </c>
      <c r="AV187" s="251" t="s">
        <v>88</v>
      </c>
      <c r="AW187" s="251" t="s">
        <v>35</v>
      </c>
      <c r="AX187" s="251" t="s">
        <v>79</v>
      </c>
      <c r="AY187" s="263" t="s">
        <v>160</v>
      </c>
    </row>
    <row r="188" s="251" customFormat="true" ht="12.8" hidden="false" customHeight="false" outlineLevel="0" collapsed="false">
      <c r="B188" s="252"/>
      <c r="C188" s="253"/>
      <c r="D188" s="254" t="s">
        <v>168</v>
      </c>
      <c r="E188" s="255"/>
      <c r="F188" s="256" t="s">
        <v>246</v>
      </c>
      <c r="G188" s="253"/>
      <c r="H188" s="257" t="n">
        <v>-2.147</v>
      </c>
      <c r="I188" s="258"/>
      <c r="J188" s="253"/>
      <c r="K188" s="253"/>
      <c r="L188" s="259"/>
      <c r="M188" s="260"/>
      <c r="N188" s="261"/>
      <c r="O188" s="261"/>
      <c r="P188" s="261"/>
      <c r="Q188" s="261"/>
      <c r="R188" s="261"/>
      <c r="S188" s="261"/>
      <c r="T188" s="262"/>
      <c r="AT188" s="263" t="s">
        <v>168</v>
      </c>
      <c r="AU188" s="263" t="s">
        <v>88</v>
      </c>
      <c r="AV188" s="251" t="s">
        <v>88</v>
      </c>
      <c r="AW188" s="251" t="s">
        <v>35</v>
      </c>
      <c r="AX188" s="251" t="s">
        <v>79</v>
      </c>
      <c r="AY188" s="263" t="s">
        <v>160</v>
      </c>
    </row>
    <row r="189" s="251" customFormat="true" ht="12.8" hidden="false" customHeight="false" outlineLevel="0" collapsed="false">
      <c r="B189" s="252"/>
      <c r="C189" s="253"/>
      <c r="D189" s="254" t="s">
        <v>168</v>
      </c>
      <c r="E189" s="255"/>
      <c r="F189" s="256" t="s">
        <v>249</v>
      </c>
      <c r="G189" s="253"/>
      <c r="H189" s="257" t="n">
        <v>18.077</v>
      </c>
      <c r="I189" s="258"/>
      <c r="J189" s="253"/>
      <c r="K189" s="253"/>
      <c r="L189" s="259"/>
      <c r="M189" s="260"/>
      <c r="N189" s="261"/>
      <c r="O189" s="261"/>
      <c r="P189" s="261"/>
      <c r="Q189" s="261"/>
      <c r="R189" s="261"/>
      <c r="S189" s="261"/>
      <c r="T189" s="262"/>
      <c r="AT189" s="263" t="s">
        <v>168</v>
      </c>
      <c r="AU189" s="263" t="s">
        <v>88</v>
      </c>
      <c r="AV189" s="251" t="s">
        <v>88</v>
      </c>
      <c r="AW189" s="251" t="s">
        <v>35</v>
      </c>
      <c r="AX189" s="251" t="s">
        <v>79</v>
      </c>
      <c r="AY189" s="263" t="s">
        <v>160</v>
      </c>
    </row>
    <row r="190" s="251" customFormat="true" ht="12.8" hidden="false" customHeight="false" outlineLevel="0" collapsed="false">
      <c r="B190" s="252"/>
      <c r="C190" s="253"/>
      <c r="D190" s="254" t="s">
        <v>168</v>
      </c>
      <c r="E190" s="255"/>
      <c r="F190" s="256" t="s">
        <v>250</v>
      </c>
      <c r="G190" s="253"/>
      <c r="H190" s="257" t="n">
        <v>3.127</v>
      </c>
      <c r="I190" s="258"/>
      <c r="J190" s="253"/>
      <c r="K190" s="253"/>
      <c r="L190" s="259"/>
      <c r="M190" s="260"/>
      <c r="N190" s="261"/>
      <c r="O190" s="261"/>
      <c r="P190" s="261"/>
      <c r="Q190" s="261"/>
      <c r="R190" s="261"/>
      <c r="S190" s="261"/>
      <c r="T190" s="262"/>
      <c r="AT190" s="263" t="s">
        <v>168</v>
      </c>
      <c r="AU190" s="263" t="s">
        <v>88</v>
      </c>
      <c r="AV190" s="251" t="s">
        <v>88</v>
      </c>
      <c r="AW190" s="251" t="s">
        <v>35</v>
      </c>
      <c r="AX190" s="251" t="s">
        <v>79</v>
      </c>
      <c r="AY190" s="263" t="s">
        <v>160</v>
      </c>
    </row>
    <row r="191" s="264" customFormat="true" ht="12.8" hidden="false" customHeight="false" outlineLevel="0" collapsed="false">
      <c r="B191" s="265"/>
      <c r="C191" s="266"/>
      <c r="D191" s="254" t="s">
        <v>168</v>
      </c>
      <c r="E191" s="267"/>
      <c r="F191" s="268" t="s">
        <v>172</v>
      </c>
      <c r="G191" s="266"/>
      <c r="H191" s="269" t="n">
        <v>53.932</v>
      </c>
      <c r="I191" s="270"/>
      <c r="J191" s="266"/>
      <c r="K191" s="266"/>
      <c r="L191" s="271"/>
      <c r="M191" s="272"/>
      <c r="N191" s="273"/>
      <c r="O191" s="273"/>
      <c r="P191" s="273"/>
      <c r="Q191" s="273"/>
      <c r="R191" s="273"/>
      <c r="S191" s="273"/>
      <c r="T191" s="274"/>
      <c r="AT191" s="275" t="s">
        <v>168</v>
      </c>
      <c r="AU191" s="275" t="s">
        <v>88</v>
      </c>
      <c r="AV191" s="264" t="s">
        <v>166</v>
      </c>
      <c r="AW191" s="264" t="s">
        <v>35</v>
      </c>
      <c r="AX191" s="264" t="s">
        <v>86</v>
      </c>
      <c r="AY191" s="275" t="s">
        <v>160</v>
      </c>
    </row>
    <row r="192" s="31" customFormat="true" ht="16.5" hidden="false" customHeight="true" outlineLevel="0" collapsed="false">
      <c r="A192" s="24"/>
      <c r="B192" s="25"/>
      <c r="C192" s="237" t="s">
        <v>7</v>
      </c>
      <c r="D192" s="237" t="s">
        <v>162</v>
      </c>
      <c r="E192" s="238" t="s">
        <v>251</v>
      </c>
      <c r="F192" s="239" t="s">
        <v>252</v>
      </c>
      <c r="G192" s="240" t="s">
        <v>213</v>
      </c>
      <c r="H192" s="241" t="n">
        <v>6.16</v>
      </c>
      <c r="I192" s="242"/>
      <c r="J192" s="243" t="n">
        <f aca="false">ROUND(I192*H192,2)</f>
        <v>0</v>
      </c>
      <c r="K192" s="244"/>
      <c r="L192" s="30"/>
      <c r="M192" s="245"/>
      <c r="N192" s="246" t="s">
        <v>44</v>
      </c>
      <c r="O192" s="74"/>
      <c r="P192" s="247" t="n">
        <f aca="false">O192*H192</f>
        <v>0</v>
      </c>
      <c r="Q192" s="247" t="n">
        <v>0</v>
      </c>
      <c r="R192" s="247" t="n">
        <f aca="false">Q192*H192</f>
        <v>0</v>
      </c>
      <c r="S192" s="247" t="n">
        <v>0</v>
      </c>
      <c r="T192" s="248" t="n">
        <f aca="false">S192*H192</f>
        <v>0</v>
      </c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R192" s="249" t="s">
        <v>166</v>
      </c>
      <c r="AT192" s="249" t="s">
        <v>162</v>
      </c>
      <c r="AU192" s="249" t="s">
        <v>88</v>
      </c>
      <c r="AY192" s="3" t="s">
        <v>160</v>
      </c>
      <c r="BE192" s="250" t="n">
        <f aca="false">IF(N192="základní",J192,0)</f>
        <v>0</v>
      </c>
      <c r="BF192" s="250" t="n">
        <f aca="false">IF(N192="snížená",J192,0)</f>
        <v>0</v>
      </c>
      <c r="BG192" s="250" t="n">
        <f aca="false">IF(N192="zákl. přenesená",J192,0)</f>
        <v>0</v>
      </c>
      <c r="BH192" s="250" t="n">
        <f aca="false">IF(N192="sníž. přenesená",J192,0)</f>
        <v>0</v>
      </c>
      <c r="BI192" s="250" t="n">
        <f aca="false">IF(N192="nulová",J192,0)</f>
        <v>0</v>
      </c>
      <c r="BJ192" s="3" t="s">
        <v>86</v>
      </c>
      <c r="BK192" s="250" t="n">
        <f aca="false">ROUND(I192*H192,2)</f>
        <v>0</v>
      </c>
      <c r="BL192" s="3" t="s">
        <v>166</v>
      </c>
      <c r="BM192" s="249" t="s">
        <v>253</v>
      </c>
    </row>
    <row r="193" s="251" customFormat="true" ht="12.8" hidden="false" customHeight="false" outlineLevel="0" collapsed="false">
      <c r="B193" s="252"/>
      <c r="C193" s="253"/>
      <c r="D193" s="254" t="s">
        <v>168</v>
      </c>
      <c r="E193" s="255"/>
      <c r="F193" s="256" t="s">
        <v>254</v>
      </c>
      <c r="G193" s="253"/>
      <c r="H193" s="257" t="n">
        <v>6.16</v>
      </c>
      <c r="I193" s="258"/>
      <c r="J193" s="253"/>
      <c r="K193" s="253"/>
      <c r="L193" s="259"/>
      <c r="M193" s="260"/>
      <c r="N193" s="261"/>
      <c r="O193" s="261"/>
      <c r="P193" s="261"/>
      <c r="Q193" s="261"/>
      <c r="R193" s="261"/>
      <c r="S193" s="261"/>
      <c r="T193" s="262"/>
      <c r="AT193" s="263" t="s">
        <v>168</v>
      </c>
      <c r="AU193" s="263" t="s">
        <v>88</v>
      </c>
      <c r="AV193" s="251" t="s">
        <v>88</v>
      </c>
      <c r="AW193" s="251" t="s">
        <v>35</v>
      </c>
      <c r="AX193" s="251" t="s">
        <v>79</v>
      </c>
      <c r="AY193" s="263" t="s">
        <v>160</v>
      </c>
    </row>
    <row r="194" s="276" customFormat="true" ht="12.8" hidden="false" customHeight="false" outlineLevel="0" collapsed="false">
      <c r="B194" s="277"/>
      <c r="C194" s="278"/>
      <c r="D194" s="254" t="s">
        <v>168</v>
      </c>
      <c r="E194" s="279"/>
      <c r="F194" s="280" t="s">
        <v>255</v>
      </c>
      <c r="G194" s="278"/>
      <c r="H194" s="279"/>
      <c r="I194" s="281"/>
      <c r="J194" s="278"/>
      <c r="K194" s="278"/>
      <c r="L194" s="282"/>
      <c r="M194" s="283"/>
      <c r="N194" s="284"/>
      <c r="O194" s="284"/>
      <c r="P194" s="284"/>
      <c r="Q194" s="284"/>
      <c r="R194" s="284"/>
      <c r="S194" s="284"/>
      <c r="T194" s="285"/>
      <c r="AT194" s="286" t="s">
        <v>168</v>
      </c>
      <c r="AU194" s="286" t="s">
        <v>88</v>
      </c>
      <c r="AV194" s="276" t="s">
        <v>86</v>
      </c>
      <c r="AW194" s="276" t="s">
        <v>35</v>
      </c>
      <c r="AX194" s="276" t="s">
        <v>79</v>
      </c>
      <c r="AY194" s="286" t="s">
        <v>160</v>
      </c>
    </row>
    <row r="195" s="264" customFormat="true" ht="12.8" hidden="false" customHeight="false" outlineLevel="0" collapsed="false">
      <c r="B195" s="265"/>
      <c r="C195" s="266"/>
      <c r="D195" s="254" t="s">
        <v>168</v>
      </c>
      <c r="E195" s="267"/>
      <c r="F195" s="268" t="s">
        <v>172</v>
      </c>
      <c r="G195" s="266"/>
      <c r="H195" s="269" t="n">
        <v>6.16</v>
      </c>
      <c r="I195" s="270"/>
      <c r="J195" s="266"/>
      <c r="K195" s="266"/>
      <c r="L195" s="271"/>
      <c r="M195" s="272"/>
      <c r="N195" s="273"/>
      <c r="O195" s="273"/>
      <c r="P195" s="273"/>
      <c r="Q195" s="273"/>
      <c r="R195" s="273"/>
      <c r="S195" s="273"/>
      <c r="T195" s="274"/>
      <c r="AT195" s="275" t="s">
        <v>168</v>
      </c>
      <c r="AU195" s="275" t="s">
        <v>88</v>
      </c>
      <c r="AV195" s="264" t="s">
        <v>166</v>
      </c>
      <c r="AW195" s="264" t="s">
        <v>35</v>
      </c>
      <c r="AX195" s="264" t="s">
        <v>86</v>
      </c>
      <c r="AY195" s="275" t="s">
        <v>160</v>
      </c>
    </row>
    <row r="196" s="31" customFormat="true" ht="21.75" hidden="false" customHeight="true" outlineLevel="0" collapsed="false">
      <c r="A196" s="24"/>
      <c r="B196" s="25"/>
      <c r="C196" s="237" t="s">
        <v>256</v>
      </c>
      <c r="D196" s="237" t="s">
        <v>162</v>
      </c>
      <c r="E196" s="238" t="s">
        <v>257</v>
      </c>
      <c r="F196" s="239" t="s">
        <v>258</v>
      </c>
      <c r="G196" s="240" t="s">
        <v>259</v>
      </c>
      <c r="H196" s="241" t="n">
        <v>3</v>
      </c>
      <c r="I196" s="242"/>
      <c r="J196" s="243" t="n">
        <f aca="false">ROUND(I196*H196,2)</f>
        <v>0</v>
      </c>
      <c r="K196" s="244"/>
      <c r="L196" s="30"/>
      <c r="M196" s="245"/>
      <c r="N196" s="246" t="s">
        <v>44</v>
      </c>
      <c r="O196" s="74"/>
      <c r="P196" s="247" t="n">
        <f aca="false">O196*H196</f>
        <v>0</v>
      </c>
      <c r="Q196" s="247" t="n">
        <v>0.01777</v>
      </c>
      <c r="R196" s="247" t="n">
        <f aca="false">Q196*H196</f>
        <v>0.05331</v>
      </c>
      <c r="S196" s="247" t="n">
        <v>0</v>
      </c>
      <c r="T196" s="248" t="n">
        <f aca="false">S196*H196</f>
        <v>0</v>
      </c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R196" s="249" t="s">
        <v>166</v>
      </c>
      <c r="AT196" s="249" t="s">
        <v>162</v>
      </c>
      <c r="AU196" s="249" t="s">
        <v>88</v>
      </c>
      <c r="AY196" s="3" t="s">
        <v>160</v>
      </c>
      <c r="BE196" s="250" t="n">
        <f aca="false">IF(N196="základní",J196,0)</f>
        <v>0</v>
      </c>
      <c r="BF196" s="250" t="n">
        <f aca="false">IF(N196="snížená",J196,0)</f>
        <v>0</v>
      </c>
      <c r="BG196" s="250" t="n">
        <f aca="false">IF(N196="zákl. přenesená",J196,0)</f>
        <v>0</v>
      </c>
      <c r="BH196" s="250" t="n">
        <f aca="false">IF(N196="sníž. přenesená",J196,0)</f>
        <v>0</v>
      </c>
      <c r="BI196" s="250" t="n">
        <f aca="false">IF(N196="nulová",J196,0)</f>
        <v>0</v>
      </c>
      <c r="BJ196" s="3" t="s">
        <v>86</v>
      </c>
      <c r="BK196" s="250" t="n">
        <f aca="false">ROUND(I196*H196,2)</f>
        <v>0</v>
      </c>
      <c r="BL196" s="3" t="s">
        <v>166</v>
      </c>
      <c r="BM196" s="249" t="s">
        <v>260</v>
      </c>
    </row>
    <row r="197" s="31" customFormat="true" ht="21.75" hidden="false" customHeight="true" outlineLevel="0" collapsed="false">
      <c r="A197" s="24"/>
      <c r="B197" s="25"/>
      <c r="C197" s="287" t="s">
        <v>261</v>
      </c>
      <c r="D197" s="287" t="s">
        <v>262</v>
      </c>
      <c r="E197" s="288" t="s">
        <v>263</v>
      </c>
      <c r="F197" s="289" t="s">
        <v>264</v>
      </c>
      <c r="G197" s="290" t="s">
        <v>259</v>
      </c>
      <c r="H197" s="291" t="n">
        <v>3</v>
      </c>
      <c r="I197" s="292"/>
      <c r="J197" s="293" t="n">
        <f aca="false">ROUND(I197*H197,2)</f>
        <v>0</v>
      </c>
      <c r="K197" s="294"/>
      <c r="L197" s="295"/>
      <c r="M197" s="296"/>
      <c r="N197" s="297" t="s">
        <v>44</v>
      </c>
      <c r="O197" s="74"/>
      <c r="P197" s="247" t="n">
        <f aca="false">O197*H197</f>
        <v>0</v>
      </c>
      <c r="Q197" s="247" t="n">
        <v>0.01249</v>
      </c>
      <c r="R197" s="247" t="n">
        <f aca="false">Q197*H197</f>
        <v>0.03747</v>
      </c>
      <c r="S197" s="247" t="n">
        <v>0</v>
      </c>
      <c r="T197" s="248" t="n">
        <f aca="false">S197*H197</f>
        <v>0</v>
      </c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R197" s="249" t="s">
        <v>200</v>
      </c>
      <c r="AT197" s="249" t="s">
        <v>262</v>
      </c>
      <c r="AU197" s="249" t="s">
        <v>88</v>
      </c>
      <c r="AY197" s="3" t="s">
        <v>160</v>
      </c>
      <c r="BE197" s="250" t="n">
        <f aca="false">IF(N197="základní",J197,0)</f>
        <v>0</v>
      </c>
      <c r="BF197" s="250" t="n">
        <f aca="false">IF(N197="snížená",J197,0)</f>
        <v>0</v>
      </c>
      <c r="BG197" s="250" t="n">
        <f aca="false">IF(N197="zákl. přenesená",J197,0)</f>
        <v>0</v>
      </c>
      <c r="BH197" s="250" t="n">
        <f aca="false">IF(N197="sníž. přenesená",J197,0)</f>
        <v>0</v>
      </c>
      <c r="BI197" s="250" t="n">
        <f aca="false">IF(N197="nulová",J197,0)</f>
        <v>0</v>
      </c>
      <c r="BJ197" s="3" t="s">
        <v>86</v>
      </c>
      <c r="BK197" s="250" t="n">
        <f aca="false">ROUND(I197*H197,2)</f>
        <v>0</v>
      </c>
      <c r="BL197" s="3" t="s">
        <v>166</v>
      </c>
      <c r="BM197" s="249" t="s">
        <v>265</v>
      </c>
    </row>
    <row r="198" s="220" customFormat="true" ht="22.8" hidden="false" customHeight="true" outlineLevel="0" collapsed="false">
      <c r="B198" s="221"/>
      <c r="C198" s="222"/>
      <c r="D198" s="223" t="s">
        <v>78</v>
      </c>
      <c r="E198" s="235" t="s">
        <v>204</v>
      </c>
      <c r="F198" s="235" t="s">
        <v>266</v>
      </c>
      <c r="G198" s="222"/>
      <c r="H198" s="222"/>
      <c r="I198" s="225"/>
      <c r="J198" s="236" t="n">
        <f aca="false">BK198</f>
        <v>0</v>
      </c>
      <c r="K198" s="222"/>
      <c r="L198" s="227"/>
      <c r="M198" s="228"/>
      <c r="N198" s="229"/>
      <c r="O198" s="229"/>
      <c r="P198" s="230" t="n">
        <f aca="false">SUM(P199:P230)</f>
        <v>0</v>
      </c>
      <c r="Q198" s="229"/>
      <c r="R198" s="230" t="n">
        <f aca="false">SUM(R199:R230)</f>
        <v>0.0024986</v>
      </c>
      <c r="S198" s="229"/>
      <c r="T198" s="231" t="n">
        <f aca="false">SUM(T199:T230)</f>
        <v>5.028132</v>
      </c>
      <c r="AR198" s="232" t="s">
        <v>86</v>
      </c>
      <c r="AT198" s="233" t="s">
        <v>78</v>
      </c>
      <c r="AU198" s="233" t="s">
        <v>86</v>
      </c>
      <c r="AY198" s="232" t="s">
        <v>160</v>
      </c>
      <c r="BK198" s="234" t="n">
        <f aca="false">SUM(BK199:BK230)</f>
        <v>0</v>
      </c>
    </row>
    <row r="199" s="31" customFormat="true" ht="21.75" hidden="false" customHeight="true" outlineLevel="0" collapsed="false">
      <c r="A199" s="24"/>
      <c r="B199" s="25"/>
      <c r="C199" s="237" t="s">
        <v>267</v>
      </c>
      <c r="D199" s="237" t="s">
        <v>162</v>
      </c>
      <c r="E199" s="238" t="s">
        <v>268</v>
      </c>
      <c r="F199" s="239" t="s">
        <v>269</v>
      </c>
      <c r="G199" s="240" t="s">
        <v>213</v>
      </c>
      <c r="H199" s="241" t="n">
        <v>19.22</v>
      </c>
      <c r="I199" s="242"/>
      <c r="J199" s="243" t="n">
        <f aca="false">ROUND(I199*H199,2)</f>
        <v>0</v>
      </c>
      <c r="K199" s="244"/>
      <c r="L199" s="30"/>
      <c r="M199" s="245"/>
      <c r="N199" s="246" t="s">
        <v>44</v>
      </c>
      <c r="O199" s="74"/>
      <c r="P199" s="247" t="n">
        <f aca="false">O199*H199</f>
        <v>0</v>
      </c>
      <c r="Q199" s="247" t="n">
        <v>0.00013</v>
      </c>
      <c r="R199" s="247" t="n">
        <f aca="false">Q199*H199</f>
        <v>0.0024986</v>
      </c>
      <c r="S199" s="247" t="n">
        <v>0</v>
      </c>
      <c r="T199" s="248" t="n">
        <f aca="false">S199*H199</f>
        <v>0</v>
      </c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R199" s="249" t="s">
        <v>166</v>
      </c>
      <c r="AT199" s="249" t="s">
        <v>162</v>
      </c>
      <c r="AU199" s="249" t="s">
        <v>88</v>
      </c>
      <c r="AY199" s="3" t="s">
        <v>160</v>
      </c>
      <c r="BE199" s="250" t="n">
        <f aca="false">IF(N199="základní",J199,0)</f>
        <v>0</v>
      </c>
      <c r="BF199" s="250" t="n">
        <f aca="false">IF(N199="snížená",J199,0)</f>
        <v>0</v>
      </c>
      <c r="BG199" s="250" t="n">
        <f aca="false">IF(N199="zákl. přenesená",J199,0)</f>
        <v>0</v>
      </c>
      <c r="BH199" s="250" t="n">
        <f aca="false">IF(N199="sníž. přenesená",J199,0)</f>
        <v>0</v>
      </c>
      <c r="BI199" s="250" t="n">
        <f aca="false">IF(N199="nulová",J199,0)</f>
        <v>0</v>
      </c>
      <c r="BJ199" s="3" t="s">
        <v>86</v>
      </c>
      <c r="BK199" s="250" t="n">
        <f aca="false">ROUND(I199*H199,2)</f>
        <v>0</v>
      </c>
      <c r="BL199" s="3" t="s">
        <v>166</v>
      </c>
      <c r="BM199" s="249" t="s">
        <v>270</v>
      </c>
    </row>
    <row r="200" s="251" customFormat="true" ht="12.8" hidden="false" customHeight="false" outlineLevel="0" collapsed="false">
      <c r="B200" s="252"/>
      <c r="C200" s="253"/>
      <c r="D200" s="254" t="s">
        <v>168</v>
      </c>
      <c r="E200" s="255"/>
      <c r="F200" s="256" t="s">
        <v>271</v>
      </c>
      <c r="G200" s="253"/>
      <c r="H200" s="257" t="n">
        <v>4.56</v>
      </c>
      <c r="I200" s="258"/>
      <c r="J200" s="253"/>
      <c r="K200" s="253"/>
      <c r="L200" s="259"/>
      <c r="M200" s="260"/>
      <c r="N200" s="261"/>
      <c r="O200" s="261"/>
      <c r="P200" s="261"/>
      <c r="Q200" s="261"/>
      <c r="R200" s="261"/>
      <c r="S200" s="261"/>
      <c r="T200" s="262"/>
      <c r="AT200" s="263" t="s">
        <v>168</v>
      </c>
      <c r="AU200" s="263" t="s">
        <v>88</v>
      </c>
      <c r="AV200" s="251" t="s">
        <v>88</v>
      </c>
      <c r="AW200" s="251" t="s">
        <v>35</v>
      </c>
      <c r="AX200" s="251" t="s">
        <v>79</v>
      </c>
      <c r="AY200" s="263" t="s">
        <v>160</v>
      </c>
    </row>
    <row r="201" s="276" customFormat="true" ht="12.8" hidden="false" customHeight="false" outlineLevel="0" collapsed="false">
      <c r="B201" s="277"/>
      <c r="C201" s="278"/>
      <c r="D201" s="254" t="s">
        <v>168</v>
      </c>
      <c r="E201" s="279"/>
      <c r="F201" s="280" t="s">
        <v>272</v>
      </c>
      <c r="G201" s="278"/>
      <c r="H201" s="279"/>
      <c r="I201" s="281"/>
      <c r="J201" s="278"/>
      <c r="K201" s="278"/>
      <c r="L201" s="282"/>
      <c r="M201" s="283"/>
      <c r="N201" s="284"/>
      <c r="O201" s="284"/>
      <c r="P201" s="284"/>
      <c r="Q201" s="284"/>
      <c r="R201" s="284"/>
      <c r="S201" s="284"/>
      <c r="T201" s="285"/>
      <c r="AT201" s="286" t="s">
        <v>168</v>
      </c>
      <c r="AU201" s="286" t="s">
        <v>88</v>
      </c>
      <c r="AV201" s="276" t="s">
        <v>86</v>
      </c>
      <c r="AW201" s="276" t="s">
        <v>35</v>
      </c>
      <c r="AX201" s="276" t="s">
        <v>79</v>
      </c>
      <c r="AY201" s="286" t="s">
        <v>160</v>
      </c>
    </row>
    <row r="202" s="251" customFormat="true" ht="12.8" hidden="false" customHeight="false" outlineLevel="0" collapsed="false">
      <c r="B202" s="252"/>
      <c r="C202" s="253"/>
      <c r="D202" s="254" t="s">
        <v>168</v>
      </c>
      <c r="E202" s="255"/>
      <c r="F202" s="256" t="s">
        <v>273</v>
      </c>
      <c r="G202" s="253"/>
      <c r="H202" s="257" t="n">
        <v>4.69</v>
      </c>
      <c r="I202" s="258"/>
      <c r="J202" s="253"/>
      <c r="K202" s="253"/>
      <c r="L202" s="259"/>
      <c r="M202" s="260"/>
      <c r="N202" s="261"/>
      <c r="O202" s="261"/>
      <c r="P202" s="261"/>
      <c r="Q202" s="261"/>
      <c r="R202" s="261"/>
      <c r="S202" s="261"/>
      <c r="T202" s="262"/>
      <c r="AT202" s="263" t="s">
        <v>168</v>
      </c>
      <c r="AU202" s="263" t="s">
        <v>88</v>
      </c>
      <c r="AV202" s="251" t="s">
        <v>88</v>
      </c>
      <c r="AW202" s="251" t="s">
        <v>35</v>
      </c>
      <c r="AX202" s="251" t="s">
        <v>79</v>
      </c>
      <c r="AY202" s="263" t="s">
        <v>160</v>
      </c>
    </row>
    <row r="203" s="276" customFormat="true" ht="12.8" hidden="false" customHeight="false" outlineLevel="0" collapsed="false">
      <c r="B203" s="277"/>
      <c r="C203" s="278"/>
      <c r="D203" s="254" t="s">
        <v>168</v>
      </c>
      <c r="E203" s="279"/>
      <c r="F203" s="280" t="s">
        <v>274</v>
      </c>
      <c r="G203" s="278"/>
      <c r="H203" s="279"/>
      <c r="I203" s="281"/>
      <c r="J203" s="278"/>
      <c r="K203" s="278"/>
      <c r="L203" s="282"/>
      <c r="M203" s="283"/>
      <c r="N203" s="284"/>
      <c r="O203" s="284"/>
      <c r="P203" s="284"/>
      <c r="Q203" s="284"/>
      <c r="R203" s="284"/>
      <c r="S203" s="284"/>
      <c r="T203" s="285"/>
      <c r="AT203" s="286" t="s">
        <v>168</v>
      </c>
      <c r="AU203" s="286" t="s">
        <v>88</v>
      </c>
      <c r="AV203" s="276" t="s">
        <v>86</v>
      </c>
      <c r="AW203" s="276" t="s">
        <v>35</v>
      </c>
      <c r="AX203" s="276" t="s">
        <v>79</v>
      </c>
      <c r="AY203" s="286" t="s">
        <v>160</v>
      </c>
    </row>
    <row r="204" s="251" customFormat="true" ht="12.8" hidden="false" customHeight="false" outlineLevel="0" collapsed="false">
      <c r="B204" s="252"/>
      <c r="C204" s="253"/>
      <c r="D204" s="254" t="s">
        <v>168</v>
      </c>
      <c r="E204" s="255"/>
      <c r="F204" s="256" t="s">
        <v>271</v>
      </c>
      <c r="G204" s="253"/>
      <c r="H204" s="257" t="n">
        <v>4.56</v>
      </c>
      <c r="I204" s="258"/>
      <c r="J204" s="253"/>
      <c r="K204" s="253"/>
      <c r="L204" s="259"/>
      <c r="M204" s="260"/>
      <c r="N204" s="261"/>
      <c r="O204" s="261"/>
      <c r="P204" s="261"/>
      <c r="Q204" s="261"/>
      <c r="R204" s="261"/>
      <c r="S204" s="261"/>
      <c r="T204" s="262"/>
      <c r="AT204" s="263" t="s">
        <v>168</v>
      </c>
      <c r="AU204" s="263" t="s">
        <v>88</v>
      </c>
      <c r="AV204" s="251" t="s">
        <v>88</v>
      </c>
      <c r="AW204" s="251" t="s">
        <v>35</v>
      </c>
      <c r="AX204" s="251" t="s">
        <v>79</v>
      </c>
      <c r="AY204" s="263" t="s">
        <v>160</v>
      </c>
    </row>
    <row r="205" s="276" customFormat="true" ht="12.8" hidden="false" customHeight="false" outlineLevel="0" collapsed="false">
      <c r="B205" s="277"/>
      <c r="C205" s="278"/>
      <c r="D205" s="254" t="s">
        <v>168</v>
      </c>
      <c r="E205" s="279"/>
      <c r="F205" s="280" t="s">
        <v>275</v>
      </c>
      <c r="G205" s="278"/>
      <c r="H205" s="279"/>
      <c r="I205" s="281"/>
      <c r="J205" s="278"/>
      <c r="K205" s="278"/>
      <c r="L205" s="282"/>
      <c r="M205" s="283"/>
      <c r="N205" s="284"/>
      <c r="O205" s="284"/>
      <c r="P205" s="284"/>
      <c r="Q205" s="284"/>
      <c r="R205" s="284"/>
      <c r="S205" s="284"/>
      <c r="T205" s="285"/>
      <c r="AT205" s="286" t="s">
        <v>168</v>
      </c>
      <c r="AU205" s="286" t="s">
        <v>88</v>
      </c>
      <c r="AV205" s="276" t="s">
        <v>86</v>
      </c>
      <c r="AW205" s="276" t="s">
        <v>35</v>
      </c>
      <c r="AX205" s="276" t="s">
        <v>79</v>
      </c>
      <c r="AY205" s="286" t="s">
        <v>160</v>
      </c>
    </row>
    <row r="206" s="251" customFormat="true" ht="12.8" hidden="false" customHeight="false" outlineLevel="0" collapsed="false">
      <c r="B206" s="252"/>
      <c r="C206" s="253"/>
      <c r="D206" s="254" t="s">
        <v>168</v>
      </c>
      <c r="E206" s="255"/>
      <c r="F206" s="256" t="s">
        <v>276</v>
      </c>
      <c r="G206" s="253"/>
      <c r="H206" s="257" t="n">
        <v>5.41</v>
      </c>
      <c r="I206" s="258"/>
      <c r="J206" s="253"/>
      <c r="K206" s="253"/>
      <c r="L206" s="259"/>
      <c r="M206" s="260"/>
      <c r="N206" s="261"/>
      <c r="O206" s="261"/>
      <c r="P206" s="261"/>
      <c r="Q206" s="261"/>
      <c r="R206" s="261"/>
      <c r="S206" s="261"/>
      <c r="T206" s="262"/>
      <c r="AT206" s="263" t="s">
        <v>168</v>
      </c>
      <c r="AU206" s="263" t="s">
        <v>88</v>
      </c>
      <c r="AV206" s="251" t="s">
        <v>88</v>
      </c>
      <c r="AW206" s="251" t="s">
        <v>35</v>
      </c>
      <c r="AX206" s="251" t="s">
        <v>79</v>
      </c>
      <c r="AY206" s="263" t="s">
        <v>160</v>
      </c>
    </row>
    <row r="207" s="276" customFormat="true" ht="12.8" hidden="false" customHeight="false" outlineLevel="0" collapsed="false">
      <c r="B207" s="277"/>
      <c r="C207" s="278"/>
      <c r="D207" s="254" t="s">
        <v>168</v>
      </c>
      <c r="E207" s="279"/>
      <c r="F207" s="280" t="s">
        <v>277</v>
      </c>
      <c r="G207" s="278"/>
      <c r="H207" s="279"/>
      <c r="I207" s="281"/>
      <c r="J207" s="278"/>
      <c r="K207" s="278"/>
      <c r="L207" s="282"/>
      <c r="M207" s="283"/>
      <c r="N207" s="284"/>
      <c r="O207" s="284"/>
      <c r="P207" s="284"/>
      <c r="Q207" s="284"/>
      <c r="R207" s="284"/>
      <c r="S207" s="284"/>
      <c r="T207" s="285"/>
      <c r="AT207" s="286" t="s">
        <v>168</v>
      </c>
      <c r="AU207" s="286" t="s">
        <v>88</v>
      </c>
      <c r="AV207" s="276" t="s">
        <v>86</v>
      </c>
      <c r="AW207" s="276" t="s">
        <v>35</v>
      </c>
      <c r="AX207" s="276" t="s">
        <v>79</v>
      </c>
      <c r="AY207" s="286" t="s">
        <v>160</v>
      </c>
    </row>
    <row r="208" s="264" customFormat="true" ht="12.8" hidden="false" customHeight="false" outlineLevel="0" collapsed="false">
      <c r="B208" s="265"/>
      <c r="C208" s="266"/>
      <c r="D208" s="254" t="s">
        <v>168</v>
      </c>
      <c r="E208" s="267"/>
      <c r="F208" s="268" t="s">
        <v>172</v>
      </c>
      <c r="G208" s="266"/>
      <c r="H208" s="269" t="n">
        <v>19.22</v>
      </c>
      <c r="I208" s="270"/>
      <c r="J208" s="266"/>
      <c r="K208" s="266"/>
      <c r="L208" s="271"/>
      <c r="M208" s="272"/>
      <c r="N208" s="273"/>
      <c r="O208" s="273"/>
      <c r="P208" s="273"/>
      <c r="Q208" s="273"/>
      <c r="R208" s="273"/>
      <c r="S208" s="273"/>
      <c r="T208" s="274"/>
      <c r="AT208" s="275" t="s">
        <v>168</v>
      </c>
      <c r="AU208" s="275" t="s">
        <v>88</v>
      </c>
      <c r="AV208" s="264" t="s">
        <v>166</v>
      </c>
      <c r="AW208" s="264" t="s">
        <v>35</v>
      </c>
      <c r="AX208" s="264" t="s">
        <v>86</v>
      </c>
      <c r="AY208" s="275" t="s">
        <v>160</v>
      </c>
    </row>
    <row r="209" s="31" customFormat="true" ht="21.75" hidden="false" customHeight="true" outlineLevel="0" collapsed="false">
      <c r="A209" s="24"/>
      <c r="B209" s="25"/>
      <c r="C209" s="237" t="s">
        <v>278</v>
      </c>
      <c r="D209" s="237" t="s">
        <v>162</v>
      </c>
      <c r="E209" s="238" t="s">
        <v>279</v>
      </c>
      <c r="F209" s="239" t="s">
        <v>280</v>
      </c>
      <c r="G209" s="240" t="s">
        <v>213</v>
      </c>
      <c r="H209" s="241" t="n">
        <v>19.22</v>
      </c>
      <c r="I209" s="242"/>
      <c r="J209" s="243" t="n">
        <f aca="false">ROUND(I209*H209,2)</f>
        <v>0</v>
      </c>
      <c r="K209" s="244"/>
      <c r="L209" s="30"/>
      <c r="M209" s="245"/>
      <c r="N209" s="246" t="s">
        <v>44</v>
      </c>
      <c r="O209" s="74"/>
      <c r="P209" s="247" t="n">
        <f aca="false">O209*H209</f>
        <v>0</v>
      </c>
      <c r="Q209" s="247" t="n">
        <v>0</v>
      </c>
      <c r="R209" s="247" t="n">
        <f aca="false">Q209*H209</f>
        <v>0</v>
      </c>
      <c r="S209" s="247" t="n">
        <v>0</v>
      </c>
      <c r="T209" s="248" t="n">
        <f aca="false">S209*H209</f>
        <v>0</v>
      </c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R209" s="249" t="s">
        <v>166</v>
      </c>
      <c r="AT209" s="249" t="s">
        <v>162</v>
      </c>
      <c r="AU209" s="249" t="s">
        <v>88</v>
      </c>
      <c r="AY209" s="3" t="s">
        <v>160</v>
      </c>
      <c r="BE209" s="250" t="n">
        <f aca="false">IF(N209="základní",J209,0)</f>
        <v>0</v>
      </c>
      <c r="BF209" s="250" t="n">
        <f aca="false">IF(N209="snížená",J209,0)</f>
        <v>0</v>
      </c>
      <c r="BG209" s="250" t="n">
        <f aca="false">IF(N209="zákl. přenesená",J209,0)</f>
        <v>0</v>
      </c>
      <c r="BH209" s="250" t="n">
        <f aca="false">IF(N209="sníž. přenesená",J209,0)</f>
        <v>0</v>
      </c>
      <c r="BI209" s="250" t="n">
        <f aca="false">IF(N209="nulová",J209,0)</f>
        <v>0</v>
      </c>
      <c r="BJ209" s="3" t="s">
        <v>86</v>
      </c>
      <c r="BK209" s="250" t="n">
        <f aca="false">ROUND(I209*H209,2)</f>
        <v>0</v>
      </c>
      <c r="BL209" s="3" t="s">
        <v>166</v>
      </c>
      <c r="BM209" s="249" t="s">
        <v>281</v>
      </c>
    </row>
    <row r="210" s="31" customFormat="true" ht="16.5" hidden="false" customHeight="true" outlineLevel="0" collapsed="false">
      <c r="A210" s="24"/>
      <c r="B210" s="25"/>
      <c r="C210" s="237" t="s">
        <v>282</v>
      </c>
      <c r="D210" s="237" t="s">
        <v>162</v>
      </c>
      <c r="E210" s="238" t="s">
        <v>283</v>
      </c>
      <c r="F210" s="239" t="s">
        <v>284</v>
      </c>
      <c r="G210" s="240" t="s">
        <v>213</v>
      </c>
      <c r="H210" s="241" t="n">
        <v>21.408</v>
      </c>
      <c r="I210" s="242"/>
      <c r="J210" s="243" t="n">
        <f aca="false">ROUND(I210*H210,2)</f>
        <v>0</v>
      </c>
      <c r="K210" s="244"/>
      <c r="L210" s="30"/>
      <c r="M210" s="245"/>
      <c r="N210" s="246" t="s">
        <v>44</v>
      </c>
      <c r="O210" s="74"/>
      <c r="P210" s="247" t="n">
        <f aca="false">O210*H210</f>
        <v>0</v>
      </c>
      <c r="Q210" s="247" t="n">
        <v>0</v>
      </c>
      <c r="R210" s="247" t="n">
        <f aca="false">Q210*H210</f>
        <v>0</v>
      </c>
      <c r="S210" s="247" t="n">
        <v>0.045</v>
      </c>
      <c r="T210" s="248" t="n">
        <f aca="false">S210*H210</f>
        <v>0.96336</v>
      </c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R210" s="249" t="s">
        <v>166</v>
      </c>
      <c r="AT210" s="249" t="s">
        <v>162</v>
      </c>
      <c r="AU210" s="249" t="s">
        <v>88</v>
      </c>
      <c r="AY210" s="3" t="s">
        <v>160</v>
      </c>
      <c r="BE210" s="250" t="n">
        <f aca="false">IF(N210="základní",J210,0)</f>
        <v>0</v>
      </c>
      <c r="BF210" s="250" t="n">
        <f aca="false">IF(N210="snížená",J210,0)</f>
        <v>0</v>
      </c>
      <c r="BG210" s="250" t="n">
        <f aca="false">IF(N210="zákl. přenesená",J210,0)</f>
        <v>0</v>
      </c>
      <c r="BH210" s="250" t="n">
        <f aca="false">IF(N210="sníž. přenesená",J210,0)</f>
        <v>0</v>
      </c>
      <c r="BI210" s="250" t="n">
        <f aca="false">IF(N210="nulová",J210,0)</f>
        <v>0</v>
      </c>
      <c r="BJ210" s="3" t="s">
        <v>86</v>
      </c>
      <c r="BK210" s="250" t="n">
        <f aca="false">ROUND(I210*H210,2)</f>
        <v>0</v>
      </c>
      <c r="BL210" s="3" t="s">
        <v>166</v>
      </c>
      <c r="BM210" s="249" t="s">
        <v>285</v>
      </c>
    </row>
    <row r="211" s="251" customFormat="true" ht="12.8" hidden="false" customHeight="false" outlineLevel="0" collapsed="false">
      <c r="B211" s="252"/>
      <c r="C211" s="253"/>
      <c r="D211" s="254" t="s">
        <v>168</v>
      </c>
      <c r="E211" s="255"/>
      <c r="F211" s="256" t="s">
        <v>286</v>
      </c>
      <c r="G211" s="253"/>
      <c r="H211" s="257" t="n">
        <v>19.714</v>
      </c>
      <c r="I211" s="258"/>
      <c r="J211" s="253"/>
      <c r="K211" s="253"/>
      <c r="L211" s="259"/>
      <c r="M211" s="260"/>
      <c r="N211" s="261"/>
      <c r="O211" s="261"/>
      <c r="P211" s="261"/>
      <c r="Q211" s="261"/>
      <c r="R211" s="261"/>
      <c r="S211" s="261"/>
      <c r="T211" s="262"/>
      <c r="AT211" s="263" t="s">
        <v>168</v>
      </c>
      <c r="AU211" s="263" t="s">
        <v>88</v>
      </c>
      <c r="AV211" s="251" t="s">
        <v>88</v>
      </c>
      <c r="AW211" s="251" t="s">
        <v>35</v>
      </c>
      <c r="AX211" s="251" t="s">
        <v>79</v>
      </c>
      <c r="AY211" s="263" t="s">
        <v>160</v>
      </c>
    </row>
    <row r="212" s="251" customFormat="true" ht="12.8" hidden="false" customHeight="false" outlineLevel="0" collapsed="false">
      <c r="B212" s="252"/>
      <c r="C212" s="253"/>
      <c r="D212" s="254" t="s">
        <v>168</v>
      </c>
      <c r="E212" s="255"/>
      <c r="F212" s="256" t="s">
        <v>287</v>
      </c>
      <c r="G212" s="253"/>
      <c r="H212" s="257" t="n">
        <v>0.56</v>
      </c>
      <c r="I212" s="258"/>
      <c r="J212" s="253"/>
      <c r="K212" s="253"/>
      <c r="L212" s="259"/>
      <c r="M212" s="260"/>
      <c r="N212" s="261"/>
      <c r="O212" s="261"/>
      <c r="P212" s="261"/>
      <c r="Q212" s="261"/>
      <c r="R212" s="261"/>
      <c r="S212" s="261"/>
      <c r="T212" s="262"/>
      <c r="AT212" s="263" t="s">
        <v>168</v>
      </c>
      <c r="AU212" s="263" t="s">
        <v>88</v>
      </c>
      <c r="AV212" s="251" t="s">
        <v>88</v>
      </c>
      <c r="AW212" s="251" t="s">
        <v>35</v>
      </c>
      <c r="AX212" s="251" t="s">
        <v>79</v>
      </c>
      <c r="AY212" s="263" t="s">
        <v>160</v>
      </c>
    </row>
    <row r="213" s="251" customFormat="true" ht="12.8" hidden="false" customHeight="false" outlineLevel="0" collapsed="false">
      <c r="B213" s="252"/>
      <c r="C213" s="253"/>
      <c r="D213" s="254" t="s">
        <v>168</v>
      </c>
      <c r="E213" s="255"/>
      <c r="F213" s="256" t="s">
        <v>238</v>
      </c>
      <c r="G213" s="253"/>
      <c r="H213" s="257" t="n">
        <v>1.134</v>
      </c>
      <c r="I213" s="258"/>
      <c r="J213" s="253"/>
      <c r="K213" s="253"/>
      <c r="L213" s="259"/>
      <c r="M213" s="260"/>
      <c r="N213" s="261"/>
      <c r="O213" s="261"/>
      <c r="P213" s="261"/>
      <c r="Q213" s="261"/>
      <c r="R213" s="261"/>
      <c r="S213" s="261"/>
      <c r="T213" s="262"/>
      <c r="AT213" s="263" t="s">
        <v>168</v>
      </c>
      <c r="AU213" s="263" t="s">
        <v>88</v>
      </c>
      <c r="AV213" s="251" t="s">
        <v>88</v>
      </c>
      <c r="AW213" s="251" t="s">
        <v>35</v>
      </c>
      <c r="AX213" s="251" t="s">
        <v>79</v>
      </c>
      <c r="AY213" s="263" t="s">
        <v>160</v>
      </c>
    </row>
    <row r="214" s="264" customFormat="true" ht="12.8" hidden="false" customHeight="false" outlineLevel="0" collapsed="false">
      <c r="B214" s="265"/>
      <c r="C214" s="266"/>
      <c r="D214" s="254" t="s">
        <v>168</v>
      </c>
      <c r="E214" s="267"/>
      <c r="F214" s="268" t="s">
        <v>172</v>
      </c>
      <c r="G214" s="266"/>
      <c r="H214" s="269" t="n">
        <v>21.408</v>
      </c>
      <c r="I214" s="270"/>
      <c r="J214" s="266"/>
      <c r="K214" s="266"/>
      <c r="L214" s="271"/>
      <c r="M214" s="272"/>
      <c r="N214" s="273"/>
      <c r="O214" s="273"/>
      <c r="P214" s="273"/>
      <c r="Q214" s="273"/>
      <c r="R214" s="273"/>
      <c r="S214" s="273"/>
      <c r="T214" s="274"/>
      <c r="AT214" s="275" t="s">
        <v>168</v>
      </c>
      <c r="AU214" s="275" t="s">
        <v>88</v>
      </c>
      <c r="AV214" s="264" t="s">
        <v>166</v>
      </c>
      <c r="AW214" s="264" t="s">
        <v>35</v>
      </c>
      <c r="AX214" s="264" t="s">
        <v>86</v>
      </c>
      <c r="AY214" s="275" t="s">
        <v>160</v>
      </c>
    </row>
    <row r="215" s="31" customFormat="true" ht="21.75" hidden="false" customHeight="true" outlineLevel="0" collapsed="false">
      <c r="A215" s="24"/>
      <c r="B215" s="25"/>
      <c r="C215" s="237" t="s">
        <v>6</v>
      </c>
      <c r="D215" s="237" t="s">
        <v>162</v>
      </c>
      <c r="E215" s="238" t="s">
        <v>288</v>
      </c>
      <c r="F215" s="239" t="s">
        <v>289</v>
      </c>
      <c r="G215" s="240" t="s">
        <v>213</v>
      </c>
      <c r="H215" s="241" t="n">
        <v>31.678</v>
      </c>
      <c r="I215" s="242"/>
      <c r="J215" s="243" t="n">
        <f aca="false">ROUND(I215*H215,2)</f>
        <v>0</v>
      </c>
      <c r="K215" s="244"/>
      <c r="L215" s="30"/>
      <c r="M215" s="245"/>
      <c r="N215" s="246" t="s">
        <v>44</v>
      </c>
      <c r="O215" s="74"/>
      <c r="P215" s="247" t="n">
        <f aca="false">O215*H215</f>
        <v>0</v>
      </c>
      <c r="Q215" s="247" t="n">
        <v>0</v>
      </c>
      <c r="R215" s="247" t="n">
        <f aca="false">Q215*H215</f>
        <v>0</v>
      </c>
      <c r="S215" s="247" t="n">
        <v>0.05</v>
      </c>
      <c r="T215" s="248" t="n">
        <f aca="false">S215*H215</f>
        <v>1.5839</v>
      </c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R215" s="249" t="s">
        <v>166</v>
      </c>
      <c r="AT215" s="249" t="s">
        <v>162</v>
      </c>
      <c r="AU215" s="249" t="s">
        <v>88</v>
      </c>
      <c r="AY215" s="3" t="s">
        <v>160</v>
      </c>
      <c r="BE215" s="250" t="n">
        <f aca="false">IF(N215="základní",J215,0)</f>
        <v>0</v>
      </c>
      <c r="BF215" s="250" t="n">
        <f aca="false">IF(N215="snížená",J215,0)</f>
        <v>0</v>
      </c>
      <c r="BG215" s="250" t="n">
        <f aca="false">IF(N215="zákl. přenesená",J215,0)</f>
        <v>0</v>
      </c>
      <c r="BH215" s="250" t="n">
        <f aca="false">IF(N215="sníž. přenesená",J215,0)</f>
        <v>0</v>
      </c>
      <c r="BI215" s="250" t="n">
        <f aca="false">IF(N215="nulová",J215,0)</f>
        <v>0</v>
      </c>
      <c r="BJ215" s="3" t="s">
        <v>86</v>
      </c>
      <c r="BK215" s="250" t="n">
        <f aca="false">ROUND(I215*H215,2)</f>
        <v>0</v>
      </c>
      <c r="BL215" s="3" t="s">
        <v>166</v>
      </c>
      <c r="BM215" s="249" t="s">
        <v>290</v>
      </c>
    </row>
    <row r="216" s="251" customFormat="true" ht="12.8" hidden="false" customHeight="false" outlineLevel="0" collapsed="false">
      <c r="B216" s="252"/>
      <c r="C216" s="253"/>
      <c r="D216" s="254" t="s">
        <v>168</v>
      </c>
      <c r="E216" s="255"/>
      <c r="F216" s="256" t="s">
        <v>236</v>
      </c>
      <c r="G216" s="253"/>
      <c r="H216" s="257" t="n">
        <v>24.824</v>
      </c>
      <c r="I216" s="258"/>
      <c r="J216" s="253"/>
      <c r="K216" s="253"/>
      <c r="L216" s="259"/>
      <c r="M216" s="260"/>
      <c r="N216" s="261"/>
      <c r="O216" s="261"/>
      <c r="P216" s="261"/>
      <c r="Q216" s="261"/>
      <c r="R216" s="261"/>
      <c r="S216" s="261"/>
      <c r="T216" s="262"/>
      <c r="AT216" s="263" t="s">
        <v>168</v>
      </c>
      <c r="AU216" s="263" t="s">
        <v>88</v>
      </c>
      <c r="AV216" s="251" t="s">
        <v>88</v>
      </c>
      <c r="AW216" s="251" t="s">
        <v>35</v>
      </c>
      <c r="AX216" s="251" t="s">
        <v>79</v>
      </c>
      <c r="AY216" s="263" t="s">
        <v>160</v>
      </c>
    </row>
    <row r="217" s="251" customFormat="true" ht="12.8" hidden="false" customHeight="false" outlineLevel="0" collapsed="false">
      <c r="B217" s="252"/>
      <c r="C217" s="253"/>
      <c r="D217" s="254" t="s">
        <v>168</v>
      </c>
      <c r="E217" s="255"/>
      <c r="F217" s="256" t="s">
        <v>237</v>
      </c>
      <c r="G217" s="253"/>
      <c r="H217" s="257" t="n">
        <v>0.616</v>
      </c>
      <c r="I217" s="258"/>
      <c r="J217" s="253"/>
      <c r="K217" s="253"/>
      <c r="L217" s="259"/>
      <c r="M217" s="260"/>
      <c r="N217" s="261"/>
      <c r="O217" s="261"/>
      <c r="P217" s="261"/>
      <c r="Q217" s="261"/>
      <c r="R217" s="261"/>
      <c r="S217" s="261"/>
      <c r="T217" s="262"/>
      <c r="AT217" s="263" t="s">
        <v>168</v>
      </c>
      <c r="AU217" s="263" t="s">
        <v>88</v>
      </c>
      <c r="AV217" s="251" t="s">
        <v>88</v>
      </c>
      <c r="AW217" s="251" t="s">
        <v>35</v>
      </c>
      <c r="AX217" s="251" t="s">
        <v>79</v>
      </c>
      <c r="AY217" s="263" t="s">
        <v>160</v>
      </c>
    </row>
    <row r="218" s="251" customFormat="true" ht="12.8" hidden="false" customHeight="false" outlineLevel="0" collapsed="false">
      <c r="B218" s="252"/>
      <c r="C218" s="253"/>
      <c r="D218" s="254" t="s">
        <v>168</v>
      </c>
      <c r="E218" s="255"/>
      <c r="F218" s="256" t="s">
        <v>238</v>
      </c>
      <c r="G218" s="253"/>
      <c r="H218" s="257" t="n">
        <v>1.134</v>
      </c>
      <c r="I218" s="258"/>
      <c r="J218" s="253"/>
      <c r="K218" s="253"/>
      <c r="L218" s="259"/>
      <c r="M218" s="260"/>
      <c r="N218" s="261"/>
      <c r="O218" s="261"/>
      <c r="P218" s="261"/>
      <c r="Q218" s="261"/>
      <c r="R218" s="261"/>
      <c r="S218" s="261"/>
      <c r="T218" s="262"/>
      <c r="AT218" s="263" t="s">
        <v>168</v>
      </c>
      <c r="AU218" s="263" t="s">
        <v>88</v>
      </c>
      <c r="AV218" s="251" t="s">
        <v>88</v>
      </c>
      <c r="AW218" s="251" t="s">
        <v>35</v>
      </c>
      <c r="AX218" s="251" t="s">
        <v>79</v>
      </c>
      <c r="AY218" s="263" t="s">
        <v>160</v>
      </c>
    </row>
    <row r="219" s="251" customFormat="true" ht="12.8" hidden="false" customHeight="false" outlineLevel="0" collapsed="false">
      <c r="B219" s="252"/>
      <c r="C219" s="253"/>
      <c r="D219" s="254" t="s">
        <v>168</v>
      </c>
      <c r="E219" s="255"/>
      <c r="F219" s="256" t="s">
        <v>239</v>
      </c>
      <c r="G219" s="253"/>
      <c r="H219" s="257" t="n">
        <v>5.104</v>
      </c>
      <c r="I219" s="258"/>
      <c r="J219" s="253"/>
      <c r="K219" s="253"/>
      <c r="L219" s="259"/>
      <c r="M219" s="260"/>
      <c r="N219" s="261"/>
      <c r="O219" s="261"/>
      <c r="P219" s="261"/>
      <c r="Q219" s="261"/>
      <c r="R219" s="261"/>
      <c r="S219" s="261"/>
      <c r="T219" s="262"/>
      <c r="AT219" s="263" t="s">
        <v>168</v>
      </c>
      <c r="AU219" s="263" t="s">
        <v>88</v>
      </c>
      <c r="AV219" s="251" t="s">
        <v>88</v>
      </c>
      <c r="AW219" s="251" t="s">
        <v>35</v>
      </c>
      <c r="AX219" s="251" t="s">
        <v>79</v>
      </c>
      <c r="AY219" s="263" t="s">
        <v>160</v>
      </c>
    </row>
    <row r="220" s="264" customFormat="true" ht="12.8" hidden="false" customHeight="false" outlineLevel="0" collapsed="false">
      <c r="B220" s="265"/>
      <c r="C220" s="266"/>
      <c r="D220" s="254" t="s">
        <v>168</v>
      </c>
      <c r="E220" s="267"/>
      <c r="F220" s="268" t="s">
        <v>172</v>
      </c>
      <c r="G220" s="266"/>
      <c r="H220" s="269" t="n">
        <v>31.678</v>
      </c>
      <c r="I220" s="270"/>
      <c r="J220" s="266"/>
      <c r="K220" s="266"/>
      <c r="L220" s="271"/>
      <c r="M220" s="272"/>
      <c r="N220" s="273"/>
      <c r="O220" s="273"/>
      <c r="P220" s="273"/>
      <c r="Q220" s="273"/>
      <c r="R220" s="273"/>
      <c r="S220" s="273"/>
      <c r="T220" s="274"/>
      <c r="AT220" s="275" t="s">
        <v>168</v>
      </c>
      <c r="AU220" s="275" t="s">
        <v>88</v>
      </c>
      <c r="AV220" s="264" t="s">
        <v>166</v>
      </c>
      <c r="AW220" s="264" t="s">
        <v>35</v>
      </c>
      <c r="AX220" s="264" t="s">
        <v>86</v>
      </c>
      <c r="AY220" s="275" t="s">
        <v>160</v>
      </c>
    </row>
    <row r="221" s="31" customFormat="true" ht="21.75" hidden="false" customHeight="true" outlineLevel="0" collapsed="false">
      <c r="A221" s="24"/>
      <c r="B221" s="25"/>
      <c r="C221" s="237" t="s">
        <v>291</v>
      </c>
      <c r="D221" s="237" t="s">
        <v>162</v>
      </c>
      <c r="E221" s="238" t="s">
        <v>292</v>
      </c>
      <c r="F221" s="239" t="s">
        <v>293</v>
      </c>
      <c r="G221" s="240" t="s">
        <v>213</v>
      </c>
      <c r="H221" s="241" t="n">
        <v>53.932</v>
      </c>
      <c r="I221" s="242"/>
      <c r="J221" s="243" t="n">
        <f aca="false">ROUND(I221*H221,2)</f>
        <v>0</v>
      </c>
      <c r="K221" s="244"/>
      <c r="L221" s="30"/>
      <c r="M221" s="245"/>
      <c r="N221" s="246" t="s">
        <v>44</v>
      </c>
      <c r="O221" s="74"/>
      <c r="P221" s="247" t="n">
        <f aca="false">O221*H221</f>
        <v>0</v>
      </c>
      <c r="Q221" s="247" t="n">
        <v>0</v>
      </c>
      <c r="R221" s="247" t="n">
        <f aca="false">Q221*H221</f>
        <v>0</v>
      </c>
      <c r="S221" s="247" t="n">
        <v>0.046</v>
      </c>
      <c r="T221" s="248" t="n">
        <f aca="false">S221*H221</f>
        <v>2.480872</v>
      </c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R221" s="249" t="s">
        <v>166</v>
      </c>
      <c r="AT221" s="249" t="s">
        <v>162</v>
      </c>
      <c r="AU221" s="249" t="s">
        <v>88</v>
      </c>
      <c r="AY221" s="3" t="s">
        <v>160</v>
      </c>
      <c r="BE221" s="250" t="n">
        <f aca="false">IF(N221="základní",J221,0)</f>
        <v>0</v>
      </c>
      <c r="BF221" s="250" t="n">
        <f aca="false">IF(N221="snížená",J221,0)</f>
        <v>0</v>
      </c>
      <c r="BG221" s="250" t="n">
        <f aca="false">IF(N221="zákl. přenesená",J221,0)</f>
        <v>0</v>
      </c>
      <c r="BH221" s="250" t="n">
        <f aca="false">IF(N221="sníž. přenesená",J221,0)</f>
        <v>0</v>
      </c>
      <c r="BI221" s="250" t="n">
        <f aca="false">IF(N221="nulová",J221,0)</f>
        <v>0</v>
      </c>
      <c r="BJ221" s="3" t="s">
        <v>86</v>
      </c>
      <c r="BK221" s="250" t="n">
        <f aca="false">ROUND(I221*H221,2)</f>
        <v>0</v>
      </c>
      <c r="BL221" s="3" t="s">
        <v>166</v>
      </c>
      <c r="BM221" s="249" t="s">
        <v>294</v>
      </c>
    </row>
    <row r="222" s="251" customFormat="true" ht="12.8" hidden="false" customHeight="false" outlineLevel="0" collapsed="false">
      <c r="B222" s="252"/>
      <c r="C222" s="253"/>
      <c r="D222" s="254" t="s">
        <v>168</v>
      </c>
      <c r="E222" s="255"/>
      <c r="F222" s="256" t="s">
        <v>244</v>
      </c>
      <c r="G222" s="253"/>
      <c r="H222" s="257" t="n">
        <v>11.735</v>
      </c>
      <c r="I222" s="258"/>
      <c r="J222" s="253"/>
      <c r="K222" s="253"/>
      <c r="L222" s="259"/>
      <c r="M222" s="260"/>
      <c r="N222" s="261"/>
      <c r="O222" s="261"/>
      <c r="P222" s="261"/>
      <c r="Q222" s="261"/>
      <c r="R222" s="261"/>
      <c r="S222" s="261"/>
      <c r="T222" s="262"/>
      <c r="AT222" s="263" t="s">
        <v>168</v>
      </c>
      <c r="AU222" s="263" t="s">
        <v>88</v>
      </c>
      <c r="AV222" s="251" t="s">
        <v>88</v>
      </c>
      <c r="AW222" s="251" t="s">
        <v>35</v>
      </c>
      <c r="AX222" s="251" t="s">
        <v>79</v>
      </c>
      <c r="AY222" s="263" t="s">
        <v>160</v>
      </c>
    </row>
    <row r="223" s="251" customFormat="true" ht="12.8" hidden="false" customHeight="false" outlineLevel="0" collapsed="false">
      <c r="B223" s="252"/>
      <c r="C223" s="253"/>
      <c r="D223" s="254" t="s">
        <v>168</v>
      </c>
      <c r="E223" s="255"/>
      <c r="F223" s="256" t="s">
        <v>245</v>
      </c>
      <c r="G223" s="253"/>
      <c r="H223" s="257" t="n">
        <v>16.175</v>
      </c>
      <c r="I223" s="258"/>
      <c r="J223" s="253"/>
      <c r="K223" s="253"/>
      <c r="L223" s="259"/>
      <c r="M223" s="260"/>
      <c r="N223" s="261"/>
      <c r="O223" s="261"/>
      <c r="P223" s="261"/>
      <c r="Q223" s="261"/>
      <c r="R223" s="261"/>
      <c r="S223" s="261"/>
      <c r="T223" s="262"/>
      <c r="AT223" s="263" t="s">
        <v>168</v>
      </c>
      <c r="AU223" s="263" t="s">
        <v>88</v>
      </c>
      <c r="AV223" s="251" t="s">
        <v>88</v>
      </c>
      <c r="AW223" s="251" t="s">
        <v>35</v>
      </c>
      <c r="AX223" s="251" t="s">
        <v>79</v>
      </c>
      <c r="AY223" s="263" t="s">
        <v>160</v>
      </c>
    </row>
    <row r="224" s="251" customFormat="true" ht="12.8" hidden="false" customHeight="false" outlineLevel="0" collapsed="false">
      <c r="B224" s="252"/>
      <c r="C224" s="253"/>
      <c r="D224" s="254" t="s">
        <v>168</v>
      </c>
      <c r="E224" s="255"/>
      <c r="F224" s="256" t="s">
        <v>246</v>
      </c>
      <c r="G224" s="253"/>
      <c r="H224" s="257" t="n">
        <v>-2.147</v>
      </c>
      <c r="I224" s="258"/>
      <c r="J224" s="253"/>
      <c r="K224" s="253"/>
      <c r="L224" s="259"/>
      <c r="M224" s="260"/>
      <c r="N224" s="261"/>
      <c r="O224" s="261"/>
      <c r="P224" s="261"/>
      <c r="Q224" s="261"/>
      <c r="R224" s="261"/>
      <c r="S224" s="261"/>
      <c r="T224" s="262"/>
      <c r="AT224" s="263" t="s">
        <v>168</v>
      </c>
      <c r="AU224" s="263" t="s">
        <v>88</v>
      </c>
      <c r="AV224" s="251" t="s">
        <v>88</v>
      </c>
      <c r="AW224" s="251" t="s">
        <v>35</v>
      </c>
      <c r="AX224" s="251" t="s">
        <v>79</v>
      </c>
      <c r="AY224" s="263" t="s">
        <v>160</v>
      </c>
    </row>
    <row r="225" s="251" customFormat="true" ht="12.8" hidden="false" customHeight="false" outlineLevel="0" collapsed="false">
      <c r="B225" s="252"/>
      <c r="C225" s="253"/>
      <c r="D225" s="254" t="s">
        <v>168</v>
      </c>
      <c r="E225" s="255"/>
      <c r="F225" s="256" t="s">
        <v>247</v>
      </c>
      <c r="G225" s="253"/>
      <c r="H225" s="257" t="n">
        <v>2.072</v>
      </c>
      <c r="I225" s="258"/>
      <c r="J225" s="253"/>
      <c r="K225" s="253"/>
      <c r="L225" s="259"/>
      <c r="M225" s="260"/>
      <c r="N225" s="261"/>
      <c r="O225" s="261"/>
      <c r="P225" s="261"/>
      <c r="Q225" s="261"/>
      <c r="R225" s="261"/>
      <c r="S225" s="261"/>
      <c r="T225" s="262"/>
      <c r="AT225" s="263" t="s">
        <v>168</v>
      </c>
      <c r="AU225" s="263" t="s">
        <v>88</v>
      </c>
      <c r="AV225" s="251" t="s">
        <v>88</v>
      </c>
      <c r="AW225" s="251" t="s">
        <v>35</v>
      </c>
      <c r="AX225" s="251" t="s">
        <v>79</v>
      </c>
      <c r="AY225" s="263" t="s">
        <v>160</v>
      </c>
    </row>
    <row r="226" s="251" customFormat="true" ht="12.8" hidden="false" customHeight="false" outlineLevel="0" collapsed="false">
      <c r="B226" s="252"/>
      <c r="C226" s="253"/>
      <c r="D226" s="254" t="s">
        <v>168</v>
      </c>
      <c r="E226" s="255"/>
      <c r="F226" s="256" t="s">
        <v>248</v>
      </c>
      <c r="G226" s="253"/>
      <c r="H226" s="257" t="n">
        <v>7.04</v>
      </c>
      <c r="I226" s="258"/>
      <c r="J226" s="253"/>
      <c r="K226" s="253"/>
      <c r="L226" s="259"/>
      <c r="M226" s="260"/>
      <c r="N226" s="261"/>
      <c r="O226" s="261"/>
      <c r="P226" s="261"/>
      <c r="Q226" s="261"/>
      <c r="R226" s="261"/>
      <c r="S226" s="261"/>
      <c r="T226" s="262"/>
      <c r="AT226" s="263" t="s">
        <v>168</v>
      </c>
      <c r="AU226" s="263" t="s">
        <v>88</v>
      </c>
      <c r="AV226" s="251" t="s">
        <v>88</v>
      </c>
      <c r="AW226" s="251" t="s">
        <v>35</v>
      </c>
      <c r="AX226" s="251" t="s">
        <v>79</v>
      </c>
      <c r="AY226" s="263" t="s">
        <v>160</v>
      </c>
    </row>
    <row r="227" s="251" customFormat="true" ht="12.8" hidden="false" customHeight="false" outlineLevel="0" collapsed="false">
      <c r="B227" s="252"/>
      <c r="C227" s="253"/>
      <c r="D227" s="254" t="s">
        <v>168</v>
      </c>
      <c r="E227" s="255"/>
      <c r="F227" s="256" t="s">
        <v>246</v>
      </c>
      <c r="G227" s="253"/>
      <c r="H227" s="257" t="n">
        <v>-2.147</v>
      </c>
      <c r="I227" s="258"/>
      <c r="J227" s="253"/>
      <c r="K227" s="253"/>
      <c r="L227" s="259"/>
      <c r="M227" s="260"/>
      <c r="N227" s="261"/>
      <c r="O227" s="261"/>
      <c r="P227" s="261"/>
      <c r="Q227" s="261"/>
      <c r="R227" s="261"/>
      <c r="S227" s="261"/>
      <c r="T227" s="262"/>
      <c r="AT227" s="263" t="s">
        <v>168</v>
      </c>
      <c r="AU227" s="263" t="s">
        <v>88</v>
      </c>
      <c r="AV227" s="251" t="s">
        <v>88</v>
      </c>
      <c r="AW227" s="251" t="s">
        <v>35</v>
      </c>
      <c r="AX227" s="251" t="s">
        <v>79</v>
      </c>
      <c r="AY227" s="263" t="s">
        <v>160</v>
      </c>
    </row>
    <row r="228" s="251" customFormat="true" ht="12.8" hidden="false" customHeight="false" outlineLevel="0" collapsed="false">
      <c r="B228" s="252"/>
      <c r="C228" s="253"/>
      <c r="D228" s="254" t="s">
        <v>168</v>
      </c>
      <c r="E228" s="255"/>
      <c r="F228" s="256" t="s">
        <v>249</v>
      </c>
      <c r="G228" s="253"/>
      <c r="H228" s="257" t="n">
        <v>18.077</v>
      </c>
      <c r="I228" s="258"/>
      <c r="J228" s="253"/>
      <c r="K228" s="253"/>
      <c r="L228" s="259"/>
      <c r="M228" s="260"/>
      <c r="N228" s="261"/>
      <c r="O228" s="261"/>
      <c r="P228" s="261"/>
      <c r="Q228" s="261"/>
      <c r="R228" s="261"/>
      <c r="S228" s="261"/>
      <c r="T228" s="262"/>
      <c r="AT228" s="263" t="s">
        <v>168</v>
      </c>
      <c r="AU228" s="263" t="s">
        <v>88</v>
      </c>
      <c r="AV228" s="251" t="s">
        <v>88</v>
      </c>
      <c r="AW228" s="251" t="s">
        <v>35</v>
      </c>
      <c r="AX228" s="251" t="s">
        <v>79</v>
      </c>
      <c r="AY228" s="263" t="s">
        <v>160</v>
      </c>
    </row>
    <row r="229" s="251" customFormat="true" ht="12.8" hidden="false" customHeight="false" outlineLevel="0" collapsed="false">
      <c r="B229" s="252"/>
      <c r="C229" s="253"/>
      <c r="D229" s="254" t="s">
        <v>168</v>
      </c>
      <c r="E229" s="255"/>
      <c r="F229" s="256" t="s">
        <v>250</v>
      </c>
      <c r="G229" s="253"/>
      <c r="H229" s="257" t="n">
        <v>3.127</v>
      </c>
      <c r="I229" s="258"/>
      <c r="J229" s="253"/>
      <c r="K229" s="253"/>
      <c r="L229" s="259"/>
      <c r="M229" s="260"/>
      <c r="N229" s="261"/>
      <c r="O229" s="261"/>
      <c r="P229" s="261"/>
      <c r="Q229" s="261"/>
      <c r="R229" s="261"/>
      <c r="S229" s="261"/>
      <c r="T229" s="262"/>
      <c r="AT229" s="263" t="s">
        <v>168</v>
      </c>
      <c r="AU229" s="263" t="s">
        <v>88</v>
      </c>
      <c r="AV229" s="251" t="s">
        <v>88</v>
      </c>
      <c r="AW229" s="251" t="s">
        <v>35</v>
      </c>
      <c r="AX229" s="251" t="s">
        <v>79</v>
      </c>
      <c r="AY229" s="263" t="s">
        <v>160</v>
      </c>
    </row>
    <row r="230" s="264" customFormat="true" ht="12.8" hidden="false" customHeight="false" outlineLevel="0" collapsed="false">
      <c r="B230" s="265"/>
      <c r="C230" s="266"/>
      <c r="D230" s="254" t="s">
        <v>168</v>
      </c>
      <c r="E230" s="267"/>
      <c r="F230" s="268" t="s">
        <v>172</v>
      </c>
      <c r="G230" s="266"/>
      <c r="H230" s="269" t="n">
        <v>53.932</v>
      </c>
      <c r="I230" s="270"/>
      <c r="J230" s="266"/>
      <c r="K230" s="266"/>
      <c r="L230" s="271"/>
      <c r="M230" s="272"/>
      <c r="N230" s="273"/>
      <c r="O230" s="273"/>
      <c r="P230" s="273"/>
      <c r="Q230" s="273"/>
      <c r="R230" s="273"/>
      <c r="S230" s="273"/>
      <c r="T230" s="274"/>
      <c r="AT230" s="275" t="s">
        <v>168</v>
      </c>
      <c r="AU230" s="275" t="s">
        <v>88</v>
      </c>
      <c r="AV230" s="264" t="s">
        <v>166</v>
      </c>
      <c r="AW230" s="264" t="s">
        <v>35</v>
      </c>
      <c r="AX230" s="264" t="s">
        <v>86</v>
      </c>
      <c r="AY230" s="275" t="s">
        <v>160</v>
      </c>
    </row>
    <row r="231" s="220" customFormat="true" ht="22.8" hidden="false" customHeight="true" outlineLevel="0" collapsed="false">
      <c r="B231" s="221"/>
      <c r="C231" s="222"/>
      <c r="D231" s="223" t="s">
        <v>78</v>
      </c>
      <c r="E231" s="235" t="s">
        <v>295</v>
      </c>
      <c r="F231" s="235" t="s">
        <v>296</v>
      </c>
      <c r="G231" s="222"/>
      <c r="H231" s="222"/>
      <c r="I231" s="225"/>
      <c r="J231" s="236" t="n">
        <f aca="false">BK231</f>
        <v>0</v>
      </c>
      <c r="K231" s="222"/>
      <c r="L231" s="227"/>
      <c r="M231" s="228"/>
      <c r="N231" s="229"/>
      <c r="O231" s="229"/>
      <c r="P231" s="230" t="n">
        <f aca="false">SUM(P232:P236)</f>
        <v>0</v>
      </c>
      <c r="Q231" s="229"/>
      <c r="R231" s="230" t="n">
        <f aca="false">SUM(R232:R236)</f>
        <v>0</v>
      </c>
      <c r="S231" s="229"/>
      <c r="T231" s="231" t="n">
        <f aca="false">SUM(T232:T236)</f>
        <v>0</v>
      </c>
      <c r="AR231" s="232" t="s">
        <v>86</v>
      </c>
      <c r="AT231" s="233" t="s">
        <v>78</v>
      </c>
      <c r="AU231" s="233" t="s">
        <v>86</v>
      </c>
      <c r="AY231" s="232" t="s">
        <v>160</v>
      </c>
      <c r="BK231" s="234" t="n">
        <f aca="false">SUM(BK232:BK236)</f>
        <v>0</v>
      </c>
    </row>
    <row r="232" s="31" customFormat="true" ht="21.75" hidden="false" customHeight="true" outlineLevel="0" collapsed="false">
      <c r="A232" s="24"/>
      <c r="B232" s="25"/>
      <c r="C232" s="237" t="s">
        <v>297</v>
      </c>
      <c r="D232" s="237" t="s">
        <v>162</v>
      </c>
      <c r="E232" s="238" t="s">
        <v>298</v>
      </c>
      <c r="F232" s="239" t="s">
        <v>299</v>
      </c>
      <c r="G232" s="240" t="s">
        <v>189</v>
      </c>
      <c r="H232" s="241" t="n">
        <v>5.028</v>
      </c>
      <c r="I232" s="242"/>
      <c r="J232" s="243" t="n">
        <f aca="false">ROUND(I232*H232,2)</f>
        <v>0</v>
      </c>
      <c r="K232" s="244"/>
      <c r="L232" s="30"/>
      <c r="M232" s="245"/>
      <c r="N232" s="246" t="s">
        <v>44</v>
      </c>
      <c r="O232" s="74"/>
      <c r="P232" s="247" t="n">
        <f aca="false">O232*H232</f>
        <v>0</v>
      </c>
      <c r="Q232" s="247" t="n">
        <v>0</v>
      </c>
      <c r="R232" s="247" t="n">
        <f aca="false">Q232*H232</f>
        <v>0</v>
      </c>
      <c r="S232" s="247" t="n">
        <v>0</v>
      </c>
      <c r="T232" s="248" t="n">
        <f aca="false">S232*H232</f>
        <v>0</v>
      </c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R232" s="249" t="s">
        <v>166</v>
      </c>
      <c r="AT232" s="249" t="s">
        <v>162</v>
      </c>
      <c r="AU232" s="249" t="s">
        <v>88</v>
      </c>
      <c r="AY232" s="3" t="s">
        <v>160</v>
      </c>
      <c r="BE232" s="250" t="n">
        <f aca="false">IF(N232="základní",J232,0)</f>
        <v>0</v>
      </c>
      <c r="BF232" s="250" t="n">
        <f aca="false">IF(N232="snížená",J232,0)</f>
        <v>0</v>
      </c>
      <c r="BG232" s="250" t="n">
        <f aca="false">IF(N232="zákl. přenesená",J232,0)</f>
        <v>0</v>
      </c>
      <c r="BH232" s="250" t="n">
        <f aca="false">IF(N232="sníž. přenesená",J232,0)</f>
        <v>0</v>
      </c>
      <c r="BI232" s="250" t="n">
        <f aca="false">IF(N232="nulová",J232,0)</f>
        <v>0</v>
      </c>
      <c r="BJ232" s="3" t="s">
        <v>86</v>
      </c>
      <c r="BK232" s="250" t="n">
        <f aca="false">ROUND(I232*H232,2)</f>
        <v>0</v>
      </c>
      <c r="BL232" s="3" t="s">
        <v>166</v>
      </c>
      <c r="BM232" s="249" t="s">
        <v>300</v>
      </c>
    </row>
    <row r="233" s="31" customFormat="true" ht="21.75" hidden="false" customHeight="true" outlineLevel="0" collapsed="false">
      <c r="A233" s="24"/>
      <c r="B233" s="25"/>
      <c r="C233" s="237" t="s">
        <v>301</v>
      </c>
      <c r="D233" s="237" t="s">
        <v>162</v>
      </c>
      <c r="E233" s="238" t="s">
        <v>302</v>
      </c>
      <c r="F233" s="239" t="s">
        <v>303</v>
      </c>
      <c r="G233" s="240" t="s">
        <v>189</v>
      </c>
      <c r="H233" s="241" t="n">
        <v>5.028</v>
      </c>
      <c r="I233" s="242"/>
      <c r="J233" s="243" t="n">
        <f aca="false">ROUND(I233*H233,2)</f>
        <v>0</v>
      </c>
      <c r="K233" s="244"/>
      <c r="L233" s="30"/>
      <c r="M233" s="245"/>
      <c r="N233" s="246" t="s">
        <v>44</v>
      </c>
      <c r="O233" s="74"/>
      <c r="P233" s="247" t="n">
        <f aca="false">O233*H233</f>
        <v>0</v>
      </c>
      <c r="Q233" s="247" t="n">
        <v>0</v>
      </c>
      <c r="R233" s="247" t="n">
        <f aca="false">Q233*H233</f>
        <v>0</v>
      </c>
      <c r="S233" s="247" t="n">
        <v>0</v>
      </c>
      <c r="T233" s="248" t="n">
        <f aca="false">S233*H233</f>
        <v>0</v>
      </c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R233" s="249" t="s">
        <v>166</v>
      </c>
      <c r="AT233" s="249" t="s">
        <v>162</v>
      </c>
      <c r="AU233" s="249" t="s">
        <v>88</v>
      </c>
      <c r="AY233" s="3" t="s">
        <v>160</v>
      </c>
      <c r="BE233" s="250" t="n">
        <f aca="false">IF(N233="základní",J233,0)</f>
        <v>0</v>
      </c>
      <c r="BF233" s="250" t="n">
        <f aca="false">IF(N233="snížená",J233,0)</f>
        <v>0</v>
      </c>
      <c r="BG233" s="250" t="n">
        <f aca="false">IF(N233="zákl. přenesená",J233,0)</f>
        <v>0</v>
      </c>
      <c r="BH233" s="250" t="n">
        <f aca="false">IF(N233="sníž. přenesená",J233,0)</f>
        <v>0</v>
      </c>
      <c r="BI233" s="250" t="n">
        <f aca="false">IF(N233="nulová",J233,0)</f>
        <v>0</v>
      </c>
      <c r="BJ233" s="3" t="s">
        <v>86</v>
      </c>
      <c r="BK233" s="250" t="n">
        <f aca="false">ROUND(I233*H233,2)</f>
        <v>0</v>
      </c>
      <c r="BL233" s="3" t="s">
        <v>166</v>
      </c>
      <c r="BM233" s="249" t="s">
        <v>304</v>
      </c>
    </row>
    <row r="234" s="31" customFormat="true" ht="21.75" hidden="false" customHeight="true" outlineLevel="0" collapsed="false">
      <c r="A234" s="24"/>
      <c r="B234" s="25"/>
      <c r="C234" s="237" t="s">
        <v>305</v>
      </c>
      <c r="D234" s="237" t="s">
        <v>162</v>
      </c>
      <c r="E234" s="238" t="s">
        <v>306</v>
      </c>
      <c r="F234" s="239" t="s">
        <v>307</v>
      </c>
      <c r="G234" s="240" t="s">
        <v>189</v>
      </c>
      <c r="H234" s="241" t="n">
        <v>140.784</v>
      </c>
      <c r="I234" s="242"/>
      <c r="J234" s="243" t="n">
        <f aca="false">ROUND(I234*H234,2)</f>
        <v>0</v>
      </c>
      <c r="K234" s="244"/>
      <c r="L234" s="30"/>
      <c r="M234" s="245"/>
      <c r="N234" s="246" t="s">
        <v>44</v>
      </c>
      <c r="O234" s="74"/>
      <c r="P234" s="247" t="n">
        <f aca="false">O234*H234</f>
        <v>0</v>
      </c>
      <c r="Q234" s="247" t="n">
        <v>0</v>
      </c>
      <c r="R234" s="247" t="n">
        <f aca="false">Q234*H234</f>
        <v>0</v>
      </c>
      <c r="S234" s="247" t="n">
        <v>0</v>
      </c>
      <c r="T234" s="248" t="n">
        <f aca="false">S234*H234</f>
        <v>0</v>
      </c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R234" s="249" t="s">
        <v>166</v>
      </c>
      <c r="AT234" s="249" t="s">
        <v>162</v>
      </c>
      <c r="AU234" s="249" t="s">
        <v>88</v>
      </c>
      <c r="AY234" s="3" t="s">
        <v>160</v>
      </c>
      <c r="BE234" s="250" t="n">
        <f aca="false">IF(N234="základní",J234,0)</f>
        <v>0</v>
      </c>
      <c r="BF234" s="250" t="n">
        <f aca="false">IF(N234="snížená",J234,0)</f>
        <v>0</v>
      </c>
      <c r="BG234" s="250" t="n">
        <f aca="false">IF(N234="zákl. přenesená",J234,0)</f>
        <v>0</v>
      </c>
      <c r="BH234" s="250" t="n">
        <f aca="false">IF(N234="sníž. přenesená",J234,0)</f>
        <v>0</v>
      </c>
      <c r="BI234" s="250" t="n">
        <f aca="false">IF(N234="nulová",J234,0)</f>
        <v>0</v>
      </c>
      <c r="BJ234" s="3" t="s">
        <v>86</v>
      </c>
      <c r="BK234" s="250" t="n">
        <f aca="false">ROUND(I234*H234,2)</f>
        <v>0</v>
      </c>
      <c r="BL234" s="3" t="s">
        <v>166</v>
      </c>
      <c r="BM234" s="249" t="s">
        <v>308</v>
      </c>
    </row>
    <row r="235" s="251" customFormat="true" ht="12.8" hidden="false" customHeight="false" outlineLevel="0" collapsed="false">
      <c r="B235" s="252"/>
      <c r="C235" s="253"/>
      <c r="D235" s="254" t="s">
        <v>168</v>
      </c>
      <c r="E235" s="253"/>
      <c r="F235" s="256" t="s">
        <v>309</v>
      </c>
      <c r="G235" s="253"/>
      <c r="H235" s="257" t="n">
        <v>140.784</v>
      </c>
      <c r="I235" s="258"/>
      <c r="J235" s="253"/>
      <c r="K235" s="253"/>
      <c r="L235" s="259"/>
      <c r="M235" s="260"/>
      <c r="N235" s="261"/>
      <c r="O235" s="261"/>
      <c r="P235" s="261"/>
      <c r="Q235" s="261"/>
      <c r="R235" s="261"/>
      <c r="S235" s="261"/>
      <c r="T235" s="262"/>
      <c r="AT235" s="263" t="s">
        <v>168</v>
      </c>
      <c r="AU235" s="263" t="s">
        <v>88</v>
      </c>
      <c r="AV235" s="251" t="s">
        <v>88</v>
      </c>
      <c r="AW235" s="251" t="s">
        <v>3</v>
      </c>
      <c r="AX235" s="251" t="s">
        <v>86</v>
      </c>
      <c r="AY235" s="263" t="s">
        <v>160</v>
      </c>
    </row>
    <row r="236" s="31" customFormat="true" ht="33" hidden="false" customHeight="true" outlineLevel="0" collapsed="false">
      <c r="A236" s="24"/>
      <c r="B236" s="25"/>
      <c r="C236" s="237" t="s">
        <v>310</v>
      </c>
      <c r="D236" s="237" t="s">
        <v>162</v>
      </c>
      <c r="E236" s="238" t="s">
        <v>311</v>
      </c>
      <c r="F236" s="239" t="s">
        <v>312</v>
      </c>
      <c r="G236" s="240" t="s">
        <v>189</v>
      </c>
      <c r="H236" s="241" t="n">
        <v>5.028</v>
      </c>
      <c r="I236" s="242"/>
      <c r="J236" s="243" t="n">
        <f aca="false">ROUND(I236*H236,2)</f>
        <v>0</v>
      </c>
      <c r="K236" s="244"/>
      <c r="L236" s="30"/>
      <c r="M236" s="245"/>
      <c r="N236" s="246" t="s">
        <v>44</v>
      </c>
      <c r="O236" s="74"/>
      <c r="P236" s="247" t="n">
        <f aca="false">O236*H236</f>
        <v>0</v>
      </c>
      <c r="Q236" s="247" t="n">
        <v>0</v>
      </c>
      <c r="R236" s="247" t="n">
        <f aca="false">Q236*H236</f>
        <v>0</v>
      </c>
      <c r="S236" s="247" t="n">
        <v>0</v>
      </c>
      <c r="T236" s="248" t="n">
        <f aca="false">S236*H236</f>
        <v>0</v>
      </c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R236" s="249" t="s">
        <v>166</v>
      </c>
      <c r="AT236" s="249" t="s">
        <v>162</v>
      </c>
      <c r="AU236" s="249" t="s">
        <v>88</v>
      </c>
      <c r="AY236" s="3" t="s">
        <v>160</v>
      </c>
      <c r="BE236" s="250" t="n">
        <f aca="false">IF(N236="základní",J236,0)</f>
        <v>0</v>
      </c>
      <c r="BF236" s="250" t="n">
        <f aca="false">IF(N236="snížená",J236,0)</f>
        <v>0</v>
      </c>
      <c r="BG236" s="250" t="n">
        <f aca="false">IF(N236="zákl. přenesená",J236,0)</f>
        <v>0</v>
      </c>
      <c r="BH236" s="250" t="n">
        <f aca="false">IF(N236="sníž. přenesená",J236,0)</f>
        <v>0</v>
      </c>
      <c r="BI236" s="250" t="n">
        <f aca="false">IF(N236="nulová",J236,0)</f>
        <v>0</v>
      </c>
      <c r="BJ236" s="3" t="s">
        <v>86</v>
      </c>
      <c r="BK236" s="250" t="n">
        <f aca="false">ROUND(I236*H236,2)</f>
        <v>0</v>
      </c>
      <c r="BL236" s="3" t="s">
        <v>166</v>
      </c>
      <c r="BM236" s="249" t="s">
        <v>313</v>
      </c>
    </row>
    <row r="237" s="220" customFormat="true" ht="22.8" hidden="false" customHeight="true" outlineLevel="0" collapsed="false">
      <c r="B237" s="221"/>
      <c r="C237" s="222"/>
      <c r="D237" s="223" t="s">
        <v>78</v>
      </c>
      <c r="E237" s="235" t="s">
        <v>314</v>
      </c>
      <c r="F237" s="235" t="s">
        <v>315</v>
      </c>
      <c r="G237" s="222"/>
      <c r="H237" s="222"/>
      <c r="I237" s="225"/>
      <c r="J237" s="236" t="n">
        <f aca="false">BK237</f>
        <v>0</v>
      </c>
      <c r="K237" s="222"/>
      <c r="L237" s="227"/>
      <c r="M237" s="228"/>
      <c r="N237" s="229"/>
      <c r="O237" s="229"/>
      <c r="P237" s="230" t="n">
        <f aca="false">P238</f>
        <v>0</v>
      </c>
      <c r="Q237" s="229"/>
      <c r="R237" s="230" t="n">
        <f aca="false">R238</f>
        <v>0</v>
      </c>
      <c r="S237" s="229"/>
      <c r="T237" s="231" t="n">
        <f aca="false">T238</f>
        <v>0</v>
      </c>
      <c r="AR237" s="232" t="s">
        <v>86</v>
      </c>
      <c r="AT237" s="233" t="s">
        <v>78</v>
      </c>
      <c r="AU237" s="233" t="s">
        <v>86</v>
      </c>
      <c r="AY237" s="232" t="s">
        <v>160</v>
      </c>
      <c r="BK237" s="234" t="n">
        <f aca="false">BK238</f>
        <v>0</v>
      </c>
    </row>
    <row r="238" s="31" customFormat="true" ht="16.5" hidden="false" customHeight="true" outlineLevel="0" collapsed="false">
      <c r="A238" s="24"/>
      <c r="B238" s="25"/>
      <c r="C238" s="237" t="s">
        <v>316</v>
      </c>
      <c r="D238" s="237" t="s">
        <v>162</v>
      </c>
      <c r="E238" s="238" t="s">
        <v>317</v>
      </c>
      <c r="F238" s="239" t="s">
        <v>318</v>
      </c>
      <c r="G238" s="240" t="s">
        <v>189</v>
      </c>
      <c r="H238" s="241" t="n">
        <v>12.739</v>
      </c>
      <c r="I238" s="242"/>
      <c r="J238" s="243" t="n">
        <f aca="false">ROUND(I238*H238,2)</f>
        <v>0</v>
      </c>
      <c r="K238" s="244"/>
      <c r="L238" s="30"/>
      <c r="M238" s="245"/>
      <c r="N238" s="246" t="s">
        <v>44</v>
      </c>
      <c r="O238" s="74"/>
      <c r="P238" s="247" t="n">
        <f aca="false">O238*H238</f>
        <v>0</v>
      </c>
      <c r="Q238" s="247" t="n">
        <v>0</v>
      </c>
      <c r="R238" s="247" t="n">
        <f aca="false">Q238*H238</f>
        <v>0</v>
      </c>
      <c r="S238" s="247" t="n">
        <v>0</v>
      </c>
      <c r="T238" s="248" t="n">
        <f aca="false">S238*H238</f>
        <v>0</v>
      </c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R238" s="249" t="s">
        <v>166</v>
      </c>
      <c r="AT238" s="249" t="s">
        <v>162</v>
      </c>
      <c r="AU238" s="249" t="s">
        <v>88</v>
      </c>
      <c r="AY238" s="3" t="s">
        <v>160</v>
      </c>
      <c r="BE238" s="250" t="n">
        <f aca="false">IF(N238="základní",J238,0)</f>
        <v>0</v>
      </c>
      <c r="BF238" s="250" t="n">
        <f aca="false">IF(N238="snížená",J238,0)</f>
        <v>0</v>
      </c>
      <c r="BG238" s="250" t="n">
        <f aca="false">IF(N238="zákl. přenesená",J238,0)</f>
        <v>0</v>
      </c>
      <c r="BH238" s="250" t="n">
        <f aca="false">IF(N238="sníž. přenesená",J238,0)</f>
        <v>0</v>
      </c>
      <c r="BI238" s="250" t="n">
        <f aca="false">IF(N238="nulová",J238,0)</f>
        <v>0</v>
      </c>
      <c r="BJ238" s="3" t="s">
        <v>86</v>
      </c>
      <c r="BK238" s="250" t="n">
        <f aca="false">ROUND(I238*H238,2)</f>
        <v>0</v>
      </c>
      <c r="BL238" s="3" t="s">
        <v>166</v>
      </c>
      <c r="BM238" s="249" t="s">
        <v>319</v>
      </c>
    </row>
    <row r="239" s="220" customFormat="true" ht="25.9" hidden="false" customHeight="true" outlineLevel="0" collapsed="false">
      <c r="B239" s="221"/>
      <c r="C239" s="222"/>
      <c r="D239" s="223" t="s">
        <v>78</v>
      </c>
      <c r="E239" s="224" t="s">
        <v>320</v>
      </c>
      <c r="F239" s="224" t="s">
        <v>321</v>
      </c>
      <c r="G239" s="222"/>
      <c r="H239" s="222"/>
      <c r="I239" s="225"/>
      <c r="J239" s="226" t="n">
        <f aca="false">BK239</f>
        <v>0</v>
      </c>
      <c r="K239" s="222"/>
      <c r="L239" s="227"/>
      <c r="M239" s="228"/>
      <c r="N239" s="229"/>
      <c r="O239" s="229"/>
      <c r="P239" s="230" t="n">
        <f aca="false">P240+P251</f>
        <v>0</v>
      </c>
      <c r="Q239" s="229"/>
      <c r="R239" s="230" t="n">
        <f aca="false">R240+R251</f>
        <v>0.04894664</v>
      </c>
      <c r="S239" s="229"/>
      <c r="T239" s="231" t="n">
        <f aca="false">T240+T251</f>
        <v>0</v>
      </c>
      <c r="AR239" s="232" t="s">
        <v>88</v>
      </c>
      <c r="AT239" s="233" t="s">
        <v>78</v>
      </c>
      <c r="AU239" s="233" t="s">
        <v>79</v>
      </c>
      <c r="AY239" s="232" t="s">
        <v>160</v>
      </c>
      <c r="BK239" s="234" t="n">
        <f aca="false">BK240+BK251</f>
        <v>0</v>
      </c>
    </row>
    <row r="240" s="220" customFormat="true" ht="22.8" hidden="false" customHeight="true" outlineLevel="0" collapsed="false">
      <c r="B240" s="221"/>
      <c r="C240" s="222"/>
      <c r="D240" s="223" t="s">
        <v>78</v>
      </c>
      <c r="E240" s="235" t="s">
        <v>322</v>
      </c>
      <c r="F240" s="235" t="s">
        <v>323</v>
      </c>
      <c r="G240" s="222"/>
      <c r="H240" s="222"/>
      <c r="I240" s="225"/>
      <c r="J240" s="236" t="n">
        <f aca="false">BK240</f>
        <v>0</v>
      </c>
      <c r="K240" s="222"/>
      <c r="L240" s="227"/>
      <c r="M240" s="228"/>
      <c r="N240" s="229"/>
      <c r="O240" s="229"/>
      <c r="P240" s="230" t="n">
        <f aca="false">SUM(P241:P250)</f>
        <v>0</v>
      </c>
      <c r="Q240" s="229"/>
      <c r="R240" s="230" t="n">
        <f aca="false">SUM(R241:R250)</f>
        <v>0.04715</v>
      </c>
      <c r="S240" s="229"/>
      <c r="T240" s="231" t="n">
        <f aca="false">SUM(T241:T250)</f>
        <v>0</v>
      </c>
      <c r="AR240" s="232" t="s">
        <v>88</v>
      </c>
      <c r="AT240" s="233" t="s">
        <v>78</v>
      </c>
      <c r="AU240" s="233" t="s">
        <v>86</v>
      </c>
      <c r="AY240" s="232" t="s">
        <v>160</v>
      </c>
      <c r="BK240" s="234" t="n">
        <f aca="false">SUM(BK241:BK250)</f>
        <v>0</v>
      </c>
    </row>
    <row r="241" s="31" customFormat="true" ht="21.75" hidden="false" customHeight="true" outlineLevel="0" collapsed="false">
      <c r="A241" s="24"/>
      <c r="B241" s="25"/>
      <c r="C241" s="237" t="s">
        <v>324</v>
      </c>
      <c r="D241" s="237" t="s">
        <v>162</v>
      </c>
      <c r="E241" s="238" t="s">
        <v>325</v>
      </c>
      <c r="F241" s="239" t="s">
        <v>326</v>
      </c>
      <c r="G241" s="240" t="s">
        <v>259</v>
      </c>
      <c r="H241" s="241" t="n">
        <v>3</v>
      </c>
      <c r="I241" s="242"/>
      <c r="J241" s="243" t="n">
        <f aca="false">ROUND(I241*H241,2)</f>
        <v>0</v>
      </c>
      <c r="K241" s="244"/>
      <c r="L241" s="30"/>
      <c r="M241" s="245"/>
      <c r="N241" s="246" t="s">
        <v>44</v>
      </c>
      <c r="O241" s="74"/>
      <c r="P241" s="247" t="n">
        <f aca="false">O241*H241</f>
        <v>0</v>
      </c>
      <c r="Q241" s="247" t="n">
        <v>0</v>
      </c>
      <c r="R241" s="247" t="n">
        <f aca="false">Q241*H241</f>
        <v>0</v>
      </c>
      <c r="S241" s="247" t="n">
        <v>0</v>
      </c>
      <c r="T241" s="248" t="n">
        <f aca="false">S241*H241</f>
        <v>0</v>
      </c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R241" s="249" t="s">
        <v>256</v>
      </c>
      <c r="AT241" s="249" t="s">
        <v>162</v>
      </c>
      <c r="AU241" s="249" t="s">
        <v>88</v>
      </c>
      <c r="AY241" s="3" t="s">
        <v>160</v>
      </c>
      <c r="BE241" s="250" t="n">
        <f aca="false">IF(N241="základní",J241,0)</f>
        <v>0</v>
      </c>
      <c r="BF241" s="250" t="n">
        <f aca="false">IF(N241="snížená",J241,0)</f>
        <v>0</v>
      </c>
      <c r="BG241" s="250" t="n">
        <f aca="false">IF(N241="zákl. přenesená",J241,0)</f>
        <v>0</v>
      </c>
      <c r="BH241" s="250" t="n">
        <f aca="false">IF(N241="sníž. přenesená",J241,0)</f>
        <v>0</v>
      </c>
      <c r="BI241" s="250" t="n">
        <f aca="false">IF(N241="nulová",J241,0)</f>
        <v>0</v>
      </c>
      <c r="BJ241" s="3" t="s">
        <v>86</v>
      </c>
      <c r="BK241" s="250" t="n">
        <f aca="false">ROUND(I241*H241,2)</f>
        <v>0</v>
      </c>
      <c r="BL241" s="3" t="s">
        <v>256</v>
      </c>
      <c r="BM241" s="249" t="s">
        <v>327</v>
      </c>
    </row>
    <row r="242" s="31" customFormat="true" ht="33" hidden="false" customHeight="true" outlineLevel="0" collapsed="false">
      <c r="A242" s="24"/>
      <c r="B242" s="25"/>
      <c r="C242" s="287" t="s">
        <v>328</v>
      </c>
      <c r="D242" s="287" t="s">
        <v>262</v>
      </c>
      <c r="E242" s="288" t="s">
        <v>329</v>
      </c>
      <c r="F242" s="289" t="s">
        <v>330</v>
      </c>
      <c r="G242" s="290" t="s">
        <v>259</v>
      </c>
      <c r="H242" s="291" t="n">
        <v>3</v>
      </c>
      <c r="I242" s="292"/>
      <c r="J242" s="293" t="n">
        <f aca="false">ROUND(I242*H242,2)</f>
        <v>0</v>
      </c>
      <c r="K242" s="294"/>
      <c r="L242" s="295"/>
      <c r="M242" s="296"/>
      <c r="N242" s="297" t="s">
        <v>44</v>
      </c>
      <c r="O242" s="74"/>
      <c r="P242" s="247" t="n">
        <f aca="false">O242*H242</f>
        <v>0</v>
      </c>
      <c r="Q242" s="247" t="n">
        <v>0</v>
      </c>
      <c r="R242" s="247" t="n">
        <f aca="false">Q242*H242</f>
        <v>0</v>
      </c>
      <c r="S242" s="247" t="n">
        <v>0</v>
      </c>
      <c r="T242" s="248" t="n">
        <f aca="false">S242*H242</f>
        <v>0</v>
      </c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R242" s="249" t="s">
        <v>331</v>
      </c>
      <c r="AT242" s="249" t="s">
        <v>262</v>
      </c>
      <c r="AU242" s="249" t="s">
        <v>88</v>
      </c>
      <c r="AY242" s="3" t="s">
        <v>160</v>
      </c>
      <c r="BE242" s="250" t="n">
        <f aca="false">IF(N242="základní",J242,0)</f>
        <v>0</v>
      </c>
      <c r="BF242" s="250" t="n">
        <f aca="false">IF(N242="snížená",J242,0)</f>
        <v>0</v>
      </c>
      <c r="BG242" s="250" t="n">
        <f aca="false">IF(N242="zákl. přenesená",J242,0)</f>
        <v>0</v>
      </c>
      <c r="BH242" s="250" t="n">
        <f aca="false">IF(N242="sníž. přenesená",J242,0)</f>
        <v>0</v>
      </c>
      <c r="BI242" s="250" t="n">
        <f aca="false">IF(N242="nulová",J242,0)</f>
        <v>0</v>
      </c>
      <c r="BJ242" s="3" t="s">
        <v>86</v>
      </c>
      <c r="BK242" s="250" t="n">
        <f aca="false">ROUND(I242*H242,2)</f>
        <v>0</v>
      </c>
      <c r="BL242" s="3" t="s">
        <v>256</v>
      </c>
      <c r="BM242" s="249" t="s">
        <v>332</v>
      </c>
    </row>
    <row r="243" s="31" customFormat="true" ht="16.5" hidden="false" customHeight="true" outlineLevel="0" collapsed="false">
      <c r="A243" s="24"/>
      <c r="B243" s="25"/>
      <c r="C243" s="287" t="s">
        <v>333</v>
      </c>
      <c r="D243" s="287" t="s">
        <v>262</v>
      </c>
      <c r="E243" s="288" t="s">
        <v>334</v>
      </c>
      <c r="F243" s="289" t="s">
        <v>335</v>
      </c>
      <c r="G243" s="290" t="s">
        <v>259</v>
      </c>
      <c r="H243" s="291" t="n">
        <v>3</v>
      </c>
      <c r="I243" s="292"/>
      <c r="J243" s="293" t="n">
        <f aca="false">ROUND(I243*H243,2)</f>
        <v>0</v>
      </c>
      <c r="K243" s="294"/>
      <c r="L243" s="295"/>
      <c r="M243" s="296"/>
      <c r="N243" s="297" t="s">
        <v>44</v>
      </c>
      <c r="O243" s="74"/>
      <c r="P243" s="247" t="n">
        <f aca="false">O243*H243</f>
        <v>0</v>
      </c>
      <c r="Q243" s="247" t="n">
        <v>0</v>
      </c>
      <c r="R243" s="247" t="n">
        <f aca="false">Q243*H243</f>
        <v>0</v>
      </c>
      <c r="S243" s="247" t="n">
        <v>0</v>
      </c>
      <c r="T243" s="248" t="n">
        <f aca="false">S243*H243</f>
        <v>0</v>
      </c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R243" s="249" t="s">
        <v>331</v>
      </c>
      <c r="AT243" s="249" t="s">
        <v>262</v>
      </c>
      <c r="AU243" s="249" t="s">
        <v>88</v>
      </c>
      <c r="AY243" s="3" t="s">
        <v>160</v>
      </c>
      <c r="BE243" s="250" t="n">
        <f aca="false">IF(N243="základní",J243,0)</f>
        <v>0</v>
      </c>
      <c r="BF243" s="250" t="n">
        <f aca="false">IF(N243="snížená",J243,0)</f>
        <v>0</v>
      </c>
      <c r="BG243" s="250" t="n">
        <f aca="false">IF(N243="zákl. přenesená",J243,0)</f>
        <v>0</v>
      </c>
      <c r="BH243" s="250" t="n">
        <f aca="false">IF(N243="sníž. přenesená",J243,0)</f>
        <v>0</v>
      </c>
      <c r="BI243" s="250" t="n">
        <f aca="false">IF(N243="nulová",J243,0)</f>
        <v>0</v>
      </c>
      <c r="BJ243" s="3" t="s">
        <v>86</v>
      </c>
      <c r="BK243" s="250" t="n">
        <f aca="false">ROUND(I243*H243,2)</f>
        <v>0</v>
      </c>
      <c r="BL243" s="3" t="s">
        <v>256</v>
      </c>
      <c r="BM243" s="249" t="s">
        <v>336</v>
      </c>
    </row>
    <row r="244" s="31" customFormat="true" ht="21.75" hidden="false" customHeight="true" outlineLevel="0" collapsed="false">
      <c r="A244" s="24"/>
      <c r="B244" s="25"/>
      <c r="C244" s="287" t="s">
        <v>337</v>
      </c>
      <c r="D244" s="287" t="s">
        <v>262</v>
      </c>
      <c r="E244" s="288" t="s">
        <v>338</v>
      </c>
      <c r="F244" s="289" t="s">
        <v>339</v>
      </c>
      <c r="G244" s="290" t="s">
        <v>259</v>
      </c>
      <c r="H244" s="291" t="n">
        <v>3</v>
      </c>
      <c r="I244" s="292"/>
      <c r="J244" s="293" t="n">
        <f aca="false">ROUND(I244*H244,2)</f>
        <v>0</v>
      </c>
      <c r="K244" s="294"/>
      <c r="L244" s="295"/>
      <c r="M244" s="296"/>
      <c r="N244" s="297" t="s">
        <v>44</v>
      </c>
      <c r="O244" s="74"/>
      <c r="P244" s="247" t="n">
        <f aca="false">O244*H244</f>
        <v>0</v>
      </c>
      <c r="Q244" s="247" t="n">
        <v>0</v>
      </c>
      <c r="R244" s="247" t="n">
        <f aca="false">Q244*H244</f>
        <v>0</v>
      </c>
      <c r="S244" s="247" t="n">
        <v>0</v>
      </c>
      <c r="T244" s="248" t="n">
        <f aca="false">S244*H244</f>
        <v>0</v>
      </c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R244" s="249" t="s">
        <v>331</v>
      </c>
      <c r="AT244" s="249" t="s">
        <v>262</v>
      </c>
      <c r="AU244" s="249" t="s">
        <v>88</v>
      </c>
      <c r="AY244" s="3" t="s">
        <v>160</v>
      </c>
      <c r="BE244" s="250" t="n">
        <f aca="false">IF(N244="základní",J244,0)</f>
        <v>0</v>
      </c>
      <c r="BF244" s="250" t="n">
        <f aca="false">IF(N244="snížená",J244,0)</f>
        <v>0</v>
      </c>
      <c r="BG244" s="250" t="n">
        <f aca="false">IF(N244="zákl. přenesená",J244,0)</f>
        <v>0</v>
      </c>
      <c r="BH244" s="250" t="n">
        <f aca="false">IF(N244="sníž. přenesená",J244,0)</f>
        <v>0</v>
      </c>
      <c r="BI244" s="250" t="n">
        <f aca="false">IF(N244="nulová",J244,0)</f>
        <v>0</v>
      </c>
      <c r="BJ244" s="3" t="s">
        <v>86</v>
      </c>
      <c r="BK244" s="250" t="n">
        <f aca="false">ROUND(I244*H244,2)</f>
        <v>0</v>
      </c>
      <c r="BL244" s="3" t="s">
        <v>256</v>
      </c>
      <c r="BM244" s="249" t="s">
        <v>340</v>
      </c>
    </row>
    <row r="245" s="31" customFormat="true" ht="21.75" hidden="false" customHeight="true" outlineLevel="0" collapsed="false">
      <c r="A245" s="24"/>
      <c r="B245" s="25"/>
      <c r="C245" s="237" t="s">
        <v>331</v>
      </c>
      <c r="D245" s="237" t="s">
        <v>162</v>
      </c>
      <c r="E245" s="238" t="s">
        <v>341</v>
      </c>
      <c r="F245" s="239" t="s">
        <v>342</v>
      </c>
      <c r="G245" s="240" t="s">
        <v>259</v>
      </c>
      <c r="H245" s="241" t="n">
        <v>1</v>
      </c>
      <c r="I245" s="242"/>
      <c r="J245" s="243" t="n">
        <f aca="false">ROUND(I245*H245,2)</f>
        <v>0</v>
      </c>
      <c r="K245" s="244"/>
      <c r="L245" s="30"/>
      <c r="M245" s="245"/>
      <c r="N245" s="246" t="s">
        <v>44</v>
      </c>
      <c r="O245" s="74"/>
      <c r="P245" s="247" t="n">
        <f aca="false">O245*H245</f>
        <v>0</v>
      </c>
      <c r="Q245" s="247" t="n">
        <v>0.00047</v>
      </c>
      <c r="R245" s="247" t="n">
        <f aca="false">Q245*H245</f>
        <v>0.00047</v>
      </c>
      <c r="S245" s="247" t="n">
        <v>0</v>
      </c>
      <c r="T245" s="248" t="n">
        <f aca="false">S245*H245</f>
        <v>0</v>
      </c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R245" s="249" t="s">
        <v>256</v>
      </c>
      <c r="AT245" s="249" t="s">
        <v>162</v>
      </c>
      <c r="AU245" s="249" t="s">
        <v>88</v>
      </c>
      <c r="AY245" s="3" t="s">
        <v>160</v>
      </c>
      <c r="BE245" s="250" t="n">
        <f aca="false">IF(N245="základní",J245,0)</f>
        <v>0</v>
      </c>
      <c r="BF245" s="250" t="n">
        <f aca="false">IF(N245="snížená",J245,0)</f>
        <v>0</v>
      </c>
      <c r="BG245" s="250" t="n">
        <f aca="false">IF(N245="zákl. přenesená",J245,0)</f>
        <v>0</v>
      </c>
      <c r="BH245" s="250" t="n">
        <f aca="false">IF(N245="sníž. přenesená",J245,0)</f>
        <v>0</v>
      </c>
      <c r="BI245" s="250" t="n">
        <f aca="false">IF(N245="nulová",J245,0)</f>
        <v>0</v>
      </c>
      <c r="BJ245" s="3" t="s">
        <v>86</v>
      </c>
      <c r="BK245" s="250" t="n">
        <f aca="false">ROUND(I245*H245,2)</f>
        <v>0</v>
      </c>
      <c r="BL245" s="3" t="s">
        <v>256</v>
      </c>
      <c r="BM245" s="249" t="s">
        <v>343</v>
      </c>
    </row>
    <row r="246" s="31" customFormat="true" ht="21.75" hidden="false" customHeight="true" outlineLevel="0" collapsed="false">
      <c r="A246" s="24"/>
      <c r="B246" s="25"/>
      <c r="C246" s="237" t="s">
        <v>344</v>
      </c>
      <c r="D246" s="237" t="s">
        <v>162</v>
      </c>
      <c r="E246" s="238" t="s">
        <v>345</v>
      </c>
      <c r="F246" s="239" t="s">
        <v>346</v>
      </c>
      <c r="G246" s="240" t="s">
        <v>259</v>
      </c>
      <c r="H246" s="241" t="n">
        <v>1</v>
      </c>
      <c r="I246" s="242"/>
      <c r="J246" s="243" t="n">
        <f aca="false">ROUND(I246*H246,2)</f>
        <v>0</v>
      </c>
      <c r="K246" s="244"/>
      <c r="L246" s="30"/>
      <c r="M246" s="245"/>
      <c r="N246" s="246" t="s">
        <v>44</v>
      </c>
      <c r="O246" s="74"/>
      <c r="P246" s="247" t="n">
        <f aca="false">O246*H246</f>
        <v>0</v>
      </c>
      <c r="Q246" s="247" t="n">
        <v>0</v>
      </c>
      <c r="R246" s="247" t="n">
        <f aca="false">Q246*H246</f>
        <v>0</v>
      </c>
      <c r="S246" s="247" t="n">
        <v>0</v>
      </c>
      <c r="T246" s="248" t="n">
        <f aca="false">S246*H246</f>
        <v>0</v>
      </c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R246" s="249" t="s">
        <v>256</v>
      </c>
      <c r="AT246" s="249" t="s">
        <v>162</v>
      </c>
      <c r="AU246" s="249" t="s">
        <v>88</v>
      </c>
      <c r="AY246" s="3" t="s">
        <v>160</v>
      </c>
      <c r="BE246" s="250" t="n">
        <f aca="false">IF(N246="základní",J246,0)</f>
        <v>0</v>
      </c>
      <c r="BF246" s="250" t="n">
        <f aca="false">IF(N246="snížená",J246,0)</f>
        <v>0</v>
      </c>
      <c r="BG246" s="250" t="n">
        <f aca="false">IF(N246="zákl. přenesená",J246,0)</f>
        <v>0</v>
      </c>
      <c r="BH246" s="250" t="n">
        <f aca="false">IF(N246="sníž. přenesená",J246,0)</f>
        <v>0</v>
      </c>
      <c r="BI246" s="250" t="n">
        <f aca="false">IF(N246="nulová",J246,0)</f>
        <v>0</v>
      </c>
      <c r="BJ246" s="3" t="s">
        <v>86</v>
      </c>
      <c r="BK246" s="250" t="n">
        <f aca="false">ROUND(I246*H246,2)</f>
        <v>0</v>
      </c>
      <c r="BL246" s="3" t="s">
        <v>256</v>
      </c>
      <c r="BM246" s="249" t="s">
        <v>347</v>
      </c>
    </row>
    <row r="247" s="31" customFormat="true" ht="33" hidden="false" customHeight="true" outlineLevel="0" collapsed="false">
      <c r="A247" s="24"/>
      <c r="B247" s="25"/>
      <c r="C247" s="287" t="s">
        <v>348</v>
      </c>
      <c r="D247" s="287" t="s">
        <v>262</v>
      </c>
      <c r="E247" s="288" t="s">
        <v>349</v>
      </c>
      <c r="F247" s="289" t="s">
        <v>350</v>
      </c>
      <c r="G247" s="290" t="s">
        <v>259</v>
      </c>
      <c r="H247" s="291" t="n">
        <v>1</v>
      </c>
      <c r="I247" s="292"/>
      <c r="J247" s="293" t="n">
        <f aca="false">ROUND(I247*H247,2)</f>
        <v>0</v>
      </c>
      <c r="K247" s="294"/>
      <c r="L247" s="295"/>
      <c r="M247" s="296"/>
      <c r="N247" s="297" t="s">
        <v>44</v>
      </c>
      <c r="O247" s="74"/>
      <c r="P247" s="247" t="n">
        <f aca="false">O247*H247</f>
        <v>0</v>
      </c>
      <c r="Q247" s="247" t="n">
        <v>0.045</v>
      </c>
      <c r="R247" s="247" t="n">
        <f aca="false">Q247*H247</f>
        <v>0.045</v>
      </c>
      <c r="S247" s="247" t="n">
        <v>0</v>
      </c>
      <c r="T247" s="248" t="n">
        <f aca="false">S247*H247</f>
        <v>0</v>
      </c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R247" s="249" t="s">
        <v>331</v>
      </c>
      <c r="AT247" s="249" t="s">
        <v>262</v>
      </c>
      <c r="AU247" s="249" t="s">
        <v>88</v>
      </c>
      <c r="AY247" s="3" t="s">
        <v>160</v>
      </c>
      <c r="BE247" s="250" t="n">
        <f aca="false">IF(N247="základní",J247,0)</f>
        <v>0</v>
      </c>
      <c r="BF247" s="250" t="n">
        <f aca="false">IF(N247="snížená",J247,0)</f>
        <v>0</v>
      </c>
      <c r="BG247" s="250" t="n">
        <f aca="false">IF(N247="zákl. přenesená",J247,0)</f>
        <v>0</v>
      </c>
      <c r="BH247" s="250" t="n">
        <f aca="false">IF(N247="sníž. přenesená",J247,0)</f>
        <v>0</v>
      </c>
      <c r="BI247" s="250" t="n">
        <f aca="false">IF(N247="nulová",J247,0)</f>
        <v>0</v>
      </c>
      <c r="BJ247" s="3" t="s">
        <v>86</v>
      </c>
      <c r="BK247" s="250" t="n">
        <f aca="false">ROUND(I247*H247,2)</f>
        <v>0</v>
      </c>
      <c r="BL247" s="3" t="s">
        <v>256</v>
      </c>
      <c r="BM247" s="249" t="s">
        <v>351</v>
      </c>
    </row>
    <row r="248" s="31" customFormat="true" ht="16.5" hidden="false" customHeight="true" outlineLevel="0" collapsed="false">
      <c r="A248" s="24"/>
      <c r="B248" s="25"/>
      <c r="C248" s="237" t="s">
        <v>352</v>
      </c>
      <c r="D248" s="237" t="s">
        <v>162</v>
      </c>
      <c r="E248" s="238" t="s">
        <v>353</v>
      </c>
      <c r="F248" s="239" t="s">
        <v>354</v>
      </c>
      <c r="G248" s="240" t="s">
        <v>259</v>
      </c>
      <c r="H248" s="241" t="n">
        <v>6</v>
      </c>
      <c r="I248" s="242"/>
      <c r="J248" s="243" t="n">
        <f aca="false">ROUND(I248*H248,2)</f>
        <v>0</v>
      </c>
      <c r="K248" s="244"/>
      <c r="L248" s="30"/>
      <c r="M248" s="245"/>
      <c r="N248" s="246" t="s">
        <v>44</v>
      </c>
      <c r="O248" s="74"/>
      <c r="P248" s="247" t="n">
        <f aca="false">O248*H248</f>
        <v>0</v>
      </c>
      <c r="Q248" s="247" t="n">
        <v>0</v>
      </c>
      <c r="R248" s="247" t="n">
        <f aca="false">Q248*H248</f>
        <v>0</v>
      </c>
      <c r="S248" s="247" t="n">
        <v>0</v>
      </c>
      <c r="T248" s="248" t="n">
        <f aca="false">S248*H248</f>
        <v>0</v>
      </c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R248" s="249" t="s">
        <v>256</v>
      </c>
      <c r="AT248" s="249" t="s">
        <v>162</v>
      </c>
      <c r="AU248" s="249" t="s">
        <v>88</v>
      </c>
      <c r="AY248" s="3" t="s">
        <v>160</v>
      </c>
      <c r="BE248" s="250" t="n">
        <f aca="false">IF(N248="základní",J248,0)</f>
        <v>0</v>
      </c>
      <c r="BF248" s="250" t="n">
        <f aca="false">IF(N248="snížená",J248,0)</f>
        <v>0</v>
      </c>
      <c r="BG248" s="250" t="n">
        <f aca="false">IF(N248="zákl. přenesená",J248,0)</f>
        <v>0</v>
      </c>
      <c r="BH248" s="250" t="n">
        <f aca="false">IF(N248="sníž. přenesená",J248,0)</f>
        <v>0</v>
      </c>
      <c r="BI248" s="250" t="n">
        <f aca="false">IF(N248="nulová",J248,0)</f>
        <v>0</v>
      </c>
      <c r="BJ248" s="3" t="s">
        <v>86</v>
      </c>
      <c r="BK248" s="250" t="n">
        <f aca="false">ROUND(I248*H248,2)</f>
        <v>0</v>
      </c>
      <c r="BL248" s="3" t="s">
        <v>256</v>
      </c>
      <c r="BM248" s="249" t="s">
        <v>355</v>
      </c>
    </row>
    <row r="249" s="31" customFormat="true" ht="16.5" hidden="false" customHeight="true" outlineLevel="0" collapsed="false">
      <c r="A249" s="24"/>
      <c r="B249" s="25"/>
      <c r="C249" s="287" t="s">
        <v>356</v>
      </c>
      <c r="D249" s="287" t="s">
        <v>262</v>
      </c>
      <c r="E249" s="288" t="s">
        <v>357</v>
      </c>
      <c r="F249" s="289" t="s">
        <v>358</v>
      </c>
      <c r="G249" s="290" t="s">
        <v>259</v>
      </c>
      <c r="H249" s="291" t="n">
        <v>6</v>
      </c>
      <c r="I249" s="292"/>
      <c r="J249" s="293" t="n">
        <f aca="false">ROUND(I249*H249,2)</f>
        <v>0</v>
      </c>
      <c r="K249" s="294"/>
      <c r="L249" s="295"/>
      <c r="M249" s="296"/>
      <c r="N249" s="297" t="s">
        <v>44</v>
      </c>
      <c r="O249" s="74"/>
      <c r="P249" s="247" t="n">
        <f aca="false">O249*H249</f>
        <v>0</v>
      </c>
      <c r="Q249" s="247" t="n">
        <v>0.00028</v>
      </c>
      <c r="R249" s="247" t="n">
        <f aca="false">Q249*H249</f>
        <v>0.00168</v>
      </c>
      <c r="S249" s="247" t="n">
        <v>0</v>
      </c>
      <c r="T249" s="248" t="n">
        <f aca="false">S249*H249</f>
        <v>0</v>
      </c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R249" s="249" t="s">
        <v>331</v>
      </c>
      <c r="AT249" s="249" t="s">
        <v>262</v>
      </c>
      <c r="AU249" s="249" t="s">
        <v>88</v>
      </c>
      <c r="AY249" s="3" t="s">
        <v>160</v>
      </c>
      <c r="BE249" s="250" t="n">
        <f aca="false">IF(N249="základní",J249,0)</f>
        <v>0</v>
      </c>
      <c r="BF249" s="250" t="n">
        <f aca="false">IF(N249="snížená",J249,0)</f>
        <v>0</v>
      </c>
      <c r="BG249" s="250" t="n">
        <f aca="false">IF(N249="zákl. přenesená",J249,0)</f>
        <v>0</v>
      </c>
      <c r="BH249" s="250" t="n">
        <f aca="false">IF(N249="sníž. přenesená",J249,0)</f>
        <v>0</v>
      </c>
      <c r="BI249" s="250" t="n">
        <f aca="false">IF(N249="nulová",J249,0)</f>
        <v>0</v>
      </c>
      <c r="BJ249" s="3" t="s">
        <v>86</v>
      </c>
      <c r="BK249" s="250" t="n">
        <f aca="false">ROUND(I249*H249,2)</f>
        <v>0</v>
      </c>
      <c r="BL249" s="3" t="s">
        <v>256</v>
      </c>
      <c r="BM249" s="249" t="s">
        <v>359</v>
      </c>
    </row>
    <row r="250" s="31" customFormat="true" ht="21.75" hidden="false" customHeight="true" outlineLevel="0" collapsed="false">
      <c r="A250" s="24"/>
      <c r="B250" s="25"/>
      <c r="C250" s="237" t="s">
        <v>360</v>
      </c>
      <c r="D250" s="237" t="s">
        <v>162</v>
      </c>
      <c r="E250" s="238" t="s">
        <v>361</v>
      </c>
      <c r="F250" s="239" t="s">
        <v>362</v>
      </c>
      <c r="G250" s="240" t="s">
        <v>363</v>
      </c>
      <c r="H250" s="298"/>
      <c r="I250" s="242"/>
      <c r="J250" s="243" t="n">
        <f aca="false">ROUND(I250*H250,2)</f>
        <v>0</v>
      </c>
      <c r="K250" s="244"/>
      <c r="L250" s="30"/>
      <c r="M250" s="245"/>
      <c r="N250" s="246" t="s">
        <v>44</v>
      </c>
      <c r="O250" s="74"/>
      <c r="P250" s="247" t="n">
        <f aca="false">O250*H250</f>
        <v>0</v>
      </c>
      <c r="Q250" s="247" t="n">
        <v>0</v>
      </c>
      <c r="R250" s="247" t="n">
        <f aca="false">Q250*H250</f>
        <v>0</v>
      </c>
      <c r="S250" s="247" t="n">
        <v>0</v>
      </c>
      <c r="T250" s="248" t="n">
        <f aca="false">S250*H250</f>
        <v>0</v>
      </c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R250" s="249" t="s">
        <v>256</v>
      </c>
      <c r="AT250" s="249" t="s">
        <v>162</v>
      </c>
      <c r="AU250" s="249" t="s">
        <v>88</v>
      </c>
      <c r="AY250" s="3" t="s">
        <v>160</v>
      </c>
      <c r="BE250" s="250" t="n">
        <f aca="false">IF(N250="základní",J250,0)</f>
        <v>0</v>
      </c>
      <c r="BF250" s="250" t="n">
        <f aca="false">IF(N250="snížená",J250,0)</f>
        <v>0</v>
      </c>
      <c r="BG250" s="250" t="n">
        <f aca="false">IF(N250="zákl. přenesená",J250,0)</f>
        <v>0</v>
      </c>
      <c r="BH250" s="250" t="n">
        <f aca="false">IF(N250="sníž. přenesená",J250,0)</f>
        <v>0</v>
      </c>
      <c r="BI250" s="250" t="n">
        <f aca="false">IF(N250="nulová",J250,0)</f>
        <v>0</v>
      </c>
      <c r="BJ250" s="3" t="s">
        <v>86</v>
      </c>
      <c r="BK250" s="250" t="n">
        <f aca="false">ROUND(I250*H250,2)</f>
        <v>0</v>
      </c>
      <c r="BL250" s="3" t="s">
        <v>256</v>
      </c>
      <c r="BM250" s="249" t="s">
        <v>364</v>
      </c>
    </row>
    <row r="251" s="220" customFormat="true" ht="22.8" hidden="false" customHeight="true" outlineLevel="0" collapsed="false">
      <c r="B251" s="221"/>
      <c r="C251" s="222"/>
      <c r="D251" s="223" t="s">
        <v>78</v>
      </c>
      <c r="E251" s="235" t="s">
        <v>365</v>
      </c>
      <c r="F251" s="235" t="s">
        <v>366</v>
      </c>
      <c r="G251" s="222"/>
      <c r="H251" s="222"/>
      <c r="I251" s="225"/>
      <c r="J251" s="236" t="n">
        <f aca="false">BK251</f>
        <v>0</v>
      </c>
      <c r="K251" s="222"/>
      <c r="L251" s="227"/>
      <c r="M251" s="228"/>
      <c r="N251" s="229"/>
      <c r="O251" s="229"/>
      <c r="P251" s="230" t="n">
        <f aca="false">SUM(P252:P257)</f>
        <v>0</v>
      </c>
      <c r="Q251" s="229"/>
      <c r="R251" s="230" t="n">
        <f aca="false">SUM(R252:R257)</f>
        <v>0.00179664</v>
      </c>
      <c r="S251" s="229"/>
      <c r="T251" s="231" t="n">
        <f aca="false">SUM(T252:T257)</f>
        <v>0</v>
      </c>
      <c r="AR251" s="232" t="s">
        <v>88</v>
      </c>
      <c r="AT251" s="233" t="s">
        <v>78</v>
      </c>
      <c r="AU251" s="233" t="s">
        <v>86</v>
      </c>
      <c r="AY251" s="232" t="s">
        <v>160</v>
      </c>
      <c r="BK251" s="234" t="n">
        <f aca="false">SUM(BK252:BK257)</f>
        <v>0</v>
      </c>
    </row>
    <row r="252" s="31" customFormat="true" ht="16.5" hidden="false" customHeight="true" outlineLevel="0" collapsed="false">
      <c r="A252" s="24"/>
      <c r="B252" s="25"/>
      <c r="C252" s="237" t="s">
        <v>367</v>
      </c>
      <c r="D252" s="237" t="s">
        <v>162</v>
      </c>
      <c r="E252" s="238" t="s">
        <v>368</v>
      </c>
      <c r="F252" s="239" t="s">
        <v>369</v>
      </c>
      <c r="G252" s="240" t="s">
        <v>213</v>
      </c>
      <c r="H252" s="241" t="n">
        <v>4.728</v>
      </c>
      <c r="I252" s="242"/>
      <c r="J252" s="243" t="n">
        <f aca="false">ROUND(I252*H252,2)</f>
        <v>0</v>
      </c>
      <c r="K252" s="244"/>
      <c r="L252" s="30"/>
      <c r="M252" s="245"/>
      <c r="N252" s="246" t="s">
        <v>44</v>
      </c>
      <c r="O252" s="74"/>
      <c r="P252" s="247" t="n">
        <f aca="false">O252*H252</f>
        <v>0</v>
      </c>
      <c r="Q252" s="247" t="n">
        <v>0</v>
      </c>
      <c r="R252" s="247" t="n">
        <f aca="false">Q252*H252</f>
        <v>0</v>
      </c>
      <c r="S252" s="247" t="n">
        <v>0</v>
      </c>
      <c r="T252" s="248" t="n">
        <f aca="false">S252*H252</f>
        <v>0</v>
      </c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R252" s="249" t="s">
        <v>256</v>
      </c>
      <c r="AT252" s="249" t="s">
        <v>162</v>
      </c>
      <c r="AU252" s="249" t="s">
        <v>88</v>
      </c>
      <c r="AY252" s="3" t="s">
        <v>160</v>
      </c>
      <c r="BE252" s="250" t="n">
        <f aca="false">IF(N252="základní",J252,0)</f>
        <v>0</v>
      </c>
      <c r="BF252" s="250" t="n">
        <f aca="false">IF(N252="snížená",J252,0)</f>
        <v>0</v>
      </c>
      <c r="BG252" s="250" t="n">
        <f aca="false">IF(N252="zákl. přenesená",J252,0)</f>
        <v>0</v>
      </c>
      <c r="BH252" s="250" t="n">
        <f aca="false">IF(N252="sníž. přenesená",J252,0)</f>
        <v>0</v>
      </c>
      <c r="BI252" s="250" t="n">
        <f aca="false">IF(N252="nulová",J252,0)</f>
        <v>0</v>
      </c>
      <c r="BJ252" s="3" t="s">
        <v>86</v>
      </c>
      <c r="BK252" s="250" t="n">
        <f aca="false">ROUND(I252*H252,2)</f>
        <v>0</v>
      </c>
      <c r="BL252" s="3" t="s">
        <v>256</v>
      </c>
      <c r="BM252" s="249" t="s">
        <v>370</v>
      </c>
    </row>
    <row r="253" s="251" customFormat="true" ht="12.8" hidden="false" customHeight="false" outlineLevel="0" collapsed="false">
      <c r="B253" s="252"/>
      <c r="C253" s="253"/>
      <c r="D253" s="254" t="s">
        <v>168</v>
      </c>
      <c r="E253" s="255"/>
      <c r="F253" s="256" t="s">
        <v>371</v>
      </c>
      <c r="G253" s="253"/>
      <c r="H253" s="257" t="n">
        <v>4.728</v>
      </c>
      <c r="I253" s="258"/>
      <c r="J253" s="253"/>
      <c r="K253" s="253"/>
      <c r="L253" s="259"/>
      <c r="M253" s="260"/>
      <c r="N253" s="261"/>
      <c r="O253" s="261"/>
      <c r="P253" s="261"/>
      <c r="Q253" s="261"/>
      <c r="R253" s="261"/>
      <c r="S253" s="261"/>
      <c r="T253" s="262"/>
      <c r="AT253" s="263" t="s">
        <v>168</v>
      </c>
      <c r="AU253" s="263" t="s">
        <v>88</v>
      </c>
      <c r="AV253" s="251" t="s">
        <v>88</v>
      </c>
      <c r="AW253" s="251" t="s">
        <v>35</v>
      </c>
      <c r="AX253" s="251" t="s">
        <v>79</v>
      </c>
      <c r="AY253" s="263" t="s">
        <v>160</v>
      </c>
    </row>
    <row r="254" s="264" customFormat="true" ht="12.8" hidden="false" customHeight="false" outlineLevel="0" collapsed="false">
      <c r="B254" s="265"/>
      <c r="C254" s="266"/>
      <c r="D254" s="254" t="s">
        <v>168</v>
      </c>
      <c r="E254" s="267"/>
      <c r="F254" s="268" t="s">
        <v>172</v>
      </c>
      <c r="G254" s="266"/>
      <c r="H254" s="269" t="n">
        <v>4.728</v>
      </c>
      <c r="I254" s="270"/>
      <c r="J254" s="266"/>
      <c r="K254" s="266"/>
      <c r="L254" s="271"/>
      <c r="M254" s="272"/>
      <c r="N254" s="273"/>
      <c r="O254" s="273"/>
      <c r="P254" s="273"/>
      <c r="Q254" s="273"/>
      <c r="R254" s="273"/>
      <c r="S254" s="273"/>
      <c r="T254" s="274"/>
      <c r="AT254" s="275" t="s">
        <v>168</v>
      </c>
      <c r="AU254" s="275" t="s">
        <v>88</v>
      </c>
      <c r="AV254" s="264" t="s">
        <v>166</v>
      </c>
      <c r="AW254" s="264" t="s">
        <v>35</v>
      </c>
      <c r="AX254" s="264" t="s">
        <v>86</v>
      </c>
      <c r="AY254" s="275" t="s">
        <v>160</v>
      </c>
    </row>
    <row r="255" s="31" customFormat="true" ht="21.75" hidden="false" customHeight="true" outlineLevel="0" collapsed="false">
      <c r="A255" s="24"/>
      <c r="B255" s="25"/>
      <c r="C255" s="237" t="s">
        <v>372</v>
      </c>
      <c r="D255" s="237" t="s">
        <v>162</v>
      </c>
      <c r="E255" s="238" t="s">
        <v>373</v>
      </c>
      <c r="F255" s="239" t="s">
        <v>374</v>
      </c>
      <c r="G255" s="240" t="s">
        <v>213</v>
      </c>
      <c r="H255" s="241" t="n">
        <v>4.728</v>
      </c>
      <c r="I255" s="242"/>
      <c r="J255" s="243" t="n">
        <f aca="false">ROUND(I255*H255,2)</f>
        <v>0</v>
      </c>
      <c r="K255" s="244"/>
      <c r="L255" s="30"/>
      <c r="M255" s="245"/>
      <c r="N255" s="246" t="s">
        <v>44</v>
      </c>
      <c r="O255" s="74"/>
      <c r="P255" s="247" t="n">
        <f aca="false">O255*H255</f>
        <v>0</v>
      </c>
      <c r="Q255" s="247" t="n">
        <v>0.00014</v>
      </c>
      <c r="R255" s="247" t="n">
        <f aca="false">Q255*H255</f>
        <v>0.00066192</v>
      </c>
      <c r="S255" s="247" t="n">
        <v>0</v>
      </c>
      <c r="T255" s="248" t="n">
        <f aca="false">S255*H255</f>
        <v>0</v>
      </c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R255" s="249" t="s">
        <v>256</v>
      </c>
      <c r="AT255" s="249" t="s">
        <v>162</v>
      </c>
      <c r="AU255" s="249" t="s">
        <v>88</v>
      </c>
      <c r="AY255" s="3" t="s">
        <v>160</v>
      </c>
      <c r="BE255" s="250" t="n">
        <f aca="false">IF(N255="základní",J255,0)</f>
        <v>0</v>
      </c>
      <c r="BF255" s="250" t="n">
        <f aca="false">IF(N255="snížená",J255,0)</f>
        <v>0</v>
      </c>
      <c r="BG255" s="250" t="n">
        <f aca="false">IF(N255="zákl. přenesená",J255,0)</f>
        <v>0</v>
      </c>
      <c r="BH255" s="250" t="n">
        <f aca="false">IF(N255="sníž. přenesená",J255,0)</f>
        <v>0</v>
      </c>
      <c r="BI255" s="250" t="n">
        <f aca="false">IF(N255="nulová",J255,0)</f>
        <v>0</v>
      </c>
      <c r="BJ255" s="3" t="s">
        <v>86</v>
      </c>
      <c r="BK255" s="250" t="n">
        <f aca="false">ROUND(I255*H255,2)</f>
        <v>0</v>
      </c>
      <c r="BL255" s="3" t="s">
        <v>256</v>
      </c>
      <c r="BM255" s="249" t="s">
        <v>375</v>
      </c>
    </row>
    <row r="256" s="31" customFormat="true" ht="21.75" hidden="false" customHeight="true" outlineLevel="0" collapsed="false">
      <c r="A256" s="24"/>
      <c r="B256" s="25"/>
      <c r="C256" s="237" t="s">
        <v>376</v>
      </c>
      <c r="D256" s="237" t="s">
        <v>162</v>
      </c>
      <c r="E256" s="238" t="s">
        <v>377</v>
      </c>
      <c r="F256" s="239" t="s">
        <v>378</v>
      </c>
      <c r="G256" s="240" t="s">
        <v>213</v>
      </c>
      <c r="H256" s="241" t="n">
        <v>4.728</v>
      </c>
      <c r="I256" s="242"/>
      <c r="J256" s="243" t="n">
        <f aca="false">ROUND(I256*H256,2)</f>
        <v>0</v>
      </c>
      <c r="K256" s="244"/>
      <c r="L256" s="30"/>
      <c r="M256" s="245"/>
      <c r="N256" s="246" t="s">
        <v>44</v>
      </c>
      <c r="O256" s="74"/>
      <c r="P256" s="247" t="n">
        <f aca="false">O256*H256</f>
        <v>0</v>
      </c>
      <c r="Q256" s="247" t="n">
        <v>0.00012</v>
      </c>
      <c r="R256" s="247" t="n">
        <f aca="false">Q256*H256</f>
        <v>0.00056736</v>
      </c>
      <c r="S256" s="247" t="n">
        <v>0</v>
      </c>
      <c r="T256" s="248" t="n">
        <f aca="false">S256*H256</f>
        <v>0</v>
      </c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R256" s="249" t="s">
        <v>256</v>
      </c>
      <c r="AT256" s="249" t="s">
        <v>162</v>
      </c>
      <c r="AU256" s="249" t="s">
        <v>88</v>
      </c>
      <c r="AY256" s="3" t="s">
        <v>160</v>
      </c>
      <c r="BE256" s="250" t="n">
        <f aca="false">IF(N256="základní",J256,0)</f>
        <v>0</v>
      </c>
      <c r="BF256" s="250" t="n">
        <f aca="false">IF(N256="snížená",J256,0)</f>
        <v>0</v>
      </c>
      <c r="BG256" s="250" t="n">
        <f aca="false">IF(N256="zákl. přenesená",J256,0)</f>
        <v>0</v>
      </c>
      <c r="BH256" s="250" t="n">
        <f aca="false">IF(N256="sníž. přenesená",J256,0)</f>
        <v>0</v>
      </c>
      <c r="BI256" s="250" t="n">
        <f aca="false">IF(N256="nulová",J256,0)</f>
        <v>0</v>
      </c>
      <c r="BJ256" s="3" t="s">
        <v>86</v>
      </c>
      <c r="BK256" s="250" t="n">
        <f aca="false">ROUND(I256*H256,2)</f>
        <v>0</v>
      </c>
      <c r="BL256" s="3" t="s">
        <v>256</v>
      </c>
      <c r="BM256" s="249" t="s">
        <v>379</v>
      </c>
    </row>
    <row r="257" s="31" customFormat="true" ht="21.75" hidden="false" customHeight="true" outlineLevel="0" collapsed="false">
      <c r="A257" s="24"/>
      <c r="B257" s="25"/>
      <c r="C257" s="237" t="s">
        <v>380</v>
      </c>
      <c r="D257" s="237" t="s">
        <v>162</v>
      </c>
      <c r="E257" s="238" t="s">
        <v>381</v>
      </c>
      <c r="F257" s="239" t="s">
        <v>382</v>
      </c>
      <c r="G257" s="240" t="s">
        <v>213</v>
      </c>
      <c r="H257" s="241" t="n">
        <v>4.728</v>
      </c>
      <c r="I257" s="242"/>
      <c r="J257" s="243" t="n">
        <f aca="false">ROUND(I257*H257,2)</f>
        <v>0</v>
      </c>
      <c r="K257" s="244"/>
      <c r="L257" s="30"/>
      <c r="M257" s="245"/>
      <c r="N257" s="246" t="s">
        <v>44</v>
      </c>
      <c r="O257" s="74"/>
      <c r="P257" s="247" t="n">
        <f aca="false">O257*H257</f>
        <v>0</v>
      </c>
      <c r="Q257" s="247" t="n">
        <v>0.00012</v>
      </c>
      <c r="R257" s="247" t="n">
        <f aca="false">Q257*H257</f>
        <v>0.00056736</v>
      </c>
      <c r="S257" s="247" t="n">
        <v>0</v>
      </c>
      <c r="T257" s="248" t="n">
        <f aca="false">S257*H257</f>
        <v>0</v>
      </c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R257" s="249" t="s">
        <v>256</v>
      </c>
      <c r="AT257" s="249" t="s">
        <v>162</v>
      </c>
      <c r="AU257" s="249" t="s">
        <v>88</v>
      </c>
      <c r="AY257" s="3" t="s">
        <v>160</v>
      </c>
      <c r="BE257" s="250" t="n">
        <f aca="false">IF(N257="základní",J257,0)</f>
        <v>0</v>
      </c>
      <c r="BF257" s="250" t="n">
        <f aca="false">IF(N257="snížená",J257,0)</f>
        <v>0</v>
      </c>
      <c r="BG257" s="250" t="n">
        <f aca="false">IF(N257="zákl. přenesená",J257,0)</f>
        <v>0</v>
      </c>
      <c r="BH257" s="250" t="n">
        <f aca="false">IF(N257="sníž. přenesená",J257,0)</f>
        <v>0</v>
      </c>
      <c r="BI257" s="250" t="n">
        <f aca="false">IF(N257="nulová",J257,0)</f>
        <v>0</v>
      </c>
      <c r="BJ257" s="3" t="s">
        <v>86</v>
      </c>
      <c r="BK257" s="250" t="n">
        <f aca="false">ROUND(I257*H257,2)</f>
        <v>0</v>
      </c>
      <c r="BL257" s="3" t="s">
        <v>256</v>
      </c>
      <c r="BM257" s="249" t="s">
        <v>383</v>
      </c>
    </row>
    <row r="258" s="220" customFormat="true" ht="25.9" hidden="false" customHeight="true" outlineLevel="0" collapsed="false">
      <c r="B258" s="221"/>
      <c r="C258" s="222"/>
      <c r="D258" s="223" t="s">
        <v>78</v>
      </c>
      <c r="E258" s="224" t="s">
        <v>384</v>
      </c>
      <c r="F258" s="224" t="s">
        <v>385</v>
      </c>
      <c r="G258" s="222"/>
      <c r="H258" s="222"/>
      <c r="I258" s="225"/>
      <c r="J258" s="226" t="n">
        <f aca="false">BK258</f>
        <v>0</v>
      </c>
      <c r="K258" s="222"/>
      <c r="L258" s="227"/>
      <c r="M258" s="228"/>
      <c r="N258" s="229"/>
      <c r="O258" s="229"/>
      <c r="P258" s="230" t="n">
        <f aca="false">P259</f>
        <v>0</v>
      </c>
      <c r="Q258" s="229"/>
      <c r="R258" s="230" t="n">
        <f aca="false">R259</f>
        <v>0</v>
      </c>
      <c r="S258" s="229"/>
      <c r="T258" s="231" t="n">
        <f aca="false">T259</f>
        <v>0</v>
      </c>
      <c r="AR258" s="232" t="s">
        <v>182</v>
      </c>
      <c r="AT258" s="233" t="s">
        <v>78</v>
      </c>
      <c r="AU258" s="233" t="s">
        <v>79</v>
      </c>
      <c r="AY258" s="232" t="s">
        <v>160</v>
      </c>
      <c r="BK258" s="234" t="n">
        <f aca="false">BK259</f>
        <v>0</v>
      </c>
    </row>
    <row r="259" s="220" customFormat="true" ht="22.8" hidden="false" customHeight="true" outlineLevel="0" collapsed="false">
      <c r="B259" s="221"/>
      <c r="C259" s="222"/>
      <c r="D259" s="223" t="s">
        <v>78</v>
      </c>
      <c r="E259" s="235" t="s">
        <v>386</v>
      </c>
      <c r="F259" s="235" t="s">
        <v>387</v>
      </c>
      <c r="G259" s="222"/>
      <c r="H259" s="222"/>
      <c r="I259" s="225"/>
      <c r="J259" s="236" t="n">
        <f aca="false">BK259</f>
        <v>0</v>
      </c>
      <c r="K259" s="222"/>
      <c r="L259" s="227"/>
      <c r="M259" s="228"/>
      <c r="N259" s="229"/>
      <c r="O259" s="229"/>
      <c r="P259" s="230" t="n">
        <f aca="false">P260</f>
        <v>0</v>
      </c>
      <c r="Q259" s="229"/>
      <c r="R259" s="230" t="n">
        <f aca="false">R260</f>
        <v>0</v>
      </c>
      <c r="S259" s="229"/>
      <c r="T259" s="231" t="n">
        <f aca="false">T260</f>
        <v>0</v>
      </c>
      <c r="AR259" s="232" t="s">
        <v>182</v>
      </c>
      <c r="AT259" s="233" t="s">
        <v>78</v>
      </c>
      <c r="AU259" s="233" t="s">
        <v>86</v>
      </c>
      <c r="AY259" s="232" t="s">
        <v>160</v>
      </c>
      <c r="BK259" s="234" t="n">
        <f aca="false">BK260</f>
        <v>0</v>
      </c>
    </row>
    <row r="260" s="31" customFormat="true" ht="16.5" hidden="false" customHeight="true" outlineLevel="0" collapsed="false">
      <c r="A260" s="24"/>
      <c r="B260" s="25"/>
      <c r="C260" s="237" t="s">
        <v>388</v>
      </c>
      <c r="D260" s="237" t="s">
        <v>162</v>
      </c>
      <c r="E260" s="238" t="s">
        <v>389</v>
      </c>
      <c r="F260" s="239" t="s">
        <v>387</v>
      </c>
      <c r="G260" s="240" t="s">
        <v>363</v>
      </c>
      <c r="H260" s="298"/>
      <c r="I260" s="242"/>
      <c r="J260" s="243" t="n">
        <f aca="false">ROUND(I260*H260,2)</f>
        <v>0</v>
      </c>
      <c r="K260" s="244"/>
      <c r="L260" s="30"/>
      <c r="M260" s="299"/>
      <c r="N260" s="300" t="s">
        <v>44</v>
      </c>
      <c r="O260" s="301"/>
      <c r="P260" s="302" t="n">
        <f aca="false">O260*H260</f>
        <v>0</v>
      </c>
      <c r="Q260" s="302" t="n">
        <v>0</v>
      </c>
      <c r="R260" s="302" t="n">
        <f aca="false">Q260*H260</f>
        <v>0</v>
      </c>
      <c r="S260" s="302" t="n">
        <v>0</v>
      </c>
      <c r="T260" s="303" t="n">
        <f aca="false">S260*H260</f>
        <v>0</v>
      </c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R260" s="249" t="s">
        <v>390</v>
      </c>
      <c r="AT260" s="249" t="s">
        <v>162</v>
      </c>
      <c r="AU260" s="249" t="s">
        <v>88</v>
      </c>
      <c r="AY260" s="3" t="s">
        <v>160</v>
      </c>
      <c r="BE260" s="250" t="n">
        <f aca="false">IF(N260="základní",J260,0)</f>
        <v>0</v>
      </c>
      <c r="BF260" s="250" t="n">
        <f aca="false">IF(N260="snížená",J260,0)</f>
        <v>0</v>
      </c>
      <c r="BG260" s="250" t="n">
        <f aca="false">IF(N260="zákl. přenesená",J260,0)</f>
        <v>0</v>
      </c>
      <c r="BH260" s="250" t="n">
        <f aca="false">IF(N260="sníž. přenesená",J260,0)</f>
        <v>0</v>
      </c>
      <c r="BI260" s="250" t="n">
        <f aca="false">IF(N260="nulová",J260,0)</f>
        <v>0</v>
      </c>
      <c r="BJ260" s="3" t="s">
        <v>86</v>
      </c>
      <c r="BK260" s="250" t="n">
        <f aca="false">ROUND(I260*H260,2)</f>
        <v>0</v>
      </c>
      <c r="BL260" s="3" t="s">
        <v>390</v>
      </c>
      <c r="BM260" s="249" t="s">
        <v>391</v>
      </c>
    </row>
    <row r="261" s="31" customFormat="true" ht="6.95" hidden="false" customHeight="true" outlineLevel="0" collapsed="false">
      <c r="A261" s="24"/>
      <c r="B261" s="52"/>
      <c r="C261" s="53"/>
      <c r="D261" s="53"/>
      <c r="E261" s="53"/>
      <c r="F261" s="53"/>
      <c r="G261" s="53"/>
      <c r="H261" s="53"/>
      <c r="I261" s="178"/>
      <c r="J261" s="53"/>
      <c r="K261" s="53"/>
      <c r="L261" s="30"/>
      <c r="M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</row>
  </sheetData>
  <sheetProtection algorithmName="SHA-512" hashValue="HCb7DV4bdGyIb1MyZDt5QCkN/Vh9nBb1w8rKR498yGmnxbjNQhwIQQG42faMB1v8ttDHQ4NRh4+RjYOrd6gxMg==" saltValue="NoxE9egqUhBRWQjLgE5WqwEUqogeru+58WV6ZZ0gyvkDDqUqQQfJP38tDQvIAS6i3HHCEavrorsj/PldfDX50w==" spinCount="100000" sheet="true" password="cc35" objects="true" scenarios="true" formatColumns="false" formatRows="false" autoFilter="false"/>
  <autoFilter ref="C132:K260"/>
  <mergeCells count="12">
    <mergeCell ref="L2:V2"/>
    <mergeCell ref="E7:H7"/>
    <mergeCell ref="E9:H9"/>
    <mergeCell ref="E11:H11"/>
    <mergeCell ref="E20:H20"/>
    <mergeCell ref="E29:H29"/>
    <mergeCell ref="E85:H85"/>
    <mergeCell ref="E87:H87"/>
    <mergeCell ref="E89:H89"/>
    <mergeCell ref="E121:H121"/>
    <mergeCell ref="E123:H123"/>
    <mergeCell ref="E125:H125"/>
  </mergeCells>
  <printOptions headings="false" gridLines="false" gridLinesSet="true" horizontalCentered="false" verticalCentered="false"/>
  <pageMargins left="0.39375" right="0.39375" top="0.39375" bottom="0.393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BM1254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34"/>
    <col collapsed="false" customWidth="true" hidden="false" outlineLevel="0" max="2" min="2" style="0" width="1.68"/>
    <col collapsed="false" customWidth="true" hidden="false" outlineLevel="0" max="3" min="3" style="0" width="4.16"/>
    <col collapsed="false" customWidth="true" hidden="false" outlineLevel="0" max="4" min="4" style="0" width="4.34"/>
    <col collapsed="false" customWidth="true" hidden="false" outlineLevel="0" max="5" min="5" style="0" width="17.15"/>
    <col collapsed="false" customWidth="true" hidden="false" outlineLevel="0" max="6" min="6" style="0" width="50.84"/>
    <col collapsed="false" customWidth="true" hidden="false" outlineLevel="0" max="7" min="7" style="0" width="7"/>
    <col collapsed="false" customWidth="true" hidden="false" outlineLevel="0" max="8" min="8" style="0" width="11.5"/>
    <col collapsed="false" customWidth="true" hidden="false" outlineLevel="0" max="9" min="9" style="130" width="20.15"/>
    <col collapsed="false" customWidth="true" hidden="false" outlineLevel="0" max="10" min="10" style="0" width="20.15"/>
    <col collapsed="false" customWidth="true" hidden="true" outlineLevel="0" max="11" min="11" style="0" width="20.15"/>
    <col collapsed="false" customWidth="true" hidden="false" outlineLevel="0" max="12" min="12" style="0" width="9.34"/>
    <col collapsed="false" customWidth="true" hidden="true" outlineLevel="0" max="13" min="13" style="0" width="10.83"/>
    <col collapsed="false" customWidth="true" hidden="true" outlineLevel="0" max="14" min="14" style="0" width="9.34"/>
    <col collapsed="false" customWidth="true" hidden="true" outlineLevel="0" max="20" min="15" style="0" width="14.16"/>
    <col collapsed="false" customWidth="true" hidden="true" outlineLevel="0" max="21" min="21" style="0" width="16.34"/>
    <col collapsed="false" customWidth="true" hidden="false" outlineLevel="0" max="22" min="22" style="0" width="12.34"/>
    <col collapsed="false" customWidth="true" hidden="false" outlineLevel="0" max="23" min="23" style="0" width="16.34"/>
    <col collapsed="false" customWidth="true" hidden="false" outlineLevel="0" max="24" min="24" style="0" width="12.34"/>
    <col collapsed="false" customWidth="true" hidden="false" outlineLevel="0" max="25" min="25" style="0" width="15"/>
    <col collapsed="false" customWidth="true" hidden="false" outlineLevel="0" max="26" min="26" style="0" width="11"/>
    <col collapsed="false" customWidth="true" hidden="false" outlineLevel="0" max="27" min="27" style="0" width="15"/>
    <col collapsed="false" customWidth="true" hidden="false" outlineLevel="0" max="28" min="28" style="0" width="16.34"/>
    <col collapsed="false" customWidth="true" hidden="false" outlineLevel="0" max="29" min="29" style="0" width="11"/>
    <col collapsed="false" customWidth="true" hidden="false" outlineLevel="0" max="30" min="30" style="0" width="15"/>
    <col collapsed="false" customWidth="true" hidden="false" outlineLevel="0" max="31" min="31" style="0" width="16.34"/>
    <col collapsed="false" customWidth="true" hidden="false" outlineLevel="0" max="43" min="32" style="0" width="8.5"/>
    <col collapsed="false" customWidth="true" hidden="true" outlineLevel="0" max="65" min="44" style="0" width="9.34"/>
    <col collapsed="false" customWidth="true" hidden="false" outlineLevel="0" max="1025" min="66" style="0" width="8.5"/>
  </cols>
  <sheetData>
    <row r="2" customFormat="false" ht="36.95" hidden="false" customHeight="true" outlineLevel="0" collapsed="false">
      <c r="L2" s="2"/>
      <c r="M2" s="2"/>
      <c r="N2" s="2"/>
      <c r="O2" s="2"/>
      <c r="P2" s="2"/>
      <c r="Q2" s="2"/>
      <c r="R2" s="2"/>
      <c r="S2" s="2"/>
      <c r="T2" s="2"/>
      <c r="U2" s="2"/>
      <c r="V2" s="2"/>
      <c r="AT2" s="3" t="s">
        <v>94</v>
      </c>
    </row>
    <row r="3" customFormat="false" ht="6.95" hidden="true" customHeight="true" outlineLevel="0" collapsed="false">
      <c r="B3" s="131"/>
      <c r="C3" s="132"/>
      <c r="D3" s="132"/>
      <c r="E3" s="132"/>
      <c r="F3" s="132"/>
      <c r="G3" s="132"/>
      <c r="H3" s="132"/>
      <c r="I3" s="133"/>
      <c r="J3" s="132"/>
      <c r="K3" s="132"/>
      <c r="L3" s="6"/>
      <c r="AT3" s="3" t="s">
        <v>88</v>
      </c>
    </row>
    <row r="4" customFormat="false" ht="24.95" hidden="true" customHeight="true" outlineLevel="0" collapsed="false">
      <c r="B4" s="6"/>
      <c r="D4" s="134" t="s">
        <v>122</v>
      </c>
      <c r="L4" s="6"/>
      <c r="M4" s="135" t="s">
        <v>9</v>
      </c>
      <c r="AT4" s="3" t="s">
        <v>3</v>
      </c>
    </row>
    <row r="5" customFormat="false" ht="6.95" hidden="true" customHeight="true" outlineLevel="0" collapsed="false">
      <c r="B5" s="6"/>
      <c r="L5" s="6"/>
    </row>
    <row r="6" customFormat="false" ht="12" hidden="true" customHeight="true" outlineLevel="0" collapsed="false">
      <c r="B6" s="6"/>
      <c r="D6" s="136" t="s">
        <v>15</v>
      </c>
      <c r="L6" s="6"/>
    </row>
    <row r="7" customFormat="false" ht="23.25" hidden="true" customHeight="true" outlineLevel="0" collapsed="false">
      <c r="B7" s="6"/>
      <c r="E7" s="137" t="str">
        <f aca="false">'Rekapitulace stavby'!K6</f>
        <v>TECHNICKÉ SLUŽBY KŘINICE - 4 bytové jednotky, na st. p. č. 118 k.ú. Křinice</v>
      </c>
      <c r="F7" s="137"/>
      <c r="G7" s="137"/>
      <c r="H7" s="137"/>
      <c r="L7" s="6"/>
    </row>
    <row r="8" customFormat="false" ht="12" hidden="true" customHeight="true" outlineLevel="0" collapsed="false">
      <c r="B8" s="6"/>
      <c r="D8" s="136" t="s">
        <v>123</v>
      </c>
      <c r="L8" s="6"/>
    </row>
    <row r="9" s="31" customFormat="true" ht="16.5" hidden="true" customHeight="true" outlineLevel="0" collapsed="false">
      <c r="A9" s="24"/>
      <c r="B9" s="30"/>
      <c r="C9" s="24"/>
      <c r="D9" s="24"/>
      <c r="E9" s="137" t="s">
        <v>124</v>
      </c>
      <c r="F9" s="137"/>
      <c r="G9" s="137"/>
      <c r="H9" s="137"/>
      <c r="I9" s="138"/>
      <c r="J9" s="24"/>
      <c r="K9" s="24"/>
      <c r="L9" s="49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="31" customFormat="true" ht="12" hidden="true" customHeight="true" outlineLevel="0" collapsed="false">
      <c r="A10" s="24"/>
      <c r="B10" s="30"/>
      <c r="C10" s="24"/>
      <c r="D10" s="136" t="s">
        <v>125</v>
      </c>
      <c r="E10" s="24"/>
      <c r="F10" s="24"/>
      <c r="G10" s="24"/>
      <c r="H10" s="24"/>
      <c r="I10" s="138"/>
      <c r="J10" s="24"/>
      <c r="K10" s="24"/>
      <c r="L10" s="49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</row>
    <row r="11" s="31" customFormat="true" ht="16.5" hidden="true" customHeight="true" outlineLevel="0" collapsed="false">
      <c r="A11" s="24"/>
      <c r="B11" s="30"/>
      <c r="C11" s="24"/>
      <c r="D11" s="24"/>
      <c r="E11" s="139" t="s">
        <v>392</v>
      </c>
      <c r="F11" s="139"/>
      <c r="G11" s="139"/>
      <c r="H11" s="139"/>
      <c r="I11" s="138"/>
      <c r="J11" s="24"/>
      <c r="K11" s="24"/>
      <c r="L11" s="49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</row>
    <row r="12" s="31" customFormat="true" ht="12.8" hidden="true" customHeight="false" outlineLevel="0" collapsed="false">
      <c r="A12" s="24"/>
      <c r="B12" s="30"/>
      <c r="C12" s="24"/>
      <c r="D12" s="24"/>
      <c r="E12" s="24"/>
      <c r="F12" s="24"/>
      <c r="G12" s="24"/>
      <c r="H12" s="24"/>
      <c r="I12" s="138"/>
      <c r="J12" s="24"/>
      <c r="K12" s="24"/>
      <c r="L12" s="49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</row>
    <row r="13" s="31" customFormat="true" ht="12" hidden="true" customHeight="true" outlineLevel="0" collapsed="false">
      <c r="A13" s="24"/>
      <c r="B13" s="30"/>
      <c r="C13" s="24"/>
      <c r="D13" s="136" t="s">
        <v>17</v>
      </c>
      <c r="E13" s="24"/>
      <c r="F13" s="125"/>
      <c r="G13" s="24"/>
      <c r="H13" s="24"/>
      <c r="I13" s="140" t="s">
        <v>18</v>
      </c>
      <c r="J13" s="125"/>
      <c r="K13" s="24"/>
      <c r="L13" s="49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</row>
    <row r="14" s="31" customFormat="true" ht="12" hidden="true" customHeight="true" outlineLevel="0" collapsed="false">
      <c r="A14" s="24"/>
      <c r="B14" s="30"/>
      <c r="C14" s="24"/>
      <c r="D14" s="136" t="s">
        <v>19</v>
      </c>
      <c r="E14" s="24"/>
      <c r="F14" s="125" t="s">
        <v>20</v>
      </c>
      <c r="G14" s="24"/>
      <c r="H14" s="24"/>
      <c r="I14" s="140" t="s">
        <v>21</v>
      </c>
      <c r="J14" s="141" t="str">
        <f aca="false">'Rekapitulace stavby'!AN8</f>
        <v>13. 5. 2020</v>
      </c>
      <c r="K14" s="24"/>
      <c r="L14" s="49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</row>
    <row r="15" s="31" customFormat="true" ht="10.8" hidden="true" customHeight="true" outlineLevel="0" collapsed="false">
      <c r="A15" s="24"/>
      <c r="B15" s="30"/>
      <c r="C15" s="24"/>
      <c r="D15" s="24"/>
      <c r="E15" s="24"/>
      <c r="F15" s="24"/>
      <c r="G15" s="24"/>
      <c r="H15" s="24"/>
      <c r="I15" s="138"/>
      <c r="J15" s="24"/>
      <c r="K15" s="24"/>
      <c r="L15" s="49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="31" customFormat="true" ht="12" hidden="true" customHeight="true" outlineLevel="0" collapsed="false">
      <c r="A16" s="24"/>
      <c r="B16" s="30"/>
      <c r="C16" s="24"/>
      <c r="D16" s="136" t="s">
        <v>23</v>
      </c>
      <c r="E16" s="24"/>
      <c r="F16" s="24"/>
      <c r="G16" s="24"/>
      <c r="H16" s="24"/>
      <c r="I16" s="140" t="s">
        <v>24</v>
      </c>
      <c r="J16" s="125" t="s">
        <v>25</v>
      </c>
      <c r="K16" s="24"/>
      <c r="L16" s="49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</row>
    <row r="17" s="31" customFormat="true" ht="18" hidden="true" customHeight="true" outlineLevel="0" collapsed="false">
      <c r="A17" s="24"/>
      <c r="B17" s="30"/>
      <c r="C17" s="24"/>
      <c r="D17" s="24"/>
      <c r="E17" s="125" t="s">
        <v>26</v>
      </c>
      <c r="F17" s="24"/>
      <c r="G17" s="24"/>
      <c r="H17" s="24"/>
      <c r="I17" s="140" t="s">
        <v>27</v>
      </c>
      <c r="J17" s="125" t="s">
        <v>28</v>
      </c>
      <c r="K17" s="24"/>
      <c r="L17" s="49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</row>
    <row r="18" s="31" customFormat="true" ht="6.95" hidden="true" customHeight="true" outlineLevel="0" collapsed="false">
      <c r="A18" s="24"/>
      <c r="B18" s="30"/>
      <c r="C18" s="24"/>
      <c r="D18" s="24"/>
      <c r="E18" s="24"/>
      <c r="F18" s="24"/>
      <c r="G18" s="24"/>
      <c r="H18" s="24"/>
      <c r="I18" s="138"/>
      <c r="J18" s="24"/>
      <c r="K18" s="24"/>
      <c r="L18" s="49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</row>
    <row r="19" s="31" customFormat="true" ht="12" hidden="true" customHeight="true" outlineLevel="0" collapsed="false">
      <c r="A19" s="24"/>
      <c r="B19" s="30"/>
      <c r="C19" s="24"/>
      <c r="D19" s="136" t="s">
        <v>29</v>
      </c>
      <c r="E19" s="24"/>
      <c r="F19" s="24"/>
      <c r="G19" s="24"/>
      <c r="H19" s="24"/>
      <c r="I19" s="140" t="s">
        <v>24</v>
      </c>
      <c r="J19" s="19" t="str">
        <f aca="false">'Rekapitulace stavby'!AN13</f>
        <v>Vyplň údaj</v>
      </c>
      <c r="K19" s="24"/>
      <c r="L19" s="49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</row>
    <row r="20" s="31" customFormat="true" ht="18" hidden="true" customHeight="true" outlineLevel="0" collapsed="false">
      <c r="A20" s="24"/>
      <c r="B20" s="30"/>
      <c r="C20" s="24"/>
      <c r="D20" s="24"/>
      <c r="E20" s="142" t="str">
        <f aca="false">'Rekapitulace stavby'!E14</f>
        <v>Vyplň údaj</v>
      </c>
      <c r="F20" s="142"/>
      <c r="G20" s="142"/>
      <c r="H20" s="142"/>
      <c r="I20" s="140" t="s">
        <v>27</v>
      </c>
      <c r="J20" s="19" t="str">
        <f aca="false">'Rekapitulace stavby'!AN14</f>
        <v>Vyplň údaj</v>
      </c>
      <c r="K20" s="24"/>
      <c r="L20" s="49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</row>
    <row r="21" s="31" customFormat="true" ht="6.95" hidden="true" customHeight="true" outlineLevel="0" collapsed="false">
      <c r="A21" s="24"/>
      <c r="B21" s="30"/>
      <c r="C21" s="24"/>
      <c r="D21" s="24"/>
      <c r="E21" s="24"/>
      <c r="F21" s="24"/>
      <c r="G21" s="24"/>
      <c r="H21" s="24"/>
      <c r="I21" s="138"/>
      <c r="J21" s="24"/>
      <c r="K21" s="24"/>
      <c r="L21" s="49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</row>
    <row r="22" s="31" customFormat="true" ht="12" hidden="true" customHeight="true" outlineLevel="0" collapsed="false">
      <c r="A22" s="24"/>
      <c r="B22" s="30"/>
      <c r="C22" s="24"/>
      <c r="D22" s="136" t="s">
        <v>31</v>
      </c>
      <c r="E22" s="24"/>
      <c r="F22" s="24"/>
      <c r="G22" s="24"/>
      <c r="H22" s="24"/>
      <c r="I22" s="140" t="s">
        <v>24</v>
      </c>
      <c r="J22" s="125" t="s">
        <v>32</v>
      </c>
      <c r="K22" s="24"/>
      <c r="L22" s="49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</row>
    <row r="23" s="31" customFormat="true" ht="18" hidden="true" customHeight="true" outlineLevel="0" collapsed="false">
      <c r="A23" s="24"/>
      <c r="B23" s="30"/>
      <c r="C23" s="24"/>
      <c r="D23" s="24"/>
      <c r="E23" s="125" t="s">
        <v>33</v>
      </c>
      <c r="F23" s="24"/>
      <c r="G23" s="24"/>
      <c r="H23" s="24"/>
      <c r="I23" s="140" t="s">
        <v>27</v>
      </c>
      <c r="J23" s="125" t="s">
        <v>34</v>
      </c>
      <c r="K23" s="24"/>
      <c r="L23" s="49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s="31" customFormat="true" ht="6.95" hidden="true" customHeight="true" outlineLevel="0" collapsed="false">
      <c r="A24" s="24"/>
      <c r="B24" s="30"/>
      <c r="C24" s="24"/>
      <c r="D24" s="24"/>
      <c r="E24" s="24"/>
      <c r="F24" s="24"/>
      <c r="G24" s="24"/>
      <c r="H24" s="24"/>
      <c r="I24" s="138"/>
      <c r="J24" s="24"/>
      <c r="K24" s="24"/>
      <c r="L24" s="49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 s="31" customFormat="true" ht="12" hidden="true" customHeight="true" outlineLevel="0" collapsed="false">
      <c r="A25" s="24"/>
      <c r="B25" s="30"/>
      <c r="C25" s="24"/>
      <c r="D25" s="136" t="s">
        <v>36</v>
      </c>
      <c r="E25" s="24"/>
      <c r="F25" s="24"/>
      <c r="G25" s="24"/>
      <c r="H25" s="24"/>
      <c r="I25" s="140" t="s">
        <v>24</v>
      </c>
      <c r="J25" s="125" t="s">
        <v>32</v>
      </c>
      <c r="K25" s="24"/>
      <c r="L25" s="49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="31" customFormat="true" ht="18" hidden="true" customHeight="true" outlineLevel="0" collapsed="false">
      <c r="A26" s="24"/>
      <c r="B26" s="30"/>
      <c r="C26" s="24"/>
      <c r="D26" s="24"/>
      <c r="E26" s="125" t="s">
        <v>33</v>
      </c>
      <c r="F26" s="24"/>
      <c r="G26" s="24"/>
      <c r="H26" s="24"/>
      <c r="I26" s="140" t="s">
        <v>27</v>
      </c>
      <c r="J26" s="125" t="s">
        <v>34</v>
      </c>
      <c r="K26" s="24"/>
      <c r="L26" s="49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s="31" customFormat="true" ht="6.95" hidden="true" customHeight="true" outlineLevel="0" collapsed="false">
      <c r="A27" s="24"/>
      <c r="B27" s="30"/>
      <c r="C27" s="24"/>
      <c r="D27" s="24"/>
      <c r="E27" s="24"/>
      <c r="F27" s="24"/>
      <c r="G27" s="24"/>
      <c r="H27" s="24"/>
      <c r="I27" s="138"/>
      <c r="J27" s="24"/>
      <c r="K27" s="24"/>
      <c r="L27" s="49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="31" customFormat="true" ht="12" hidden="true" customHeight="true" outlineLevel="0" collapsed="false">
      <c r="A28" s="24"/>
      <c r="B28" s="30"/>
      <c r="C28" s="24"/>
      <c r="D28" s="136" t="s">
        <v>37</v>
      </c>
      <c r="E28" s="24"/>
      <c r="F28" s="24"/>
      <c r="G28" s="24"/>
      <c r="H28" s="24"/>
      <c r="I28" s="138"/>
      <c r="J28" s="24"/>
      <c r="K28" s="24"/>
      <c r="L28" s="49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="148" customFormat="true" ht="16.5" hidden="true" customHeight="true" outlineLevel="0" collapsed="false">
      <c r="A29" s="143"/>
      <c r="B29" s="144"/>
      <c r="C29" s="143"/>
      <c r="D29" s="143"/>
      <c r="E29" s="145"/>
      <c r="F29" s="145"/>
      <c r="G29" s="145"/>
      <c r="H29" s="145"/>
      <c r="I29" s="146"/>
      <c r="J29" s="143"/>
      <c r="K29" s="143"/>
      <c r="L29" s="147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</row>
    <row r="30" s="31" customFormat="true" ht="6.95" hidden="true" customHeight="true" outlineLevel="0" collapsed="false">
      <c r="A30" s="24"/>
      <c r="B30" s="30"/>
      <c r="C30" s="24"/>
      <c r="D30" s="24"/>
      <c r="E30" s="24"/>
      <c r="F30" s="24"/>
      <c r="G30" s="24"/>
      <c r="H30" s="24"/>
      <c r="I30" s="138"/>
      <c r="J30" s="24"/>
      <c r="K30" s="24"/>
      <c r="L30" s="49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="31" customFormat="true" ht="6.95" hidden="true" customHeight="true" outlineLevel="0" collapsed="false">
      <c r="A31" s="24"/>
      <c r="B31" s="30"/>
      <c r="C31" s="24"/>
      <c r="D31" s="149"/>
      <c r="E31" s="149"/>
      <c r="F31" s="149"/>
      <c r="G31" s="149"/>
      <c r="H31" s="149"/>
      <c r="I31" s="150"/>
      <c r="J31" s="149"/>
      <c r="K31" s="149"/>
      <c r="L31" s="49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</row>
    <row r="32" s="31" customFormat="true" ht="25.45" hidden="true" customHeight="true" outlineLevel="0" collapsed="false">
      <c r="A32" s="24"/>
      <c r="B32" s="30"/>
      <c r="C32" s="24"/>
      <c r="D32" s="151" t="s">
        <v>39</v>
      </c>
      <c r="E32" s="24"/>
      <c r="F32" s="24"/>
      <c r="G32" s="24"/>
      <c r="H32" s="24"/>
      <c r="I32" s="138"/>
      <c r="J32" s="152" t="n">
        <f aca="false">ROUND(J142, 2)</f>
        <v>0</v>
      </c>
      <c r="K32" s="24"/>
      <c r="L32" s="49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="31" customFormat="true" ht="6.95" hidden="true" customHeight="true" outlineLevel="0" collapsed="false">
      <c r="A33" s="24"/>
      <c r="B33" s="30"/>
      <c r="C33" s="24"/>
      <c r="D33" s="149"/>
      <c r="E33" s="149"/>
      <c r="F33" s="149"/>
      <c r="G33" s="149"/>
      <c r="H33" s="149"/>
      <c r="I33" s="150"/>
      <c r="J33" s="149"/>
      <c r="K33" s="149"/>
      <c r="L33" s="49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="31" customFormat="true" ht="14.4" hidden="true" customHeight="true" outlineLevel="0" collapsed="false">
      <c r="A34" s="24"/>
      <c r="B34" s="30"/>
      <c r="C34" s="24"/>
      <c r="D34" s="24"/>
      <c r="E34" s="24"/>
      <c r="F34" s="153" t="s">
        <v>41</v>
      </c>
      <c r="G34" s="24"/>
      <c r="H34" s="24"/>
      <c r="I34" s="154" t="s">
        <v>40</v>
      </c>
      <c r="J34" s="153" t="s">
        <v>42</v>
      </c>
      <c r="K34" s="24"/>
      <c r="L34" s="49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="31" customFormat="true" ht="14.4" hidden="true" customHeight="true" outlineLevel="0" collapsed="false">
      <c r="A35" s="24"/>
      <c r="B35" s="30"/>
      <c r="C35" s="24"/>
      <c r="D35" s="155" t="s">
        <v>43</v>
      </c>
      <c r="E35" s="136" t="s">
        <v>44</v>
      </c>
      <c r="F35" s="156" t="n">
        <f aca="false">ROUND((SUM(BE142:BE1253)),  2)</f>
        <v>0</v>
      </c>
      <c r="G35" s="24"/>
      <c r="H35" s="24"/>
      <c r="I35" s="157" t="n">
        <v>0.21</v>
      </c>
      <c r="J35" s="156" t="n">
        <f aca="false">ROUND(((SUM(BE142:BE1253))*I35),  2)</f>
        <v>0</v>
      </c>
      <c r="K35" s="24"/>
      <c r="L35" s="49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 s="31" customFormat="true" ht="14.4" hidden="true" customHeight="true" outlineLevel="0" collapsed="false">
      <c r="A36" s="24"/>
      <c r="B36" s="30"/>
      <c r="C36" s="24"/>
      <c r="D36" s="24"/>
      <c r="E36" s="136" t="s">
        <v>45</v>
      </c>
      <c r="F36" s="156" t="n">
        <f aca="false">ROUND((SUM(BF142:BF1253)),  2)</f>
        <v>0</v>
      </c>
      <c r="G36" s="24"/>
      <c r="H36" s="24"/>
      <c r="I36" s="157" t="n">
        <v>0.15</v>
      </c>
      <c r="J36" s="156" t="n">
        <f aca="false">ROUND(((SUM(BF142:BF1253))*I36),  2)</f>
        <v>0</v>
      </c>
      <c r="K36" s="24"/>
      <c r="L36" s="49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  <row r="37" s="31" customFormat="true" ht="14.4" hidden="true" customHeight="true" outlineLevel="0" collapsed="false">
      <c r="A37" s="24"/>
      <c r="B37" s="30"/>
      <c r="C37" s="24"/>
      <c r="D37" s="24"/>
      <c r="E37" s="136" t="s">
        <v>46</v>
      </c>
      <c r="F37" s="156" t="n">
        <f aca="false">ROUND((SUM(BG142:BG1253)),  2)</f>
        <v>0</v>
      </c>
      <c r="G37" s="24"/>
      <c r="H37" s="24"/>
      <c r="I37" s="157" t="n">
        <v>0.21</v>
      </c>
      <c r="J37" s="156" t="n">
        <f aca="false">0</f>
        <v>0</v>
      </c>
      <c r="K37" s="24"/>
      <c r="L37" s="49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</row>
    <row r="38" s="31" customFormat="true" ht="14.4" hidden="true" customHeight="true" outlineLevel="0" collapsed="false">
      <c r="A38" s="24"/>
      <c r="B38" s="30"/>
      <c r="C38" s="24"/>
      <c r="D38" s="24"/>
      <c r="E38" s="136" t="s">
        <v>47</v>
      </c>
      <c r="F38" s="156" t="n">
        <f aca="false">ROUND((SUM(BH142:BH1253)),  2)</f>
        <v>0</v>
      </c>
      <c r="G38" s="24"/>
      <c r="H38" s="24"/>
      <c r="I38" s="157" t="n">
        <v>0.15</v>
      </c>
      <c r="J38" s="156" t="n">
        <f aca="false">0</f>
        <v>0</v>
      </c>
      <c r="K38" s="24"/>
      <c r="L38" s="49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="31" customFormat="true" ht="14.4" hidden="true" customHeight="true" outlineLevel="0" collapsed="false">
      <c r="A39" s="24"/>
      <c r="B39" s="30"/>
      <c r="C39" s="24"/>
      <c r="D39" s="24"/>
      <c r="E39" s="136" t="s">
        <v>48</v>
      </c>
      <c r="F39" s="156" t="n">
        <f aca="false">ROUND((SUM(BI142:BI1253)),  2)</f>
        <v>0</v>
      </c>
      <c r="G39" s="24"/>
      <c r="H39" s="24"/>
      <c r="I39" s="157" t="n">
        <v>0</v>
      </c>
      <c r="J39" s="156" t="n">
        <f aca="false">0</f>
        <v>0</v>
      </c>
      <c r="K39" s="24"/>
      <c r="L39" s="49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</row>
    <row r="40" s="31" customFormat="true" ht="6.95" hidden="true" customHeight="true" outlineLevel="0" collapsed="false">
      <c r="A40" s="24"/>
      <c r="B40" s="30"/>
      <c r="C40" s="24"/>
      <c r="D40" s="24"/>
      <c r="E40" s="24"/>
      <c r="F40" s="24"/>
      <c r="G40" s="24"/>
      <c r="H40" s="24"/>
      <c r="I40" s="138"/>
      <c r="J40" s="24"/>
      <c r="K40" s="24"/>
      <c r="L40" s="49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</row>
    <row r="41" s="31" customFormat="true" ht="25.45" hidden="true" customHeight="true" outlineLevel="0" collapsed="false">
      <c r="A41" s="24"/>
      <c r="B41" s="30"/>
      <c r="C41" s="158"/>
      <c r="D41" s="159" t="s">
        <v>49</v>
      </c>
      <c r="E41" s="160"/>
      <c r="F41" s="160"/>
      <c r="G41" s="161" t="s">
        <v>50</v>
      </c>
      <c r="H41" s="162" t="s">
        <v>51</v>
      </c>
      <c r="I41" s="163"/>
      <c r="J41" s="164" t="n">
        <f aca="false">SUM(J32:J39)</f>
        <v>0</v>
      </c>
      <c r="K41" s="165"/>
      <c r="L41" s="49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</row>
    <row r="42" s="31" customFormat="true" ht="14.4" hidden="true" customHeight="true" outlineLevel="0" collapsed="false">
      <c r="A42" s="24"/>
      <c r="B42" s="30"/>
      <c r="C42" s="24"/>
      <c r="D42" s="24"/>
      <c r="E42" s="24"/>
      <c r="F42" s="24"/>
      <c r="G42" s="24"/>
      <c r="H42" s="24"/>
      <c r="I42" s="138"/>
      <c r="J42" s="24"/>
      <c r="K42" s="24"/>
      <c r="L42" s="49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</row>
    <row r="43" customFormat="false" ht="14.4" hidden="true" customHeight="true" outlineLevel="0" collapsed="false">
      <c r="B43" s="6"/>
      <c r="L43" s="6"/>
    </row>
    <row r="44" customFormat="false" ht="14.4" hidden="true" customHeight="true" outlineLevel="0" collapsed="false">
      <c r="B44" s="6"/>
      <c r="L44" s="6"/>
    </row>
    <row r="45" customFormat="false" ht="14.4" hidden="true" customHeight="true" outlineLevel="0" collapsed="false">
      <c r="B45" s="6"/>
      <c r="L45" s="6"/>
    </row>
    <row r="46" customFormat="false" ht="14.4" hidden="true" customHeight="true" outlineLevel="0" collapsed="false">
      <c r="B46" s="6"/>
      <c r="L46" s="6"/>
    </row>
    <row r="47" customFormat="false" ht="14.4" hidden="true" customHeight="true" outlineLevel="0" collapsed="false">
      <c r="B47" s="6"/>
      <c r="L47" s="6"/>
    </row>
    <row r="48" customFormat="false" ht="14.4" hidden="true" customHeight="true" outlineLevel="0" collapsed="false">
      <c r="B48" s="6"/>
      <c r="L48" s="6"/>
    </row>
    <row r="49" customFormat="false" ht="14.4" hidden="true" customHeight="true" outlineLevel="0" collapsed="false">
      <c r="B49" s="6"/>
      <c r="L49" s="6"/>
    </row>
    <row r="50" s="31" customFormat="true" ht="14.4" hidden="true" customHeight="true" outlineLevel="0" collapsed="false">
      <c r="B50" s="49"/>
      <c r="D50" s="166" t="s">
        <v>52</v>
      </c>
      <c r="E50" s="167"/>
      <c r="F50" s="167"/>
      <c r="G50" s="166" t="s">
        <v>53</v>
      </c>
      <c r="H50" s="167"/>
      <c r="I50" s="168"/>
      <c r="J50" s="167"/>
      <c r="K50" s="167"/>
      <c r="L50" s="49"/>
    </row>
    <row r="51" customFormat="false" ht="12.8" hidden="true" customHeight="false" outlineLevel="0" collapsed="false">
      <c r="B51" s="6"/>
      <c r="L51" s="6"/>
    </row>
    <row r="52" customFormat="false" ht="12.8" hidden="true" customHeight="false" outlineLevel="0" collapsed="false">
      <c r="B52" s="6"/>
      <c r="L52" s="6"/>
    </row>
    <row r="53" customFormat="false" ht="12.8" hidden="true" customHeight="false" outlineLevel="0" collapsed="false">
      <c r="B53" s="6"/>
      <c r="L53" s="6"/>
    </row>
    <row r="54" customFormat="false" ht="12.8" hidden="true" customHeight="false" outlineLevel="0" collapsed="false">
      <c r="B54" s="6"/>
      <c r="L54" s="6"/>
    </row>
    <row r="55" customFormat="false" ht="12.8" hidden="true" customHeight="false" outlineLevel="0" collapsed="false">
      <c r="B55" s="6"/>
      <c r="L55" s="6"/>
    </row>
    <row r="56" customFormat="false" ht="12.8" hidden="true" customHeight="false" outlineLevel="0" collapsed="false">
      <c r="B56" s="6"/>
      <c r="L56" s="6"/>
    </row>
    <row r="57" customFormat="false" ht="12.8" hidden="true" customHeight="false" outlineLevel="0" collapsed="false">
      <c r="B57" s="6"/>
      <c r="L57" s="6"/>
    </row>
    <row r="58" customFormat="false" ht="12.8" hidden="true" customHeight="false" outlineLevel="0" collapsed="false">
      <c r="B58" s="6"/>
      <c r="L58" s="6"/>
    </row>
    <row r="59" customFormat="false" ht="12.8" hidden="true" customHeight="false" outlineLevel="0" collapsed="false">
      <c r="B59" s="6"/>
      <c r="L59" s="6"/>
    </row>
    <row r="60" customFormat="false" ht="12.8" hidden="true" customHeight="false" outlineLevel="0" collapsed="false">
      <c r="B60" s="6"/>
      <c r="L60" s="6"/>
    </row>
    <row r="61" s="31" customFormat="true" ht="12.8" hidden="true" customHeight="false" outlineLevel="0" collapsed="false">
      <c r="A61" s="24"/>
      <c r="B61" s="30"/>
      <c r="C61" s="24"/>
      <c r="D61" s="169" t="s">
        <v>54</v>
      </c>
      <c r="E61" s="170"/>
      <c r="F61" s="171" t="s">
        <v>55</v>
      </c>
      <c r="G61" s="169" t="s">
        <v>54</v>
      </c>
      <c r="H61" s="170"/>
      <c r="I61" s="172"/>
      <c r="J61" s="173" t="s">
        <v>55</v>
      </c>
      <c r="K61" s="170"/>
      <c r="L61" s="49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 customFormat="false" ht="12.8" hidden="true" customHeight="false" outlineLevel="0" collapsed="false">
      <c r="B62" s="6"/>
      <c r="L62" s="6"/>
    </row>
    <row r="63" customFormat="false" ht="12.8" hidden="true" customHeight="false" outlineLevel="0" collapsed="false">
      <c r="B63" s="6"/>
      <c r="L63" s="6"/>
    </row>
    <row r="64" customFormat="false" ht="12.8" hidden="true" customHeight="false" outlineLevel="0" collapsed="false">
      <c r="B64" s="6"/>
      <c r="L64" s="6"/>
    </row>
    <row r="65" s="31" customFormat="true" ht="12.8" hidden="true" customHeight="false" outlineLevel="0" collapsed="false">
      <c r="A65" s="24"/>
      <c r="B65" s="30"/>
      <c r="C65" s="24"/>
      <c r="D65" s="166" t="s">
        <v>56</v>
      </c>
      <c r="E65" s="174"/>
      <c r="F65" s="174"/>
      <c r="G65" s="166" t="s">
        <v>57</v>
      </c>
      <c r="H65" s="174"/>
      <c r="I65" s="175"/>
      <c r="J65" s="174"/>
      <c r="K65" s="174"/>
      <c r="L65" s="49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 customFormat="false" ht="12.8" hidden="true" customHeight="false" outlineLevel="0" collapsed="false">
      <c r="B66" s="6"/>
      <c r="L66" s="6"/>
    </row>
    <row r="67" customFormat="false" ht="12.8" hidden="true" customHeight="false" outlineLevel="0" collapsed="false">
      <c r="B67" s="6"/>
      <c r="L67" s="6"/>
    </row>
    <row r="68" customFormat="false" ht="12.8" hidden="true" customHeight="false" outlineLevel="0" collapsed="false">
      <c r="B68" s="6"/>
      <c r="L68" s="6"/>
    </row>
    <row r="69" customFormat="false" ht="12.8" hidden="true" customHeight="false" outlineLevel="0" collapsed="false">
      <c r="B69" s="6"/>
      <c r="L69" s="6"/>
    </row>
    <row r="70" customFormat="false" ht="12.8" hidden="true" customHeight="false" outlineLevel="0" collapsed="false">
      <c r="B70" s="6"/>
      <c r="L70" s="6"/>
    </row>
    <row r="71" customFormat="false" ht="12.8" hidden="true" customHeight="false" outlineLevel="0" collapsed="false">
      <c r="B71" s="6"/>
      <c r="L71" s="6"/>
    </row>
    <row r="72" customFormat="false" ht="12.8" hidden="true" customHeight="false" outlineLevel="0" collapsed="false">
      <c r="B72" s="6"/>
      <c r="L72" s="6"/>
    </row>
    <row r="73" customFormat="false" ht="12.8" hidden="true" customHeight="false" outlineLevel="0" collapsed="false">
      <c r="B73" s="6"/>
      <c r="L73" s="6"/>
    </row>
    <row r="74" customFormat="false" ht="12.8" hidden="true" customHeight="false" outlineLevel="0" collapsed="false">
      <c r="B74" s="6"/>
      <c r="L74" s="6"/>
    </row>
    <row r="75" customFormat="false" ht="12.8" hidden="true" customHeight="false" outlineLevel="0" collapsed="false">
      <c r="B75" s="6"/>
      <c r="L75" s="6"/>
    </row>
    <row r="76" s="31" customFormat="true" ht="12.8" hidden="true" customHeight="false" outlineLevel="0" collapsed="false">
      <c r="A76" s="24"/>
      <c r="B76" s="30"/>
      <c r="C76" s="24"/>
      <c r="D76" s="169" t="s">
        <v>54</v>
      </c>
      <c r="E76" s="170"/>
      <c r="F76" s="171" t="s">
        <v>55</v>
      </c>
      <c r="G76" s="169" t="s">
        <v>54</v>
      </c>
      <c r="H76" s="170"/>
      <c r="I76" s="172"/>
      <c r="J76" s="173" t="s">
        <v>55</v>
      </c>
      <c r="K76" s="170"/>
      <c r="L76" s="49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 s="31" customFormat="true" ht="14.4" hidden="true" customHeight="true" outlineLevel="0" collapsed="false">
      <c r="A77" s="24"/>
      <c r="B77" s="176"/>
      <c r="C77" s="177"/>
      <c r="D77" s="177"/>
      <c r="E77" s="177"/>
      <c r="F77" s="177"/>
      <c r="G77" s="177"/>
      <c r="H77" s="177"/>
      <c r="I77" s="178"/>
      <c r="J77" s="177"/>
      <c r="K77" s="177"/>
      <c r="L77" s="49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 customFormat="false" ht="12.8" hidden="true" customHeight="false" outlineLevel="0" collapsed="false"/>
    <row r="79" customFormat="false" ht="12.8" hidden="true" customHeight="false" outlineLevel="0" collapsed="false"/>
    <row r="80" customFormat="false" ht="12.8" hidden="true" customHeight="false" outlineLevel="0" collapsed="false"/>
    <row r="81" s="31" customFormat="true" ht="6.95" hidden="true" customHeight="true" outlineLevel="0" collapsed="false">
      <c r="A81" s="24"/>
      <c r="B81" s="179"/>
      <c r="C81" s="180"/>
      <c r="D81" s="180"/>
      <c r="E81" s="180"/>
      <c r="F81" s="180"/>
      <c r="G81" s="180"/>
      <c r="H81" s="180"/>
      <c r="I81" s="181"/>
      <c r="J81" s="180"/>
      <c r="K81" s="180"/>
      <c r="L81" s="49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</row>
    <row r="82" s="31" customFormat="true" ht="24.95" hidden="true" customHeight="true" outlineLevel="0" collapsed="false">
      <c r="A82" s="24"/>
      <c r="B82" s="25"/>
      <c r="C82" s="9" t="s">
        <v>127</v>
      </c>
      <c r="D82" s="26"/>
      <c r="E82" s="26"/>
      <c r="F82" s="26"/>
      <c r="G82" s="26"/>
      <c r="H82" s="26"/>
      <c r="I82" s="138"/>
      <c r="J82" s="26"/>
      <c r="K82" s="26"/>
      <c r="L82" s="49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</row>
    <row r="83" s="31" customFormat="true" ht="6.95" hidden="true" customHeight="true" outlineLevel="0" collapsed="false">
      <c r="A83" s="24"/>
      <c r="B83" s="25"/>
      <c r="C83" s="26"/>
      <c r="D83" s="26"/>
      <c r="E83" s="26"/>
      <c r="F83" s="26"/>
      <c r="G83" s="26"/>
      <c r="H83" s="26"/>
      <c r="I83" s="138"/>
      <c r="J83" s="26"/>
      <c r="K83" s="26"/>
      <c r="L83" s="49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 s="31" customFormat="true" ht="12" hidden="true" customHeight="true" outlineLevel="0" collapsed="false">
      <c r="A84" s="24"/>
      <c r="B84" s="25"/>
      <c r="C84" s="17" t="s">
        <v>15</v>
      </c>
      <c r="D84" s="26"/>
      <c r="E84" s="26"/>
      <c r="F84" s="26"/>
      <c r="G84" s="26"/>
      <c r="H84" s="26"/>
      <c r="I84" s="138"/>
      <c r="J84" s="26"/>
      <c r="K84" s="26"/>
      <c r="L84" s="49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 s="31" customFormat="true" ht="23.25" hidden="true" customHeight="true" outlineLevel="0" collapsed="false">
      <c r="A85" s="24"/>
      <c r="B85" s="25"/>
      <c r="C85" s="26"/>
      <c r="D85" s="26"/>
      <c r="E85" s="182" t="str">
        <f aca="false">E7</f>
        <v>TECHNICKÉ SLUŽBY KŘINICE - 4 bytové jednotky, na st. p. č. 118 k.ú. Křinice</v>
      </c>
      <c r="F85" s="182"/>
      <c r="G85" s="182"/>
      <c r="H85" s="182"/>
      <c r="I85" s="138"/>
      <c r="J85" s="26"/>
      <c r="K85" s="26"/>
      <c r="L85" s="49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</row>
    <row r="86" customFormat="false" ht="12" hidden="true" customHeight="true" outlineLevel="0" collapsed="false">
      <c r="B86" s="7"/>
      <c r="C86" s="17" t="s">
        <v>123</v>
      </c>
      <c r="D86" s="8"/>
      <c r="E86" s="8"/>
      <c r="F86" s="8"/>
      <c r="G86" s="8"/>
      <c r="H86" s="8"/>
      <c r="J86" s="8"/>
      <c r="K86" s="8"/>
      <c r="L86" s="6"/>
    </row>
    <row r="87" s="31" customFormat="true" ht="16.5" hidden="true" customHeight="true" outlineLevel="0" collapsed="false">
      <c r="A87" s="24"/>
      <c r="B87" s="25"/>
      <c r="C87" s="26"/>
      <c r="D87" s="26"/>
      <c r="E87" s="182" t="s">
        <v>124</v>
      </c>
      <c r="F87" s="182"/>
      <c r="G87" s="182"/>
      <c r="H87" s="182"/>
      <c r="I87" s="138"/>
      <c r="J87" s="26"/>
      <c r="K87" s="26"/>
      <c r="L87" s="49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</row>
    <row r="88" s="31" customFormat="true" ht="12" hidden="true" customHeight="true" outlineLevel="0" collapsed="false">
      <c r="A88" s="24"/>
      <c r="B88" s="25"/>
      <c r="C88" s="17" t="s">
        <v>125</v>
      </c>
      <c r="D88" s="26"/>
      <c r="E88" s="26"/>
      <c r="F88" s="26"/>
      <c r="G88" s="26"/>
      <c r="H88" s="26"/>
      <c r="I88" s="138"/>
      <c r="J88" s="26"/>
      <c r="K88" s="26"/>
      <c r="L88" s="49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</row>
    <row r="89" s="31" customFormat="true" ht="16.5" hidden="true" customHeight="true" outlineLevel="0" collapsed="false">
      <c r="A89" s="24"/>
      <c r="B89" s="25"/>
      <c r="C89" s="26"/>
      <c r="D89" s="26"/>
      <c r="E89" s="64" t="str">
        <f aca="false">E11</f>
        <v>2 - I.NP</v>
      </c>
      <c r="F89" s="64"/>
      <c r="G89" s="64"/>
      <c r="H89" s="64"/>
      <c r="I89" s="138"/>
      <c r="J89" s="26"/>
      <c r="K89" s="26"/>
      <c r="L89" s="49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</row>
    <row r="90" s="31" customFormat="true" ht="6.95" hidden="true" customHeight="true" outlineLevel="0" collapsed="false">
      <c r="A90" s="24"/>
      <c r="B90" s="25"/>
      <c r="C90" s="26"/>
      <c r="D90" s="26"/>
      <c r="E90" s="26"/>
      <c r="F90" s="26"/>
      <c r="G90" s="26"/>
      <c r="H90" s="26"/>
      <c r="I90" s="138"/>
      <c r="J90" s="26"/>
      <c r="K90" s="26"/>
      <c r="L90" s="49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</row>
    <row r="91" s="31" customFormat="true" ht="12" hidden="true" customHeight="true" outlineLevel="0" collapsed="false">
      <c r="A91" s="24"/>
      <c r="B91" s="25"/>
      <c r="C91" s="17" t="s">
        <v>19</v>
      </c>
      <c r="D91" s="26"/>
      <c r="E91" s="26"/>
      <c r="F91" s="18" t="str">
        <f aca="false">F14</f>
        <v>st. p. č. 118 k.ú. Křinice</v>
      </c>
      <c r="G91" s="26"/>
      <c r="H91" s="26"/>
      <c r="I91" s="140" t="s">
        <v>21</v>
      </c>
      <c r="J91" s="183" t="str">
        <f aca="false">IF(J14="","",J14)</f>
        <v>13. 5. 2020</v>
      </c>
      <c r="K91" s="26"/>
      <c r="L91" s="49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</row>
    <row r="92" s="31" customFormat="true" ht="6.95" hidden="true" customHeight="true" outlineLevel="0" collapsed="false">
      <c r="A92" s="24"/>
      <c r="B92" s="25"/>
      <c r="C92" s="26"/>
      <c r="D92" s="26"/>
      <c r="E92" s="26"/>
      <c r="F92" s="26"/>
      <c r="G92" s="26"/>
      <c r="H92" s="26"/>
      <c r="I92" s="138"/>
      <c r="J92" s="26"/>
      <c r="K92" s="26"/>
      <c r="L92" s="49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</row>
    <row r="93" s="31" customFormat="true" ht="15.15" hidden="true" customHeight="true" outlineLevel="0" collapsed="false">
      <c r="A93" s="24"/>
      <c r="B93" s="25"/>
      <c r="C93" s="17" t="s">
        <v>23</v>
      </c>
      <c r="D93" s="26"/>
      <c r="E93" s="26"/>
      <c r="F93" s="18" t="str">
        <f aca="false">E17</f>
        <v>Obec Křinice</v>
      </c>
      <c r="G93" s="26"/>
      <c r="H93" s="26"/>
      <c r="I93" s="140" t="s">
        <v>31</v>
      </c>
      <c r="J93" s="184" t="str">
        <f aca="false">E23</f>
        <v>Tomáš Valenta</v>
      </c>
      <c r="K93" s="26"/>
      <c r="L93" s="49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</row>
    <row r="94" s="31" customFormat="true" ht="15.15" hidden="true" customHeight="true" outlineLevel="0" collapsed="false">
      <c r="A94" s="24"/>
      <c r="B94" s="25"/>
      <c r="C94" s="17" t="s">
        <v>29</v>
      </c>
      <c r="D94" s="26"/>
      <c r="E94" s="26"/>
      <c r="F94" s="18" t="str">
        <f aca="false">IF(E20="","",E20)</f>
        <v>Vyplň údaj</v>
      </c>
      <c r="G94" s="26"/>
      <c r="H94" s="26"/>
      <c r="I94" s="140" t="s">
        <v>36</v>
      </c>
      <c r="J94" s="184" t="str">
        <f aca="false">E26</f>
        <v>Tomáš Valenta</v>
      </c>
      <c r="K94" s="26"/>
      <c r="L94" s="49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</row>
    <row r="95" s="31" customFormat="true" ht="10.3" hidden="true" customHeight="true" outlineLevel="0" collapsed="false">
      <c r="A95" s="24"/>
      <c r="B95" s="25"/>
      <c r="C95" s="26"/>
      <c r="D95" s="26"/>
      <c r="E95" s="26"/>
      <c r="F95" s="26"/>
      <c r="G95" s="26"/>
      <c r="H95" s="26"/>
      <c r="I95" s="138"/>
      <c r="J95" s="26"/>
      <c r="K95" s="26"/>
      <c r="L95" s="49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</row>
    <row r="96" s="31" customFormat="true" ht="29.3" hidden="true" customHeight="true" outlineLevel="0" collapsed="false">
      <c r="A96" s="24"/>
      <c r="B96" s="25"/>
      <c r="C96" s="185" t="s">
        <v>128</v>
      </c>
      <c r="D96" s="186"/>
      <c r="E96" s="186"/>
      <c r="F96" s="186"/>
      <c r="G96" s="186"/>
      <c r="H96" s="186"/>
      <c r="I96" s="187"/>
      <c r="J96" s="188" t="s">
        <v>129</v>
      </c>
      <c r="K96" s="186"/>
      <c r="L96" s="49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</row>
    <row r="97" s="31" customFormat="true" ht="10.3" hidden="true" customHeight="true" outlineLevel="0" collapsed="false">
      <c r="A97" s="24"/>
      <c r="B97" s="25"/>
      <c r="C97" s="26"/>
      <c r="D97" s="26"/>
      <c r="E97" s="26"/>
      <c r="F97" s="26"/>
      <c r="G97" s="26"/>
      <c r="H97" s="26"/>
      <c r="I97" s="138"/>
      <c r="J97" s="26"/>
      <c r="K97" s="26"/>
      <c r="L97" s="49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</row>
    <row r="98" s="31" customFormat="true" ht="22.8" hidden="true" customHeight="true" outlineLevel="0" collapsed="false">
      <c r="A98" s="24"/>
      <c r="B98" s="25"/>
      <c r="C98" s="189" t="s">
        <v>130</v>
      </c>
      <c r="D98" s="26"/>
      <c r="E98" s="26"/>
      <c r="F98" s="26"/>
      <c r="G98" s="26"/>
      <c r="H98" s="26"/>
      <c r="I98" s="138"/>
      <c r="J98" s="190" t="n">
        <f aca="false">J142</f>
        <v>0</v>
      </c>
      <c r="K98" s="26"/>
      <c r="L98" s="49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U98" s="3" t="s">
        <v>131</v>
      </c>
    </row>
    <row r="99" s="191" customFormat="true" ht="24.95" hidden="true" customHeight="true" outlineLevel="0" collapsed="false">
      <c r="B99" s="192"/>
      <c r="C99" s="193"/>
      <c r="D99" s="194" t="s">
        <v>132</v>
      </c>
      <c r="E99" s="195"/>
      <c r="F99" s="195"/>
      <c r="G99" s="195"/>
      <c r="H99" s="195"/>
      <c r="I99" s="196"/>
      <c r="J99" s="197" t="n">
        <f aca="false">J143</f>
        <v>0</v>
      </c>
      <c r="K99" s="193"/>
      <c r="L99" s="198"/>
    </row>
    <row r="100" s="199" customFormat="true" ht="19.95" hidden="true" customHeight="true" outlineLevel="0" collapsed="false">
      <c r="B100" s="200"/>
      <c r="C100" s="117"/>
      <c r="D100" s="201" t="s">
        <v>133</v>
      </c>
      <c r="E100" s="202"/>
      <c r="F100" s="202"/>
      <c r="G100" s="202"/>
      <c r="H100" s="202"/>
      <c r="I100" s="203"/>
      <c r="J100" s="204" t="n">
        <f aca="false">J144</f>
        <v>0</v>
      </c>
      <c r="K100" s="117"/>
      <c r="L100" s="205"/>
    </row>
    <row r="101" s="199" customFormat="true" ht="19.95" hidden="true" customHeight="true" outlineLevel="0" collapsed="false">
      <c r="B101" s="200"/>
      <c r="C101" s="117"/>
      <c r="D101" s="201" t="s">
        <v>134</v>
      </c>
      <c r="E101" s="202"/>
      <c r="F101" s="202"/>
      <c r="G101" s="202"/>
      <c r="H101" s="202"/>
      <c r="I101" s="203"/>
      <c r="J101" s="204" t="n">
        <f aca="false">J166</f>
        <v>0</v>
      </c>
      <c r="K101" s="117"/>
      <c r="L101" s="205"/>
    </row>
    <row r="102" s="199" customFormat="true" ht="19.95" hidden="true" customHeight="true" outlineLevel="0" collapsed="false">
      <c r="B102" s="200"/>
      <c r="C102" s="117"/>
      <c r="D102" s="201" t="s">
        <v>135</v>
      </c>
      <c r="E102" s="202"/>
      <c r="F102" s="202"/>
      <c r="G102" s="202"/>
      <c r="H102" s="202"/>
      <c r="I102" s="203"/>
      <c r="J102" s="204" t="n">
        <f aca="false">J197</f>
        <v>0</v>
      </c>
      <c r="K102" s="117"/>
      <c r="L102" s="205"/>
    </row>
    <row r="103" s="199" customFormat="true" ht="19.95" hidden="true" customHeight="true" outlineLevel="0" collapsed="false">
      <c r="B103" s="200"/>
      <c r="C103" s="117"/>
      <c r="D103" s="201" t="s">
        <v>393</v>
      </c>
      <c r="E103" s="202"/>
      <c r="F103" s="202"/>
      <c r="G103" s="202"/>
      <c r="H103" s="202"/>
      <c r="I103" s="203"/>
      <c r="J103" s="204" t="n">
        <f aca="false">J260</f>
        <v>0</v>
      </c>
      <c r="K103" s="117"/>
      <c r="L103" s="205"/>
    </row>
    <row r="104" s="199" customFormat="true" ht="19.95" hidden="true" customHeight="true" outlineLevel="0" collapsed="false">
      <c r="B104" s="200"/>
      <c r="C104" s="117"/>
      <c r="D104" s="201" t="s">
        <v>394</v>
      </c>
      <c r="E104" s="202"/>
      <c r="F104" s="202"/>
      <c r="G104" s="202"/>
      <c r="H104" s="202"/>
      <c r="I104" s="203"/>
      <c r="J104" s="204" t="n">
        <f aca="false">J264</f>
        <v>0</v>
      </c>
      <c r="K104" s="117"/>
      <c r="L104" s="205"/>
    </row>
    <row r="105" s="199" customFormat="true" ht="19.95" hidden="true" customHeight="true" outlineLevel="0" collapsed="false">
      <c r="B105" s="200"/>
      <c r="C105" s="117"/>
      <c r="D105" s="201" t="s">
        <v>137</v>
      </c>
      <c r="E105" s="202"/>
      <c r="F105" s="202"/>
      <c r="G105" s="202"/>
      <c r="H105" s="202"/>
      <c r="I105" s="203"/>
      <c r="J105" s="204" t="n">
        <f aca="false">J639</f>
        <v>0</v>
      </c>
      <c r="K105" s="117"/>
      <c r="L105" s="205"/>
    </row>
    <row r="106" s="199" customFormat="true" ht="19.95" hidden="true" customHeight="true" outlineLevel="0" collapsed="false">
      <c r="B106" s="200"/>
      <c r="C106" s="117"/>
      <c r="D106" s="201" t="s">
        <v>138</v>
      </c>
      <c r="E106" s="202"/>
      <c r="F106" s="202"/>
      <c r="G106" s="202"/>
      <c r="H106" s="202"/>
      <c r="I106" s="203"/>
      <c r="J106" s="204" t="n">
        <f aca="false">J869</f>
        <v>0</v>
      </c>
      <c r="K106" s="117"/>
      <c r="L106" s="205"/>
    </row>
    <row r="107" s="199" customFormat="true" ht="19.95" hidden="true" customHeight="true" outlineLevel="0" collapsed="false">
      <c r="B107" s="200"/>
      <c r="C107" s="117"/>
      <c r="D107" s="201" t="s">
        <v>139</v>
      </c>
      <c r="E107" s="202"/>
      <c r="F107" s="202"/>
      <c r="G107" s="202"/>
      <c r="H107" s="202"/>
      <c r="I107" s="203"/>
      <c r="J107" s="204" t="n">
        <f aca="false">J875</f>
        <v>0</v>
      </c>
      <c r="K107" s="117"/>
      <c r="L107" s="205"/>
    </row>
    <row r="108" s="191" customFormat="true" ht="24.95" hidden="true" customHeight="true" outlineLevel="0" collapsed="false">
      <c r="B108" s="192"/>
      <c r="C108" s="193"/>
      <c r="D108" s="194" t="s">
        <v>395</v>
      </c>
      <c r="E108" s="195"/>
      <c r="F108" s="195"/>
      <c r="G108" s="195"/>
      <c r="H108" s="195"/>
      <c r="I108" s="196"/>
      <c r="J108" s="197" t="n">
        <f aca="false">J877</f>
        <v>0</v>
      </c>
      <c r="K108" s="193"/>
      <c r="L108" s="198"/>
    </row>
    <row r="109" s="199" customFormat="true" ht="19.95" hidden="true" customHeight="true" outlineLevel="0" collapsed="false">
      <c r="B109" s="200"/>
      <c r="C109" s="117"/>
      <c r="D109" s="201" t="s">
        <v>396</v>
      </c>
      <c r="E109" s="202"/>
      <c r="F109" s="202"/>
      <c r="G109" s="202"/>
      <c r="H109" s="202"/>
      <c r="I109" s="203"/>
      <c r="J109" s="204" t="n">
        <f aca="false">J878</f>
        <v>0</v>
      </c>
      <c r="K109" s="117"/>
      <c r="L109" s="205"/>
    </row>
    <row r="110" s="199" customFormat="true" ht="19.95" hidden="true" customHeight="true" outlineLevel="0" collapsed="false">
      <c r="B110" s="200"/>
      <c r="C110" s="117"/>
      <c r="D110" s="201" t="s">
        <v>397</v>
      </c>
      <c r="E110" s="202"/>
      <c r="F110" s="202"/>
      <c r="G110" s="202"/>
      <c r="H110" s="202"/>
      <c r="I110" s="203"/>
      <c r="J110" s="204" t="n">
        <f aca="false">J934</f>
        <v>0</v>
      </c>
      <c r="K110" s="117"/>
      <c r="L110" s="205"/>
    </row>
    <row r="111" s="199" customFormat="true" ht="19.95" hidden="true" customHeight="true" outlineLevel="0" collapsed="false">
      <c r="B111" s="200"/>
      <c r="C111" s="117"/>
      <c r="D111" s="201" t="s">
        <v>398</v>
      </c>
      <c r="E111" s="202"/>
      <c r="F111" s="202"/>
      <c r="G111" s="202"/>
      <c r="H111" s="202"/>
      <c r="I111" s="203"/>
      <c r="J111" s="204" t="n">
        <f aca="false">J953</f>
        <v>0</v>
      </c>
      <c r="K111" s="117"/>
      <c r="L111" s="205"/>
    </row>
    <row r="112" s="199" customFormat="true" ht="19.95" hidden="true" customHeight="true" outlineLevel="0" collapsed="false">
      <c r="B112" s="200"/>
      <c r="C112" s="117"/>
      <c r="D112" s="201" t="s">
        <v>399</v>
      </c>
      <c r="E112" s="202"/>
      <c r="F112" s="202"/>
      <c r="G112" s="202"/>
      <c r="H112" s="202"/>
      <c r="I112" s="203"/>
      <c r="J112" s="204" t="n">
        <f aca="false">J957</f>
        <v>0</v>
      </c>
      <c r="K112" s="117"/>
      <c r="L112" s="205"/>
    </row>
    <row r="113" s="199" customFormat="true" ht="19.95" hidden="true" customHeight="true" outlineLevel="0" collapsed="false">
      <c r="B113" s="200"/>
      <c r="C113" s="117"/>
      <c r="D113" s="201" t="s">
        <v>141</v>
      </c>
      <c r="E113" s="202"/>
      <c r="F113" s="202"/>
      <c r="G113" s="202"/>
      <c r="H113" s="202"/>
      <c r="I113" s="203"/>
      <c r="J113" s="204" t="n">
        <f aca="false">J965</f>
        <v>0</v>
      </c>
      <c r="K113" s="117"/>
      <c r="L113" s="205"/>
    </row>
    <row r="114" s="199" customFormat="true" ht="19.95" hidden="true" customHeight="true" outlineLevel="0" collapsed="false">
      <c r="B114" s="200"/>
      <c r="C114" s="117"/>
      <c r="D114" s="201" t="s">
        <v>400</v>
      </c>
      <c r="E114" s="202"/>
      <c r="F114" s="202"/>
      <c r="G114" s="202"/>
      <c r="H114" s="202"/>
      <c r="I114" s="203"/>
      <c r="J114" s="204" t="n">
        <f aca="false">J1012</f>
        <v>0</v>
      </c>
      <c r="K114" s="117"/>
      <c r="L114" s="205"/>
    </row>
    <row r="115" s="199" customFormat="true" ht="19.95" hidden="true" customHeight="true" outlineLevel="0" collapsed="false">
      <c r="B115" s="200"/>
      <c r="C115" s="117"/>
      <c r="D115" s="201" t="s">
        <v>401</v>
      </c>
      <c r="E115" s="202"/>
      <c r="F115" s="202"/>
      <c r="G115" s="202"/>
      <c r="H115" s="202"/>
      <c r="I115" s="203"/>
      <c r="J115" s="204" t="n">
        <f aca="false">J1118</f>
        <v>0</v>
      </c>
      <c r="K115" s="117"/>
      <c r="L115" s="205"/>
    </row>
    <row r="116" s="199" customFormat="true" ht="19.95" hidden="true" customHeight="true" outlineLevel="0" collapsed="false">
      <c r="B116" s="200"/>
      <c r="C116" s="117"/>
      <c r="D116" s="201" t="s">
        <v>402</v>
      </c>
      <c r="E116" s="202"/>
      <c r="F116" s="202"/>
      <c r="G116" s="202"/>
      <c r="H116" s="202"/>
      <c r="I116" s="203"/>
      <c r="J116" s="204" t="n">
        <f aca="false">J1179</f>
        <v>0</v>
      </c>
      <c r="K116" s="117"/>
      <c r="L116" s="205"/>
    </row>
    <row r="117" s="199" customFormat="true" ht="19.95" hidden="true" customHeight="true" outlineLevel="0" collapsed="false">
      <c r="B117" s="200"/>
      <c r="C117" s="117"/>
      <c r="D117" s="201" t="s">
        <v>142</v>
      </c>
      <c r="E117" s="202"/>
      <c r="F117" s="202"/>
      <c r="G117" s="202"/>
      <c r="H117" s="202"/>
      <c r="I117" s="203"/>
      <c r="J117" s="204" t="n">
        <f aca="false">J1225</f>
        <v>0</v>
      </c>
      <c r="K117" s="117"/>
      <c r="L117" s="205"/>
    </row>
    <row r="118" s="199" customFormat="true" ht="19.95" hidden="true" customHeight="true" outlineLevel="0" collapsed="false">
      <c r="B118" s="200"/>
      <c r="C118" s="117"/>
      <c r="D118" s="201" t="s">
        <v>403</v>
      </c>
      <c r="E118" s="202"/>
      <c r="F118" s="202"/>
      <c r="G118" s="202"/>
      <c r="H118" s="202"/>
      <c r="I118" s="203"/>
      <c r="J118" s="204" t="n">
        <f aca="false">J1233</f>
        <v>0</v>
      </c>
      <c r="K118" s="117"/>
      <c r="L118" s="205"/>
    </row>
    <row r="119" s="191" customFormat="true" ht="24.95" hidden="true" customHeight="true" outlineLevel="0" collapsed="false">
      <c r="B119" s="192"/>
      <c r="C119" s="193"/>
      <c r="D119" s="194" t="s">
        <v>143</v>
      </c>
      <c r="E119" s="195"/>
      <c r="F119" s="195"/>
      <c r="G119" s="195"/>
      <c r="H119" s="195"/>
      <c r="I119" s="196"/>
      <c r="J119" s="197" t="n">
        <f aca="false">J1251</f>
        <v>0</v>
      </c>
      <c r="K119" s="193"/>
      <c r="L119" s="198"/>
    </row>
    <row r="120" s="199" customFormat="true" ht="19.95" hidden="true" customHeight="true" outlineLevel="0" collapsed="false">
      <c r="B120" s="200"/>
      <c r="C120" s="117"/>
      <c r="D120" s="201" t="s">
        <v>144</v>
      </c>
      <c r="E120" s="202"/>
      <c r="F120" s="202"/>
      <c r="G120" s="202"/>
      <c r="H120" s="202"/>
      <c r="I120" s="203"/>
      <c r="J120" s="204" t="n">
        <f aca="false">J1252</f>
        <v>0</v>
      </c>
      <c r="K120" s="117"/>
      <c r="L120" s="205"/>
    </row>
    <row r="121" s="31" customFormat="true" ht="21.85" hidden="true" customHeight="true" outlineLevel="0" collapsed="false">
      <c r="A121" s="24"/>
      <c r="B121" s="25"/>
      <c r="C121" s="26"/>
      <c r="D121" s="26"/>
      <c r="E121" s="26"/>
      <c r="F121" s="26"/>
      <c r="G121" s="26"/>
      <c r="H121" s="26"/>
      <c r="I121" s="138"/>
      <c r="J121" s="26"/>
      <c r="K121" s="26"/>
      <c r="L121" s="49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</row>
    <row r="122" s="31" customFormat="true" ht="6.95" hidden="true" customHeight="true" outlineLevel="0" collapsed="false">
      <c r="A122" s="24"/>
      <c r="B122" s="52"/>
      <c r="C122" s="53"/>
      <c r="D122" s="53"/>
      <c r="E122" s="53"/>
      <c r="F122" s="53"/>
      <c r="G122" s="53"/>
      <c r="H122" s="53"/>
      <c r="I122" s="178"/>
      <c r="J122" s="53"/>
      <c r="K122" s="53"/>
      <c r="L122" s="49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</row>
    <row r="123" customFormat="false" ht="12.8" hidden="true" customHeight="false" outlineLevel="0" collapsed="false"/>
    <row r="124" customFormat="false" ht="12.8" hidden="true" customHeight="false" outlineLevel="0" collapsed="false"/>
    <row r="125" customFormat="false" ht="12.8" hidden="true" customHeight="false" outlineLevel="0" collapsed="false"/>
    <row r="126" s="31" customFormat="true" ht="6.95" hidden="false" customHeight="true" outlineLevel="0" collapsed="false">
      <c r="A126" s="24"/>
      <c r="B126" s="54"/>
      <c r="C126" s="55"/>
      <c r="D126" s="55"/>
      <c r="E126" s="55"/>
      <c r="F126" s="55"/>
      <c r="G126" s="55"/>
      <c r="H126" s="55"/>
      <c r="I126" s="181"/>
      <c r="J126" s="55"/>
      <c r="K126" s="55"/>
      <c r="L126" s="49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</row>
    <row r="127" s="31" customFormat="true" ht="24.95" hidden="false" customHeight="true" outlineLevel="0" collapsed="false">
      <c r="A127" s="24"/>
      <c r="B127" s="25"/>
      <c r="C127" s="9" t="s">
        <v>145</v>
      </c>
      <c r="D127" s="26"/>
      <c r="E127" s="26"/>
      <c r="F127" s="26"/>
      <c r="G127" s="26"/>
      <c r="H127" s="26"/>
      <c r="I127" s="138"/>
      <c r="J127" s="26"/>
      <c r="K127" s="26"/>
      <c r="L127" s="49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</row>
    <row r="128" s="31" customFormat="true" ht="6.95" hidden="false" customHeight="true" outlineLevel="0" collapsed="false">
      <c r="A128" s="24"/>
      <c r="B128" s="25"/>
      <c r="C128" s="26"/>
      <c r="D128" s="26"/>
      <c r="E128" s="26"/>
      <c r="F128" s="26"/>
      <c r="G128" s="26"/>
      <c r="H128" s="26"/>
      <c r="I128" s="138"/>
      <c r="J128" s="26"/>
      <c r="K128" s="26"/>
      <c r="L128" s="49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</row>
    <row r="129" s="31" customFormat="true" ht="12" hidden="false" customHeight="true" outlineLevel="0" collapsed="false">
      <c r="A129" s="24"/>
      <c r="B129" s="25"/>
      <c r="C129" s="17" t="s">
        <v>15</v>
      </c>
      <c r="D129" s="26"/>
      <c r="E129" s="26"/>
      <c r="F129" s="26"/>
      <c r="G129" s="26"/>
      <c r="H129" s="26"/>
      <c r="I129" s="138"/>
      <c r="J129" s="26"/>
      <c r="K129" s="26"/>
      <c r="L129" s="49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</row>
    <row r="130" s="31" customFormat="true" ht="23.25" hidden="false" customHeight="true" outlineLevel="0" collapsed="false">
      <c r="A130" s="24"/>
      <c r="B130" s="25"/>
      <c r="C130" s="26"/>
      <c r="D130" s="26"/>
      <c r="E130" s="182" t="str">
        <f aca="false">E7</f>
        <v>TECHNICKÉ SLUŽBY KŘINICE - 4 bytové jednotky, na st. p. č. 118 k.ú. Křinice</v>
      </c>
      <c r="F130" s="182"/>
      <c r="G130" s="182"/>
      <c r="H130" s="182"/>
      <c r="I130" s="138"/>
      <c r="J130" s="26"/>
      <c r="K130" s="26"/>
      <c r="L130" s="49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</row>
    <row r="131" customFormat="false" ht="12" hidden="false" customHeight="true" outlineLevel="0" collapsed="false">
      <c r="B131" s="7"/>
      <c r="C131" s="17" t="s">
        <v>123</v>
      </c>
      <c r="D131" s="8"/>
      <c r="E131" s="8"/>
      <c r="F131" s="8"/>
      <c r="G131" s="8"/>
      <c r="H131" s="8"/>
      <c r="J131" s="8"/>
      <c r="K131" s="8"/>
      <c r="L131" s="6"/>
    </row>
    <row r="132" s="31" customFormat="true" ht="16.5" hidden="false" customHeight="true" outlineLevel="0" collapsed="false">
      <c r="A132" s="24"/>
      <c r="B132" s="25"/>
      <c r="C132" s="26"/>
      <c r="D132" s="26"/>
      <c r="E132" s="182" t="s">
        <v>124</v>
      </c>
      <c r="F132" s="182"/>
      <c r="G132" s="182"/>
      <c r="H132" s="182"/>
      <c r="I132" s="138"/>
      <c r="J132" s="26"/>
      <c r="K132" s="26"/>
      <c r="L132" s="49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</row>
    <row r="133" s="31" customFormat="true" ht="12" hidden="false" customHeight="true" outlineLevel="0" collapsed="false">
      <c r="A133" s="24"/>
      <c r="B133" s="25"/>
      <c r="C133" s="17" t="s">
        <v>125</v>
      </c>
      <c r="D133" s="26"/>
      <c r="E133" s="26"/>
      <c r="F133" s="26"/>
      <c r="G133" s="26"/>
      <c r="H133" s="26"/>
      <c r="I133" s="138"/>
      <c r="J133" s="26"/>
      <c r="K133" s="26"/>
      <c r="L133" s="49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</row>
    <row r="134" s="31" customFormat="true" ht="16.5" hidden="false" customHeight="true" outlineLevel="0" collapsed="false">
      <c r="A134" s="24"/>
      <c r="B134" s="25"/>
      <c r="C134" s="26"/>
      <c r="D134" s="26"/>
      <c r="E134" s="64" t="str">
        <f aca="false">E11</f>
        <v>2 - I.NP</v>
      </c>
      <c r="F134" s="64"/>
      <c r="G134" s="64"/>
      <c r="H134" s="64"/>
      <c r="I134" s="138"/>
      <c r="J134" s="26"/>
      <c r="K134" s="26"/>
      <c r="L134" s="49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</row>
    <row r="135" s="31" customFormat="true" ht="6.95" hidden="false" customHeight="true" outlineLevel="0" collapsed="false">
      <c r="A135" s="24"/>
      <c r="B135" s="25"/>
      <c r="C135" s="26"/>
      <c r="D135" s="26"/>
      <c r="E135" s="26"/>
      <c r="F135" s="26"/>
      <c r="G135" s="26"/>
      <c r="H135" s="26"/>
      <c r="I135" s="138"/>
      <c r="J135" s="26"/>
      <c r="K135" s="26"/>
      <c r="L135" s="49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</row>
    <row r="136" s="31" customFormat="true" ht="12" hidden="false" customHeight="true" outlineLevel="0" collapsed="false">
      <c r="A136" s="24"/>
      <c r="B136" s="25"/>
      <c r="C136" s="17" t="s">
        <v>19</v>
      </c>
      <c r="D136" s="26"/>
      <c r="E136" s="26"/>
      <c r="F136" s="18" t="str">
        <f aca="false">F14</f>
        <v>st. p. č. 118 k.ú. Křinice</v>
      </c>
      <c r="G136" s="26"/>
      <c r="H136" s="26"/>
      <c r="I136" s="140" t="s">
        <v>21</v>
      </c>
      <c r="J136" s="183" t="str">
        <f aca="false">IF(J14="","",J14)</f>
        <v>13. 5. 2020</v>
      </c>
      <c r="K136" s="26"/>
      <c r="L136" s="49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</row>
    <row r="137" s="31" customFormat="true" ht="6.95" hidden="false" customHeight="true" outlineLevel="0" collapsed="false">
      <c r="A137" s="24"/>
      <c r="B137" s="25"/>
      <c r="C137" s="26"/>
      <c r="D137" s="26"/>
      <c r="E137" s="26"/>
      <c r="F137" s="26"/>
      <c r="G137" s="26"/>
      <c r="H137" s="26"/>
      <c r="I137" s="138"/>
      <c r="J137" s="26"/>
      <c r="K137" s="26"/>
      <c r="L137" s="49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</row>
    <row r="138" s="31" customFormat="true" ht="15.15" hidden="false" customHeight="true" outlineLevel="0" collapsed="false">
      <c r="A138" s="24"/>
      <c r="B138" s="25"/>
      <c r="C138" s="17" t="s">
        <v>23</v>
      </c>
      <c r="D138" s="26"/>
      <c r="E138" s="26"/>
      <c r="F138" s="18" t="str">
        <f aca="false">E17</f>
        <v>Obec Křinice</v>
      </c>
      <c r="G138" s="26"/>
      <c r="H138" s="26"/>
      <c r="I138" s="140" t="s">
        <v>31</v>
      </c>
      <c r="J138" s="184" t="str">
        <f aca="false">E23</f>
        <v>Tomáš Valenta</v>
      </c>
      <c r="K138" s="26"/>
      <c r="L138" s="49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</row>
    <row r="139" s="31" customFormat="true" ht="15.15" hidden="false" customHeight="true" outlineLevel="0" collapsed="false">
      <c r="A139" s="24"/>
      <c r="B139" s="25"/>
      <c r="C139" s="17" t="s">
        <v>29</v>
      </c>
      <c r="D139" s="26"/>
      <c r="E139" s="26"/>
      <c r="F139" s="18" t="str">
        <f aca="false">IF(E20="","",E20)</f>
        <v>Vyplň údaj</v>
      </c>
      <c r="G139" s="26"/>
      <c r="H139" s="26"/>
      <c r="I139" s="140" t="s">
        <v>36</v>
      </c>
      <c r="J139" s="184" t="str">
        <f aca="false">E26</f>
        <v>Tomáš Valenta</v>
      </c>
      <c r="K139" s="26"/>
      <c r="L139" s="49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</row>
    <row r="140" s="31" customFormat="true" ht="10.3" hidden="false" customHeight="true" outlineLevel="0" collapsed="false">
      <c r="A140" s="24"/>
      <c r="B140" s="25"/>
      <c r="C140" s="26"/>
      <c r="D140" s="26"/>
      <c r="E140" s="26"/>
      <c r="F140" s="26"/>
      <c r="G140" s="26"/>
      <c r="H140" s="26"/>
      <c r="I140" s="138"/>
      <c r="J140" s="26"/>
      <c r="K140" s="26"/>
      <c r="L140" s="49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</row>
    <row r="141" s="214" customFormat="true" ht="29.3" hidden="false" customHeight="true" outlineLevel="0" collapsed="false">
      <c r="A141" s="206"/>
      <c r="B141" s="207"/>
      <c r="C141" s="208" t="s">
        <v>146</v>
      </c>
      <c r="D141" s="209" t="s">
        <v>64</v>
      </c>
      <c r="E141" s="209" t="s">
        <v>60</v>
      </c>
      <c r="F141" s="209" t="s">
        <v>61</v>
      </c>
      <c r="G141" s="209" t="s">
        <v>147</v>
      </c>
      <c r="H141" s="209" t="s">
        <v>148</v>
      </c>
      <c r="I141" s="210" t="s">
        <v>149</v>
      </c>
      <c r="J141" s="211" t="s">
        <v>129</v>
      </c>
      <c r="K141" s="212" t="s">
        <v>150</v>
      </c>
      <c r="L141" s="213"/>
      <c r="M141" s="82"/>
      <c r="N141" s="83" t="s">
        <v>43</v>
      </c>
      <c r="O141" s="83" t="s">
        <v>151</v>
      </c>
      <c r="P141" s="83" t="s">
        <v>152</v>
      </c>
      <c r="Q141" s="83" t="s">
        <v>153</v>
      </c>
      <c r="R141" s="83" t="s">
        <v>154</v>
      </c>
      <c r="S141" s="83" t="s">
        <v>155</v>
      </c>
      <c r="T141" s="84" t="s">
        <v>156</v>
      </c>
      <c r="U141" s="206"/>
      <c r="V141" s="206"/>
      <c r="W141" s="206"/>
      <c r="X141" s="206"/>
      <c r="Y141" s="206"/>
      <c r="Z141" s="206"/>
      <c r="AA141" s="206"/>
      <c r="AB141" s="206"/>
      <c r="AC141" s="206"/>
      <c r="AD141" s="206"/>
      <c r="AE141" s="206"/>
    </row>
    <row r="142" s="31" customFormat="true" ht="22.8" hidden="false" customHeight="true" outlineLevel="0" collapsed="false">
      <c r="A142" s="24"/>
      <c r="B142" s="25"/>
      <c r="C142" s="90" t="s">
        <v>157</v>
      </c>
      <c r="D142" s="26"/>
      <c r="E142" s="26"/>
      <c r="F142" s="26"/>
      <c r="G142" s="26"/>
      <c r="H142" s="26"/>
      <c r="I142" s="138"/>
      <c r="J142" s="215" t="n">
        <f aca="false">BK142</f>
        <v>0</v>
      </c>
      <c r="K142" s="26"/>
      <c r="L142" s="30"/>
      <c r="M142" s="85"/>
      <c r="N142" s="216"/>
      <c r="O142" s="86"/>
      <c r="P142" s="217" t="n">
        <f aca="false">P143+P877+P1251</f>
        <v>0</v>
      </c>
      <c r="Q142" s="86"/>
      <c r="R142" s="217" t="n">
        <f aca="false">R143+R877+R1251</f>
        <v>68.67081001</v>
      </c>
      <c r="S142" s="86"/>
      <c r="T142" s="218" t="n">
        <f aca="false">T143+T877+T1251</f>
        <v>73.50236799</v>
      </c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T142" s="3" t="s">
        <v>78</v>
      </c>
      <c r="AU142" s="3" t="s">
        <v>131</v>
      </c>
      <c r="BK142" s="219" t="n">
        <f aca="false">BK143+BK877+BK1251</f>
        <v>0</v>
      </c>
    </row>
    <row r="143" s="220" customFormat="true" ht="25.9" hidden="false" customHeight="true" outlineLevel="0" collapsed="false">
      <c r="B143" s="221"/>
      <c r="C143" s="222"/>
      <c r="D143" s="223" t="s">
        <v>78</v>
      </c>
      <c r="E143" s="224" t="s">
        <v>158</v>
      </c>
      <c r="F143" s="224" t="s">
        <v>159</v>
      </c>
      <c r="G143" s="222"/>
      <c r="H143" s="222"/>
      <c r="I143" s="225"/>
      <c r="J143" s="226" t="n">
        <f aca="false">BK143</f>
        <v>0</v>
      </c>
      <c r="K143" s="222"/>
      <c r="L143" s="227"/>
      <c r="M143" s="228"/>
      <c r="N143" s="229"/>
      <c r="O143" s="229"/>
      <c r="P143" s="230" t="n">
        <f aca="false">P144+P166+P197+P260+P264+P639+P869+P875</f>
        <v>0</v>
      </c>
      <c r="Q143" s="229"/>
      <c r="R143" s="230" t="n">
        <f aca="false">R144+R166+R197+R260+R264+R639+R869+R875</f>
        <v>62.37192824</v>
      </c>
      <c r="S143" s="229"/>
      <c r="T143" s="231" t="n">
        <f aca="false">T144+T166+T197+T260+T264+T639+T869+T875</f>
        <v>73.433725</v>
      </c>
      <c r="AR143" s="232" t="s">
        <v>86</v>
      </c>
      <c r="AT143" s="233" t="s">
        <v>78</v>
      </c>
      <c r="AU143" s="233" t="s">
        <v>79</v>
      </c>
      <c r="AY143" s="232" t="s">
        <v>160</v>
      </c>
      <c r="BK143" s="234" t="n">
        <f aca="false">BK144+BK166+BK197+BK260+BK264+BK639+BK869+BK875</f>
        <v>0</v>
      </c>
    </row>
    <row r="144" s="220" customFormat="true" ht="22.8" hidden="false" customHeight="true" outlineLevel="0" collapsed="false">
      <c r="B144" s="221"/>
      <c r="C144" s="222"/>
      <c r="D144" s="223" t="s">
        <v>78</v>
      </c>
      <c r="E144" s="235" t="s">
        <v>86</v>
      </c>
      <c r="F144" s="235" t="s">
        <v>161</v>
      </c>
      <c r="G144" s="222"/>
      <c r="H144" s="222"/>
      <c r="I144" s="225"/>
      <c r="J144" s="236" t="n">
        <f aca="false">BK144</f>
        <v>0</v>
      </c>
      <c r="K144" s="222"/>
      <c r="L144" s="227"/>
      <c r="M144" s="228"/>
      <c r="N144" s="229"/>
      <c r="O144" s="229"/>
      <c r="P144" s="230" t="n">
        <f aca="false">SUM(P145:P165)</f>
        <v>0</v>
      </c>
      <c r="Q144" s="229"/>
      <c r="R144" s="230" t="n">
        <f aca="false">SUM(R145:R165)</f>
        <v>0</v>
      </c>
      <c r="S144" s="229"/>
      <c r="T144" s="231" t="n">
        <f aca="false">SUM(T145:T165)</f>
        <v>0</v>
      </c>
      <c r="AR144" s="232" t="s">
        <v>86</v>
      </c>
      <c r="AT144" s="233" t="s">
        <v>78</v>
      </c>
      <c r="AU144" s="233" t="s">
        <v>86</v>
      </c>
      <c r="AY144" s="232" t="s">
        <v>160</v>
      </c>
      <c r="BK144" s="234" t="n">
        <f aca="false">SUM(BK145:BK165)</f>
        <v>0</v>
      </c>
    </row>
    <row r="145" s="31" customFormat="true" ht="21.75" hidden="false" customHeight="true" outlineLevel="0" collapsed="false">
      <c r="A145" s="24"/>
      <c r="B145" s="25"/>
      <c r="C145" s="237" t="s">
        <v>86</v>
      </c>
      <c r="D145" s="237" t="s">
        <v>162</v>
      </c>
      <c r="E145" s="238" t="s">
        <v>404</v>
      </c>
      <c r="F145" s="239" t="s">
        <v>405</v>
      </c>
      <c r="G145" s="240" t="s">
        <v>165</v>
      </c>
      <c r="H145" s="241" t="n">
        <v>5.104</v>
      </c>
      <c r="I145" s="242"/>
      <c r="J145" s="243" t="n">
        <f aca="false">ROUND(I145*H145,2)</f>
        <v>0</v>
      </c>
      <c r="K145" s="244"/>
      <c r="L145" s="30"/>
      <c r="M145" s="245"/>
      <c r="N145" s="246" t="s">
        <v>44</v>
      </c>
      <c r="O145" s="74"/>
      <c r="P145" s="247" t="n">
        <f aca="false">O145*H145</f>
        <v>0</v>
      </c>
      <c r="Q145" s="247" t="n">
        <v>0</v>
      </c>
      <c r="R145" s="247" t="n">
        <f aca="false">Q145*H145</f>
        <v>0</v>
      </c>
      <c r="S145" s="247" t="n">
        <v>0</v>
      </c>
      <c r="T145" s="248" t="n">
        <f aca="false">S145*H145</f>
        <v>0</v>
      </c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R145" s="249" t="s">
        <v>166</v>
      </c>
      <c r="AT145" s="249" t="s">
        <v>162</v>
      </c>
      <c r="AU145" s="249" t="s">
        <v>88</v>
      </c>
      <c r="AY145" s="3" t="s">
        <v>160</v>
      </c>
      <c r="BE145" s="250" t="n">
        <f aca="false">IF(N145="základní",J145,0)</f>
        <v>0</v>
      </c>
      <c r="BF145" s="250" t="n">
        <f aca="false">IF(N145="snížená",J145,0)</f>
        <v>0</v>
      </c>
      <c r="BG145" s="250" t="n">
        <f aca="false">IF(N145="zákl. přenesená",J145,0)</f>
        <v>0</v>
      </c>
      <c r="BH145" s="250" t="n">
        <f aca="false">IF(N145="sníž. přenesená",J145,0)</f>
        <v>0</v>
      </c>
      <c r="BI145" s="250" t="n">
        <f aca="false">IF(N145="nulová",J145,0)</f>
        <v>0</v>
      </c>
      <c r="BJ145" s="3" t="s">
        <v>86</v>
      </c>
      <c r="BK145" s="250" t="n">
        <f aca="false">ROUND(I145*H145,2)</f>
        <v>0</v>
      </c>
      <c r="BL145" s="3" t="s">
        <v>166</v>
      </c>
      <c r="BM145" s="249" t="s">
        <v>406</v>
      </c>
    </row>
    <row r="146" s="251" customFormat="true" ht="12.8" hidden="false" customHeight="false" outlineLevel="0" collapsed="false">
      <c r="B146" s="252"/>
      <c r="C146" s="253"/>
      <c r="D146" s="254" t="s">
        <v>168</v>
      </c>
      <c r="E146" s="255"/>
      <c r="F146" s="256" t="s">
        <v>407</v>
      </c>
      <c r="G146" s="253"/>
      <c r="H146" s="257" t="n">
        <v>-0.794</v>
      </c>
      <c r="I146" s="258"/>
      <c r="J146" s="253"/>
      <c r="K146" s="253"/>
      <c r="L146" s="259"/>
      <c r="M146" s="260"/>
      <c r="N146" s="261"/>
      <c r="O146" s="261"/>
      <c r="P146" s="261"/>
      <c r="Q146" s="261"/>
      <c r="R146" s="261"/>
      <c r="S146" s="261"/>
      <c r="T146" s="262"/>
      <c r="AT146" s="263" t="s">
        <v>168</v>
      </c>
      <c r="AU146" s="263" t="s">
        <v>88</v>
      </c>
      <c r="AV146" s="251" t="s">
        <v>88</v>
      </c>
      <c r="AW146" s="251" t="s">
        <v>35</v>
      </c>
      <c r="AX146" s="251" t="s">
        <v>79</v>
      </c>
      <c r="AY146" s="263" t="s">
        <v>160</v>
      </c>
    </row>
    <row r="147" s="251" customFormat="true" ht="12.8" hidden="false" customHeight="false" outlineLevel="0" collapsed="false">
      <c r="B147" s="252"/>
      <c r="C147" s="253"/>
      <c r="D147" s="254" t="s">
        <v>168</v>
      </c>
      <c r="E147" s="255"/>
      <c r="F147" s="256" t="s">
        <v>408</v>
      </c>
      <c r="G147" s="253"/>
      <c r="H147" s="257" t="n">
        <v>-0.438</v>
      </c>
      <c r="I147" s="258"/>
      <c r="J147" s="253"/>
      <c r="K147" s="253"/>
      <c r="L147" s="259"/>
      <c r="M147" s="260"/>
      <c r="N147" s="261"/>
      <c r="O147" s="261"/>
      <c r="P147" s="261"/>
      <c r="Q147" s="261"/>
      <c r="R147" s="261"/>
      <c r="S147" s="261"/>
      <c r="T147" s="262"/>
      <c r="AT147" s="263" t="s">
        <v>168</v>
      </c>
      <c r="AU147" s="263" t="s">
        <v>88</v>
      </c>
      <c r="AV147" s="251" t="s">
        <v>88</v>
      </c>
      <c r="AW147" s="251" t="s">
        <v>35</v>
      </c>
      <c r="AX147" s="251" t="s">
        <v>79</v>
      </c>
      <c r="AY147" s="263" t="s">
        <v>160</v>
      </c>
    </row>
    <row r="148" s="276" customFormat="true" ht="12.8" hidden="false" customHeight="false" outlineLevel="0" collapsed="false">
      <c r="B148" s="277"/>
      <c r="C148" s="278"/>
      <c r="D148" s="254" t="s">
        <v>168</v>
      </c>
      <c r="E148" s="279"/>
      <c r="F148" s="280" t="s">
        <v>409</v>
      </c>
      <c r="G148" s="278"/>
      <c r="H148" s="279"/>
      <c r="I148" s="281"/>
      <c r="J148" s="278"/>
      <c r="K148" s="278"/>
      <c r="L148" s="282"/>
      <c r="M148" s="283"/>
      <c r="N148" s="284"/>
      <c r="O148" s="284"/>
      <c r="P148" s="284"/>
      <c r="Q148" s="284"/>
      <c r="R148" s="284"/>
      <c r="S148" s="284"/>
      <c r="T148" s="285"/>
      <c r="AT148" s="286" t="s">
        <v>168</v>
      </c>
      <c r="AU148" s="286" t="s">
        <v>88</v>
      </c>
      <c r="AV148" s="276" t="s">
        <v>86</v>
      </c>
      <c r="AW148" s="276" t="s">
        <v>35</v>
      </c>
      <c r="AX148" s="276" t="s">
        <v>79</v>
      </c>
      <c r="AY148" s="286" t="s">
        <v>160</v>
      </c>
    </row>
    <row r="149" s="251" customFormat="true" ht="12.8" hidden="false" customHeight="false" outlineLevel="0" collapsed="false">
      <c r="B149" s="252"/>
      <c r="C149" s="253"/>
      <c r="D149" s="254" t="s">
        <v>168</v>
      </c>
      <c r="E149" s="255"/>
      <c r="F149" s="256" t="s">
        <v>410</v>
      </c>
      <c r="G149" s="253"/>
      <c r="H149" s="257" t="n">
        <v>0</v>
      </c>
      <c r="I149" s="258"/>
      <c r="J149" s="253"/>
      <c r="K149" s="253"/>
      <c r="L149" s="259"/>
      <c r="M149" s="260"/>
      <c r="N149" s="261"/>
      <c r="O149" s="261"/>
      <c r="P149" s="261"/>
      <c r="Q149" s="261"/>
      <c r="R149" s="261"/>
      <c r="S149" s="261"/>
      <c r="T149" s="262"/>
      <c r="AT149" s="263" t="s">
        <v>168</v>
      </c>
      <c r="AU149" s="263" t="s">
        <v>88</v>
      </c>
      <c r="AV149" s="251" t="s">
        <v>88</v>
      </c>
      <c r="AW149" s="251" t="s">
        <v>35</v>
      </c>
      <c r="AX149" s="251" t="s">
        <v>79</v>
      </c>
      <c r="AY149" s="263" t="s">
        <v>160</v>
      </c>
    </row>
    <row r="150" s="251" customFormat="true" ht="12.8" hidden="false" customHeight="false" outlineLevel="0" collapsed="false">
      <c r="B150" s="252"/>
      <c r="C150" s="253"/>
      <c r="D150" s="254" t="s">
        <v>168</v>
      </c>
      <c r="E150" s="255"/>
      <c r="F150" s="256" t="s">
        <v>411</v>
      </c>
      <c r="G150" s="253"/>
      <c r="H150" s="257" t="n">
        <v>1.868</v>
      </c>
      <c r="I150" s="258"/>
      <c r="J150" s="253"/>
      <c r="K150" s="253"/>
      <c r="L150" s="259"/>
      <c r="M150" s="260"/>
      <c r="N150" s="261"/>
      <c r="O150" s="261"/>
      <c r="P150" s="261"/>
      <c r="Q150" s="261"/>
      <c r="R150" s="261"/>
      <c r="S150" s="261"/>
      <c r="T150" s="262"/>
      <c r="AT150" s="263" t="s">
        <v>168</v>
      </c>
      <c r="AU150" s="263" t="s">
        <v>88</v>
      </c>
      <c r="AV150" s="251" t="s">
        <v>88</v>
      </c>
      <c r="AW150" s="251" t="s">
        <v>35</v>
      </c>
      <c r="AX150" s="251" t="s">
        <v>79</v>
      </c>
      <c r="AY150" s="263" t="s">
        <v>160</v>
      </c>
    </row>
    <row r="151" s="276" customFormat="true" ht="12.8" hidden="false" customHeight="false" outlineLevel="0" collapsed="false">
      <c r="B151" s="277"/>
      <c r="C151" s="278"/>
      <c r="D151" s="254" t="s">
        <v>168</v>
      </c>
      <c r="E151" s="279"/>
      <c r="F151" s="280" t="s">
        <v>412</v>
      </c>
      <c r="G151" s="278"/>
      <c r="H151" s="279"/>
      <c r="I151" s="281"/>
      <c r="J151" s="278"/>
      <c r="K151" s="278"/>
      <c r="L151" s="282"/>
      <c r="M151" s="283"/>
      <c r="N151" s="284"/>
      <c r="O151" s="284"/>
      <c r="P151" s="284"/>
      <c r="Q151" s="284"/>
      <c r="R151" s="284"/>
      <c r="S151" s="284"/>
      <c r="T151" s="285"/>
      <c r="AT151" s="286" t="s">
        <v>168</v>
      </c>
      <c r="AU151" s="286" t="s">
        <v>88</v>
      </c>
      <c r="AV151" s="276" t="s">
        <v>86</v>
      </c>
      <c r="AW151" s="276" t="s">
        <v>35</v>
      </c>
      <c r="AX151" s="276" t="s">
        <v>79</v>
      </c>
      <c r="AY151" s="286" t="s">
        <v>160</v>
      </c>
    </row>
    <row r="152" s="251" customFormat="true" ht="12.8" hidden="false" customHeight="false" outlineLevel="0" collapsed="false">
      <c r="B152" s="252"/>
      <c r="C152" s="253"/>
      <c r="D152" s="254" t="s">
        <v>168</v>
      </c>
      <c r="E152" s="255"/>
      <c r="F152" s="256" t="s">
        <v>413</v>
      </c>
      <c r="G152" s="253"/>
      <c r="H152" s="257" t="n">
        <v>1.162</v>
      </c>
      <c r="I152" s="258"/>
      <c r="J152" s="253"/>
      <c r="K152" s="253"/>
      <c r="L152" s="259"/>
      <c r="M152" s="260"/>
      <c r="N152" s="261"/>
      <c r="O152" s="261"/>
      <c r="P152" s="261"/>
      <c r="Q152" s="261"/>
      <c r="R152" s="261"/>
      <c r="S152" s="261"/>
      <c r="T152" s="262"/>
      <c r="AT152" s="263" t="s">
        <v>168</v>
      </c>
      <c r="AU152" s="263" t="s">
        <v>88</v>
      </c>
      <c r="AV152" s="251" t="s">
        <v>88</v>
      </c>
      <c r="AW152" s="251" t="s">
        <v>35</v>
      </c>
      <c r="AX152" s="251" t="s">
        <v>79</v>
      </c>
      <c r="AY152" s="263" t="s">
        <v>160</v>
      </c>
    </row>
    <row r="153" s="276" customFormat="true" ht="12.8" hidden="false" customHeight="false" outlineLevel="0" collapsed="false">
      <c r="B153" s="277"/>
      <c r="C153" s="278"/>
      <c r="D153" s="254" t="s">
        <v>168</v>
      </c>
      <c r="E153" s="279"/>
      <c r="F153" s="280" t="s">
        <v>414</v>
      </c>
      <c r="G153" s="278"/>
      <c r="H153" s="279"/>
      <c r="I153" s="281"/>
      <c r="J153" s="278"/>
      <c r="K153" s="278"/>
      <c r="L153" s="282"/>
      <c r="M153" s="283"/>
      <c r="N153" s="284"/>
      <c r="O153" s="284"/>
      <c r="P153" s="284"/>
      <c r="Q153" s="284"/>
      <c r="R153" s="284"/>
      <c r="S153" s="284"/>
      <c r="T153" s="285"/>
      <c r="AT153" s="286" t="s">
        <v>168</v>
      </c>
      <c r="AU153" s="286" t="s">
        <v>88</v>
      </c>
      <c r="AV153" s="276" t="s">
        <v>86</v>
      </c>
      <c r="AW153" s="276" t="s">
        <v>35</v>
      </c>
      <c r="AX153" s="276" t="s">
        <v>79</v>
      </c>
      <c r="AY153" s="286" t="s">
        <v>160</v>
      </c>
    </row>
    <row r="154" s="251" customFormat="true" ht="12.8" hidden="false" customHeight="false" outlineLevel="0" collapsed="false">
      <c r="B154" s="252"/>
      <c r="C154" s="253"/>
      <c r="D154" s="254" t="s">
        <v>168</v>
      </c>
      <c r="E154" s="255"/>
      <c r="F154" s="256" t="s">
        <v>415</v>
      </c>
      <c r="G154" s="253"/>
      <c r="H154" s="257" t="n">
        <v>1.212</v>
      </c>
      <c r="I154" s="258"/>
      <c r="J154" s="253"/>
      <c r="K154" s="253"/>
      <c r="L154" s="259"/>
      <c r="M154" s="260"/>
      <c r="N154" s="261"/>
      <c r="O154" s="261"/>
      <c r="P154" s="261"/>
      <c r="Q154" s="261"/>
      <c r="R154" s="261"/>
      <c r="S154" s="261"/>
      <c r="T154" s="262"/>
      <c r="AT154" s="263" t="s">
        <v>168</v>
      </c>
      <c r="AU154" s="263" t="s">
        <v>88</v>
      </c>
      <c r="AV154" s="251" t="s">
        <v>88</v>
      </c>
      <c r="AW154" s="251" t="s">
        <v>35</v>
      </c>
      <c r="AX154" s="251" t="s">
        <v>79</v>
      </c>
      <c r="AY154" s="263" t="s">
        <v>160</v>
      </c>
    </row>
    <row r="155" s="251" customFormat="true" ht="12.8" hidden="false" customHeight="false" outlineLevel="0" collapsed="false">
      <c r="B155" s="252"/>
      <c r="C155" s="253"/>
      <c r="D155" s="254" t="s">
        <v>168</v>
      </c>
      <c r="E155" s="255"/>
      <c r="F155" s="256" t="s">
        <v>416</v>
      </c>
      <c r="G155" s="253"/>
      <c r="H155" s="257" t="n">
        <v>0.188</v>
      </c>
      <c r="I155" s="258"/>
      <c r="J155" s="253"/>
      <c r="K155" s="253"/>
      <c r="L155" s="259"/>
      <c r="M155" s="260"/>
      <c r="N155" s="261"/>
      <c r="O155" s="261"/>
      <c r="P155" s="261"/>
      <c r="Q155" s="261"/>
      <c r="R155" s="261"/>
      <c r="S155" s="261"/>
      <c r="T155" s="262"/>
      <c r="AT155" s="263" t="s">
        <v>168</v>
      </c>
      <c r="AU155" s="263" t="s">
        <v>88</v>
      </c>
      <c r="AV155" s="251" t="s">
        <v>88</v>
      </c>
      <c r="AW155" s="251" t="s">
        <v>35</v>
      </c>
      <c r="AX155" s="251" t="s">
        <v>79</v>
      </c>
      <c r="AY155" s="263" t="s">
        <v>160</v>
      </c>
    </row>
    <row r="156" s="276" customFormat="true" ht="12.8" hidden="false" customHeight="false" outlineLevel="0" collapsed="false">
      <c r="B156" s="277"/>
      <c r="C156" s="278"/>
      <c r="D156" s="254" t="s">
        <v>168</v>
      </c>
      <c r="E156" s="279"/>
      <c r="F156" s="280" t="s">
        <v>417</v>
      </c>
      <c r="G156" s="278"/>
      <c r="H156" s="279"/>
      <c r="I156" s="281"/>
      <c r="J156" s="278"/>
      <c r="K156" s="278"/>
      <c r="L156" s="282"/>
      <c r="M156" s="283"/>
      <c r="N156" s="284"/>
      <c r="O156" s="284"/>
      <c r="P156" s="284"/>
      <c r="Q156" s="284"/>
      <c r="R156" s="284"/>
      <c r="S156" s="284"/>
      <c r="T156" s="285"/>
      <c r="AT156" s="286" t="s">
        <v>168</v>
      </c>
      <c r="AU156" s="286" t="s">
        <v>88</v>
      </c>
      <c r="AV156" s="276" t="s">
        <v>86</v>
      </c>
      <c r="AW156" s="276" t="s">
        <v>35</v>
      </c>
      <c r="AX156" s="276" t="s">
        <v>79</v>
      </c>
      <c r="AY156" s="286" t="s">
        <v>160</v>
      </c>
    </row>
    <row r="157" s="251" customFormat="true" ht="12.8" hidden="false" customHeight="false" outlineLevel="0" collapsed="false">
      <c r="B157" s="252"/>
      <c r="C157" s="253"/>
      <c r="D157" s="254" t="s">
        <v>168</v>
      </c>
      <c r="E157" s="255"/>
      <c r="F157" s="256" t="s">
        <v>418</v>
      </c>
      <c r="G157" s="253"/>
      <c r="H157" s="257" t="n">
        <v>1.906</v>
      </c>
      <c r="I157" s="258"/>
      <c r="J157" s="253"/>
      <c r="K157" s="253"/>
      <c r="L157" s="259"/>
      <c r="M157" s="260"/>
      <c r="N157" s="261"/>
      <c r="O157" s="261"/>
      <c r="P157" s="261"/>
      <c r="Q157" s="261"/>
      <c r="R157" s="261"/>
      <c r="S157" s="261"/>
      <c r="T157" s="262"/>
      <c r="AT157" s="263" t="s">
        <v>168</v>
      </c>
      <c r="AU157" s="263" t="s">
        <v>88</v>
      </c>
      <c r="AV157" s="251" t="s">
        <v>88</v>
      </c>
      <c r="AW157" s="251" t="s">
        <v>35</v>
      </c>
      <c r="AX157" s="251" t="s">
        <v>79</v>
      </c>
      <c r="AY157" s="263" t="s">
        <v>160</v>
      </c>
    </row>
    <row r="158" s="276" customFormat="true" ht="12.8" hidden="false" customHeight="false" outlineLevel="0" collapsed="false">
      <c r="B158" s="277"/>
      <c r="C158" s="278"/>
      <c r="D158" s="254" t="s">
        <v>168</v>
      </c>
      <c r="E158" s="279"/>
      <c r="F158" s="280" t="s">
        <v>419</v>
      </c>
      <c r="G158" s="278"/>
      <c r="H158" s="279"/>
      <c r="I158" s="281"/>
      <c r="J158" s="278"/>
      <c r="K158" s="278"/>
      <c r="L158" s="282"/>
      <c r="M158" s="283"/>
      <c r="N158" s="284"/>
      <c r="O158" s="284"/>
      <c r="P158" s="284"/>
      <c r="Q158" s="284"/>
      <c r="R158" s="284"/>
      <c r="S158" s="284"/>
      <c r="T158" s="285"/>
      <c r="AT158" s="286" t="s">
        <v>168</v>
      </c>
      <c r="AU158" s="286" t="s">
        <v>88</v>
      </c>
      <c r="AV158" s="276" t="s">
        <v>86</v>
      </c>
      <c r="AW158" s="276" t="s">
        <v>35</v>
      </c>
      <c r="AX158" s="276" t="s">
        <v>79</v>
      </c>
      <c r="AY158" s="286" t="s">
        <v>160</v>
      </c>
    </row>
    <row r="159" s="264" customFormat="true" ht="12.8" hidden="false" customHeight="false" outlineLevel="0" collapsed="false">
      <c r="B159" s="265"/>
      <c r="C159" s="266"/>
      <c r="D159" s="254" t="s">
        <v>168</v>
      </c>
      <c r="E159" s="267"/>
      <c r="F159" s="268" t="s">
        <v>172</v>
      </c>
      <c r="G159" s="266"/>
      <c r="H159" s="269" t="n">
        <v>5.104</v>
      </c>
      <c r="I159" s="270"/>
      <c r="J159" s="266"/>
      <c r="K159" s="266"/>
      <c r="L159" s="271"/>
      <c r="M159" s="272"/>
      <c r="N159" s="273"/>
      <c r="O159" s="273"/>
      <c r="P159" s="273"/>
      <c r="Q159" s="273"/>
      <c r="R159" s="273"/>
      <c r="S159" s="273"/>
      <c r="T159" s="274"/>
      <c r="AT159" s="275" t="s">
        <v>168</v>
      </c>
      <c r="AU159" s="275" t="s">
        <v>88</v>
      </c>
      <c r="AV159" s="264" t="s">
        <v>166</v>
      </c>
      <c r="AW159" s="264" t="s">
        <v>35</v>
      </c>
      <c r="AX159" s="264" t="s">
        <v>86</v>
      </c>
      <c r="AY159" s="275" t="s">
        <v>160</v>
      </c>
    </row>
    <row r="160" s="31" customFormat="true" ht="33" hidden="false" customHeight="true" outlineLevel="0" collapsed="false">
      <c r="A160" s="24"/>
      <c r="B160" s="25"/>
      <c r="C160" s="237" t="s">
        <v>88</v>
      </c>
      <c r="D160" s="237" t="s">
        <v>162</v>
      </c>
      <c r="E160" s="238" t="s">
        <v>176</v>
      </c>
      <c r="F160" s="239" t="s">
        <v>177</v>
      </c>
      <c r="G160" s="240" t="s">
        <v>165</v>
      </c>
      <c r="H160" s="241" t="n">
        <v>5.104</v>
      </c>
      <c r="I160" s="242"/>
      <c r="J160" s="243" t="n">
        <f aca="false">ROUND(I160*H160,2)</f>
        <v>0</v>
      </c>
      <c r="K160" s="244"/>
      <c r="L160" s="30"/>
      <c r="M160" s="245"/>
      <c r="N160" s="246" t="s">
        <v>44</v>
      </c>
      <c r="O160" s="74"/>
      <c r="P160" s="247" t="n">
        <f aca="false">O160*H160</f>
        <v>0</v>
      </c>
      <c r="Q160" s="247" t="n">
        <v>0</v>
      </c>
      <c r="R160" s="247" t="n">
        <f aca="false">Q160*H160</f>
        <v>0</v>
      </c>
      <c r="S160" s="247" t="n">
        <v>0</v>
      </c>
      <c r="T160" s="248" t="n">
        <f aca="false">S160*H160</f>
        <v>0</v>
      </c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R160" s="249" t="s">
        <v>166</v>
      </c>
      <c r="AT160" s="249" t="s">
        <v>162</v>
      </c>
      <c r="AU160" s="249" t="s">
        <v>88</v>
      </c>
      <c r="AY160" s="3" t="s">
        <v>160</v>
      </c>
      <c r="BE160" s="250" t="n">
        <f aca="false">IF(N160="základní",J160,0)</f>
        <v>0</v>
      </c>
      <c r="BF160" s="250" t="n">
        <f aca="false">IF(N160="snížená",J160,0)</f>
        <v>0</v>
      </c>
      <c r="BG160" s="250" t="n">
        <f aca="false">IF(N160="zákl. přenesená",J160,0)</f>
        <v>0</v>
      </c>
      <c r="BH160" s="250" t="n">
        <f aca="false">IF(N160="sníž. přenesená",J160,0)</f>
        <v>0</v>
      </c>
      <c r="BI160" s="250" t="n">
        <f aca="false">IF(N160="nulová",J160,0)</f>
        <v>0</v>
      </c>
      <c r="BJ160" s="3" t="s">
        <v>86</v>
      </c>
      <c r="BK160" s="250" t="n">
        <f aca="false">ROUND(I160*H160,2)</f>
        <v>0</v>
      </c>
      <c r="BL160" s="3" t="s">
        <v>166</v>
      </c>
      <c r="BM160" s="249" t="s">
        <v>420</v>
      </c>
    </row>
    <row r="161" s="31" customFormat="true" ht="33" hidden="false" customHeight="true" outlineLevel="0" collapsed="false">
      <c r="A161" s="24"/>
      <c r="B161" s="25"/>
      <c r="C161" s="237" t="s">
        <v>95</v>
      </c>
      <c r="D161" s="237" t="s">
        <v>162</v>
      </c>
      <c r="E161" s="238" t="s">
        <v>421</v>
      </c>
      <c r="F161" s="239" t="s">
        <v>422</v>
      </c>
      <c r="G161" s="240" t="s">
        <v>165</v>
      </c>
      <c r="H161" s="241" t="n">
        <v>5.104</v>
      </c>
      <c r="I161" s="242"/>
      <c r="J161" s="243" t="n">
        <f aca="false">ROUND(I161*H161,2)</f>
        <v>0</v>
      </c>
      <c r="K161" s="244"/>
      <c r="L161" s="30"/>
      <c r="M161" s="245"/>
      <c r="N161" s="246" t="s">
        <v>44</v>
      </c>
      <c r="O161" s="74"/>
      <c r="P161" s="247" t="n">
        <f aca="false">O161*H161</f>
        <v>0</v>
      </c>
      <c r="Q161" s="247" t="n">
        <v>0</v>
      </c>
      <c r="R161" s="247" t="n">
        <f aca="false">Q161*H161</f>
        <v>0</v>
      </c>
      <c r="S161" s="247" t="n">
        <v>0</v>
      </c>
      <c r="T161" s="248" t="n">
        <f aca="false">S161*H161</f>
        <v>0</v>
      </c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R161" s="249" t="s">
        <v>166</v>
      </c>
      <c r="AT161" s="249" t="s">
        <v>162</v>
      </c>
      <c r="AU161" s="249" t="s">
        <v>88</v>
      </c>
      <c r="AY161" s="3" t="s">
        <v>160</v>
      </c>
      <c r="BE161" s="250" t="n">
        <f aca="false">IF(N161="základní",J161,0)</f>
        <v>0</v>
      </c>
      <c r="BF161" s="250" t="n">
        <f aca="false">IF(N161="snížená",J161,0)</f>
        <v>0</v>
      </c>
      <c r="BG161" s="250" t="n">
        <f aca="false">IF(N161="zákl. přenesená",J161,0)</f>
        <v>0</v>
      </c>
      <c r="BH161" s="250" t="n">
        <f aca="false">IF(N161="sníž. přenesená",J161,0)</f>
        <v>0</v>
      </c>
      <c r="BI161" s="250" t="n">
        <f aca="false">IF(N161="nulová",J161,0)</f>
        <v>0</v>
      </c>
      <c r="BJ161" s="3" t="s">
        <v>86</v>
      </c>
      <c r="BK161" s="250" t="n">
        <f aca="false">ROUND(I161*H161,2)</f>
        <v>0</v>
      </c>
      <c r="BL161" s="3" t="s">
        <v>166</v>
      </c>
      <c r="BM161" s="249" t="s">
        <v>423</v>
      </c>
    </row>
    <row r="162" s="31" customFormat="true" ht="21.75" hidden="false" customHeight="true" outlineLevel="0" collapsed="false">
      <c r="A162" s="24"/>
      <c r="B162" s="25"/>
      <c r="C162" s="237" t="s">
        <v>166</v>
      </c>
      <c r="D162" s="237" t="s">
        <v>162</v>
      </c>
      <c r="E162" s="238" t="s">
        <v>179</v>
      </c>
      <c r="F162" s="239" t="s">
        <v>180</v>
      </c>
      <c r="G162" s="240" t="s">
        <v>165</v>
      </c>
      <c r="H162" s="241" t="n">
        <v>5.104</v>
      </c>
      <c r="I162" s="242"/>
      <c r="J162" s="243" t="n">
        <f aca="false">ROUND(I162*H162,2)</f>
        <v>0</v>
      </c>
      <c r="K162" s="244"/>
      <c r="L162" s="30"/>
      <c r="M162" s="245"/>
      <c r="N162" s="246" t="s">
        <v>44</v>
      </c>
      <c r="O162" s="74"/>
      <c r="P162" s="247" t="n">
        <f aca="false">O162*H162</f>
        <v>0</v>
      </c>
      <c r="Q162" s="247" t="n">
        <v>0</v>
      </c>
      <c r="R162" s="247" t="n">
        <f aca="false">Q162*H162</f>
        <v>0</v>
      </c>
      <c r="S162" s="247" t="n">
        <v>0</v>
      </c>
      <c r="T162" s="248" t="n">
        <f aca="false">S162*H162</f>
        <v>0</v>
      </c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R162" s="249" t="s">
        <v>166</v>
      </c>
      <c r="AT162" s="249" t="s">
        <v>162</v>
      </c>
      <c r="AU162" s="249" t="s">
        <v>88</v>
      </c>
      <c r="AY162" s="3" t="s">
        <v>160</v>
      </c>
      <c r="BE162" s="250" t="n">
        <f aca="false">IF(N162="základní",J162,0)</f>
        <v>0</v>
      </c>
      <c r="BF162" s="250" t="n">
        <f aca="false">IF(N162="snížená",J162,0)</f>
        <v>0</v>
      </c>
      <c r="BG162" s="250" t="n">
        <f aca="false">IF(N162="zákl. přenesená",J162,0)</f>
        <v>0</v>
      </c>
      <c r="BH162" s="250" t="n">
        <f aca="false">IF(N162="sníž. přenesená",J162,0)</f>
        <v>0</v>
      </c>
      <c r="BI162" s="250" t="n">
        <f aca="false">IF(N162="nulová",J162,0)</f>
        <v>0</v>
      </c>
      <c r="BJ162" s="3" t="s">
        <v>86</v>
      </c>
      <c r="BK162" s="250" t="n">
        <f aca="false">ROUND(I162*H162,2)</f>
        <v>0</v>
      </c>
      <c r="BL162" s="3" t="s">
        <v>166</v>
      </c>
      <c r="BM162" s="249" t="s">
        <v>424</v>
      </c>
    </row>
    <row r="163" s="31" customFormat="true" ht="16.5" hidden="false" customHeight="true" outlineLevel="0" collapsed="false">
      <c r="A163" s="24"/>
      <c r="B163" s="25"/>
      <c r="C163" s="237" t="s">
        <v>182</v>
      </c>
      <c r="D163" s="237" t="s">
        <v>162</v>
      </c>
      <c r="E163" s="238" t="s">
        <v>183</v>
      </c>
      <c r="F163" s="239" t="s">
        <v>184</v>
      </c>
      <c r="G163" s="240" t="s">
        <v>165</v>
      </c>
      <c r="H163" s="241" t="n">
        <v>5.104</v>
      </c>
      <c r="I163" s="242"/>
      <c r="J163" s="243" t="n">
        <f aca="false">ROUND(I163*H163,2)</f>
        <v>0</v>
      </c>
      <c r="K163" s="244"/>
      <c r="L163" s="30"/>
      <c r="M163" s="245"/>
      <c r="N163" s="246" t="s">
        <v>44</v>
      </c>
      <c r="O163" s="74"/>
      <c r="P163" s="247" t="n">
        <f aca="false">O163*H163</f>
        <v>0</v>
      </c>
      <c r="Q163" s="247" t="n">
        <v>0</v>
      </c>
      <c r="R163" s="247" t="n">
        <f aca="false">Q163*H163</f>
        <v>0</v>
      </c>
      <c r="S163" s="247" t="n">
        <v>0</v>
      </c>
      <c r="T163" s="248" t="n">
        <f aca="false">S163*H163</f>
        <v>0</v>
      </c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R163" s="249" t="s">
        <v>166</v>
      </c>
      <c r="AT163" s="249" t="s">
        <v>162</v>
      </c>
      <c r="AU163" s="249" t="s">
        <v>88</v>
      </c>
      <c r="AY163" s="3" t="s">
        <v>160</v>
      </c>
      <c r="BE163" s="250" t="n">
        <f aca="false">IF(N163="základní",J163,0)</f>
        <v>0</v>
      </c>
      <c r="BF163" s="250" t="n">
        <f aca="false">IF(N163="snížená",J163,0)</f>
        <v>0</v>
      </c>
      <c r="BG163" s="250" t="n">
        <f aca="false">IF(N163="zákl. přenesená",J163,0)</f>
        <v>0</v>
      </c>
      <c r="BH163" s="250" t="n">
        <f aca="false">IF(N163="sníž. přenesená",J163,0)</f>
        <v>0</v>
      </c>
      <c r="BI163" s="250" t="n">
        <f aca="false">IF(N163="nulová",J163,0)</f>
        <v>0</v>
      </c>
      <c r="BJ163" s="3" t="s">
        <v>86</v>
      </c>
      <c r="BK163" s="250" t="n">
        <f aca="false">ROUND(I163*H163,2)</f>
        <v>0</v>
      </c>
      <c r="BL163" s="3" t="s">
        <v>166</v>
      </c>
      <c r="BM163" s="249" t="s">
        <v>425</v>
      </c>
    </row>
    <row r="164" s="31" customFormat="true" ht="21.75" hidden="false" customHeight="true" outlineLevel="0" collapsed="false">
      <c r="A164" s="24"/>
      <c r="B164" s="25"/>
      <c r="C164" s="237" t="s">
        <v>186</v>
      </c>
      <c r="D164" s="237" t="s">
        <v>162</v>
      </c>
      <c r="E164" s="238" t="s">
        <v>187</v>
      </c>
      <c r="F164" s="239" t="s">
        <v>188</v>
      </c>
      <c r="G164" s="240" t="s">
        <v>189</v>
      </c>
      <c r="H164" s="241" t="n">
        <v>9.187</v>
      </c>
      <c r="I164" s="242"/>
      <c r="J164" s="243" t="n">
        <f aca="false">ROUND(I164*H164,2)</f>
        <v>0</v>
      </c>
      <c r="K164" s="244"/>
      <c r="L164" s="30"/>
      <c r="M164" s="245"/>
      <c r="N164" s="246" t="s">
        <v>44</v>
      </c>
      <c r="O164" s="74"/>
      <c r="P164" s="247" t="n">
        <f aca="false">O164*H164</f>
        <v>0</v>
      </c>
      <c r="Q164" s="247" t="n">
        <v>0</v>
      </c>
      <c r="R164" s="247" t="n">
        <f aca="false">Q164*H164</f>
        <v>0</v>
      </c>
      <c r="S164" s="247" t="n">
        <v>0</v>
      </c>
      <c r="T164" s="248" t="n">
        <f aca="false">S164*H164</f>
        <v>0</v>
      </c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R164" s="249" t="s">
        <v>166</v>
      </c>
      <c r="AT164" s="249" t="s">
        <v>162</v>
      </c>
      <c r="AU164" s="249" t="s">
        <v>88</v>
      </c>
      <c r="AY164" s="3" t="s">
        <v>160</v>
      </c>
      <c r="BE164" s="250" t="n">
        <f aca="false">IF(N164="základní",J164,0)</f>
        <v>0</v>
      </c>
      <c r="BF164" s="250" t="n">
        <f aca="false">IF(N164="snížená",J164,0)</f>
        <v>0</v>
      </c>
      <c r="BG164" s="250" t="n">
        <f aca="false">IF(N164="zákl. přenesená",J164,0)</f>
        <v>0</v>
      </c>
      <c r="BH164" s="250" t="n">
        <f aca="false">IF(N164="sníž. přenesená",J164,0)</f>
        <v>0</v>
      </c>
      <c r="BI164" s="250" t="n">
        <f aca="false">IF(N164="nulová",J164,0)</f>
        <v>0</v>
      </c>
      <c r="BJ164" s="3" t="s">
        <v>86</v>
      </c>
      <c r="BK164" s="250" t="n">
        <f aca="false">ROUND(I164*H164,2)</f>
        <v>0</v>
      </c>
      <c r="BL164" s="3" t="s">
        <v>166</v>
      </c>
      <c r="BM164" s="249" t="s">
        <v>426</v>
      </c>
    </row>
    <row r="165" s="251" customFormat="true" ht="12.8" hidden="false" customHeight="false" outlineLevel="0" collapsed="false">
      <c r="B165" s="252"/>
      <c r="C165" s="253"/>
      <c r="D165" s="254" t="s">
        <v>168</v>
      </c>
      <c r="E165" s="253"/>
      <c r="F165" s="256" t="s">
        <v>427</v>
      </c>
      <c r="G165" s="253"/>
      <c r="H165" s="257" t="n">
        <v>9.187</v>
      </c>
      <c r="I165" s="258"/>
      <c r="J165" s="253"/>
      <c r="K165" s="253"/>
      <c r="L165" s="259"/>
      <c r="M165" s="260"/>
      <c r="N165" s="261"/>
      <c r="O165" s="261"/>
      <c r="P165" s="261"/>
      <c r="Q165" s="261"/>
      <c r="R165" s="261"/>
      <c r="S165" s="261"/>
      <c r="T165" s="262"/>
      <c r="AT165" s="263" t="s">
        <v>168</v>
      </c>
      <c r="AU165" s="263" t="s">
        <v>88</v>
      </c>
      <c r="AV165" s="251" t="s">
        <v>88</v>
      </c>
      <c r="AW165" s="251" t="s">
        <v>3</v>
      </c>
      <c r="AX165" s="251" t="s">
        <v>86</v>
      </c>
      <c r="AY165" s="263" t="s">
        <v>160</v>
      </c>
    </row>
    <row r="166" s="220" customFormat="true" ht="22.8" hidden="false" customHeight="true" outlineLevel="0" collapsed="false">
      <c r="B166" s="221"/>
      <c r="C166" s="222"/>
      <c r="D166" s="223" t="s">
        <v>78</v>
      </c>
      <c r="E166" s="235" t="s">
        <v>88</v>
      </c>
      <c r="F166" s="235" t="s">
        <v>192</v>
      </c>
      <c r="G166" s="222"/>
      <c r="H166" s="222"/>
      <c r="I166" s="225"/>
      <c r="J166" s="236" t="n">
        <f aca="false">BK166</f>
        <v>0</v>
      </c>
      <c r="K166" s="222"/>
      <c r="L166" s="227"/>
      <c r="M166" s="228"/>
      <c r="N166" s="229"/>
      <c r="O166" s="229"/>
      <c r="P166" s="230" t="n">
        <f aca="false">SUM(P167:P196)</f>
        <v>0</v>
      </c>
      <c r="Q166" s="229"/>
      <c r="R166" s="230" t="n">
        <f aca="false">SUM(R167:R196)</f>
        <v>29.74013754</v>
      </c>
      <c r="S166" s="229"/>
      <c r="T166" s="231" t="n">
        <f aca="false">SUM(T167:T196)</f>
        <v>0</v>
      </c>
      <c r="AR166" s="232" t="s">
        <v>86</v>
      </c>
      <c r="AT166" s="233" t="s">
        <v>78</v>
      </c>
      <c r="AU166" s="233" t="s">
        <v>86</v>
      </c>
      <c r="AY166" s="232" t="s">
        <v>160</v>
      </c>
      <c r="BK166" s="234" t="n">
        <f aca="false">SUM(BK167:BK196)</f>
        <v>0</v>
      </c>
    </row>
    <row r="167" s="31" customFormat="true" ht="16.5" hidden="false" customHeight="true" outlineLevel="0" collapsed="false">
      <c r="A167" s="24"/>
      <c r="B167" s="25"/>
      <c r="C167" s="237" t="s">
        <v>193</v>
      </c>
      <c r="D167" s="237" t="s">
        <v>162</v>
      </c>
      <c r="E167" s="238" t="s">
        <v>201</v>
      </c>
      <c r="F167" s="239" t="s">
        <v>202</v>
      </c>
      <c r="G167" s="240" t="s">
        <v>165</v>
      </c>
      <c r="H167" s="241" t="n">
        <v>11.857</v>
      </c>
      <c r="I167" s="242"/>
      <c r="J167" s="243" t="n">
        <f aca="false">ROUND(I167*H167,2)</f>
        <v>0</v>
      </c>
      <c r="K167" s="244"/>
      <c r="L167" s="30"/>
      <c r="M167" s="245"/>
      <c r="N167" s="246" t="s">
        <v>44</v>
      </c>
      <c r="O167" s="74"/>
      <c r="P167" s="247" t="n">
        <f aca="false">O167*H167</f>
        <v>0</v>
      </c>
      <c r="Q167" s="247" t="n">
        <v>2.45329</v>
      </c>
      <c r="R167" s="247" t="n">
        <f aca="false">Q167*H167</f>
        <v>29.08865953</v>
      </c>
      <c r="S167" s="247" t="n">
        <v>0</v>
      </c>
      <c r="T167" s="248" t="n">
        <f aca="false">S167*H167</f>
        <v>0</v>
      </c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R167" s="249" t="s">
        <v>166</v>
      </c>
      <c r="AT167" s="249" t="s">
        <v>162</v>
      </c>
      <c r="AU167" s="249" t="s">
        <v>88</v>
      </c>
      <c r="AY167" s="3" t="s">
        <v>160</v>
      </c>
      <c r="BE167" s="250" t="n">
        <f aca="false">IF(N167="základní",J167,0)</f>
        <v>0</v>
      </c>
      <c r="BF167" s="250" t="n">
        <f aca="false">IF(N167="snížená",J167,0)</f>
        <v>0</v>
      </c>
      <c r="BG167" s="250" t="n">
        <f aca="false">IF(N167="zákl. přenesená",J167,0)</f>
        <v>0</v>
      </c>
      <c r="BH167" s="250" t="n">
        <f aca="false">IF(N167="sníž. přenesená",J167,0)</f>
        <v>0</v>
      </c>
      <c r="BI167" s="250" t="n">
        <f aca="false">IF(N167="nulová",J167,0)</f>
        <v>0</v>
      </c>
      <c r="BJ167" s="3" t="s">
        <v>86</v>
      </c>
      <c r="BK167" s="250" t="n">
        <f aca="false">ROUND(I167*H167,2)</f>
        <v>0</v>
      </c>
      <c r="BL167" s="3" t="s">
        <v>166</v>
      </c>
      <c r="BM167" s="249" t="s">
        <v>428</v>
      </c>
    </row>
    <row r="168" s="251" customFormat="true" ht="12.8" hidden="false" customHeight="false" outlineLevel="0" collapsed="false">
      <c r="B168" s="252"/>
      <c r="C168" s="253"/>
      <c r="D168" s="254" t="s">
        <v>168</v>
      </c>
      <c r="E168" s="255"/>
      <c r="F168" s="256" t="s">
        <v>429</v>
      </c>
      <c r="G168" s="253"/>
      <c r="H168" s="257" t="n">
        <v>-1.191</v>
      </c>
      <c r="I168" s="258"/>
      <c r="J168" s="253"/>
      <c r="K168" s="253"/>
      <c r="L168" s="259"/>
      <c r="M168" s="260"/>
      <c r="N168" s="261"/>
      <c r="O168" s="261"/>
      <c r="P168" s="261"/>
      <c r="Q168" s="261"/>
      <c r="R168" s="261"/>
      <c r="S168" s="261"/>
      <c r="T168" s="262"/>
      <c r="AT168" s="263" t="s">
        <v>168</v>
      </c>
      <c r="AU168" s="263" t="s">
        <v>88</v>
      </c>
      <c r="AV168" s="251" t="s">
        <v>88</v>
      </c>
      <c r="AW168" s="251" t="s">
        <v>35</v>
      </c>
      <c r="AX168" s="251" t="s">
        <v>79</v>
      </c>
      <c r="AY168" s="263" t="s">
        <v>160</v>
      </c>
    </row>
    <row r="169" s="251" customFormat="true" ht="12.8" hidden="false" customHeight="false" outlineLevel="0" collapsed="false">
      <c r="B169" s="252"/>
      <c r="C169" s="253"/>
      <c r="D169" s="254" t="s">
        <v>168</v>
      </c>
      <c r="E169" s="255"/>
      <c r="F169" s="256" t="s">
        <v>430</v>
      </c>
      <c r="G169" s="253"/>
      <c r="H169" s="257" t="n">
        <v>-0.657</v>
      </c>
      <c r="I169" s="258"/>
      <c r="J169" s="253"/>
      <c r="K169" s="253"/>
      <c r="L169" s="259"/>
      <c r="M169" s="260"/>
      <c r="N169" s="261"/>
      <c r="O169" s="261"/>
      <c r="P169" s="261"/>
      <c r="Q169" s="261"/>
      <c r="R169" s="261"/>
      <c r="S169" s="261"/>
      <c r="T169" s="262"/>
      <c r="AT169" s="263" t="s">
        <v>168</v>
      </c>
      <c r="AU169" s="263" t="s">
        <v>88</v>
      </c>
      <c r="AV169" s="251" t="s">
        <v>88</v>
      </c>
      <c r="AW169" s="251" t="s">
        <v>35</v>
      </c>
      <c r="AX169" s="251" t="s">
        <v>79</v>
      </c>
      <c r="AY169" s="263" t="s">
        <v>160</v>
      </c>
    </row>
    <row r="170" s="276" customFormat="true" ht="12.8" hidden="false" customHeight="false" outlineLevel="0" collapsed="false">
      <c r="B170" s="277"/>
      <c r="C170" s="278"/>
      <c r="D170" s="254" t="s">
        <v>168</v>
      </c>
      <c r="E170" s="279"/>
      <c r="F170" s="280" t="s">
        <v>409</v>
      </c>
      <c r="G170" s="278"/>
      <c r="H170" s="279"/>
      <c r="I170" s="281"/>
      <c r="J170" s="278"/>
      <c r="K170" s="278"/>
      <c r="L170" s="282"/>
      <c r="M170" s="283"/>
      <c r="N170" s="284"/>
      <c r="O170" s="284"/>
      <c r="P170" s="284"/>
      <c r="Q170" s="284"/>
      <c r="R170" s="284"/>
      <c r="S170" s="284"/>
      <c r="T170" s="285"/>
      <c r="AT170" s="286" t="s">
        <v>168</v>
      </c>
      <c r="AU170" s="286" t="s">
        <v>88</v>
      </c>
      <c r="AV170" s="276" t="s">
        <v>86</v>
      </c>
      <c r="AW170" s="276" t="s">
        <v>35</v>
      </c>
      <c r="AX170" s="276" t="s">
        <v>79</v>
      </c>
      <c r="AY170" s="286" t="s">
        <v>160</v>
      </c>
    </row>
    <row r="171" s="251" customFormat="true" ht="12.8" hidden="false" customHeight="false" outlineLevel="0" collapsed="false">
      <c r="B171" s="252"/>
      <c r="C171" s="253"/>
      <c r="D171" s="254" t="s">
        <v>168</v>
      </c>
      <c r="E171" s="255"/>
      <c r="F171" s="256" t="s">
        <v>431</v>
      </c>
      <c r="G171" s="253"/>
      <c r="H171" s="257" t="n">
        <v>3.735</v>
      </c>
      <c r="I171" s="258"/>
      <c r="J171" s="253"/>
      <c r="K171" s="253"/>
      <c r="L171" s="259"/>
      <c r="M171" s="260"/>
      <c r="N171" s="261"/>
      <c r="O171" s="261"/>
      <c r="P171" s="261"/>
      <c r="Q171" s="261"/>
      <c r="R171" s="261"/>
      <c r="S171" s="261"/>
      <c r="T171" s="262"/>
      <c r="AT171" s="263" t="s">
        <v>168</v>
      </c>
      <c r="AU171" s="263" t="s">
        <v>88</v>
      </c>
      <c r="AV171" s="251" t="s">
        <v>88</v>
      </c>
      <c r="AW171" s="251" t="s">
        <v>35</v>
      </c>
      <c r="AX171" s="251" t="s">
        <v>79</v>
      </c>
      <c r="AY171" s="263" t="s">
        <v>160</v>
      </c>
    </row>
    <row r="172" s="251" customFormat="true" ht="12.8" hidden="false" customHeight="false" outlineLevel="0" collapsed="false">
      <c r="B172" s="252"/>
      <c r="C172" s="253"/>
      <c r="D172" s="254" t="s">
        <v>168</v>
      </c>
      <c r="E172" s="255"/>
      <c r="F172" s="256" t="s">
        <v>432</v>
      </c>
      <c r="G172" s="253"/>
      <c r="H172" s="257" t="n">
        <v>2.802</v>
      </c>
      <c r="I172" s="258"/>
      <c r="J172" s="253"/>
      <c r="K172" s="253"/>
      <c r="L172" s="259"/>
      <c r="M172" s="260"/>
      <c r="N172" s="261"/>
      <c r="O172" s="261"/>
      <c r="P172" s="261"/>
      <c r="Q172" s="261"/>
      <c r="R172" s="261"/>
      <c r="S172" s="261"/>
      <c r="T172" s="262"/>
      <c r="AT172" s="263" t="s">
        <v>168</v>
      </c>
      <c r="AU172" s="263" t="s">
        <v>88</v>
      </c>
      <c r="AV172" s="251" t="s">
        <v>88</v>
      </c>
      <c r="AW172" s="251" t="s">
        <v>35</v>
      </c>
      <c r="AX172" s="251" t="s">
        <v>79</v>
      </c>
      <c r="AY172" s="263" t="s">
        <v>160</v>
      </c>
    </row>
    <row r="173" s="276" customFormat="true" ht="12.8" hidden="false" customHeight="false" outlineLevel="0" collapsed="false">
      <c r="B173" s="277"/>
      <c r="C173" s="278"/>
      <c r="D173" s="254" t="s">
        <v>168</v>
      </c>
      <c r="E173" s="279"/>
      <c r="F173" s="280" t="s">
        <v>412</v>
      </c>
      <c r="G173" s="278"/>
      <c r="H173" s="279"/>
      <c r="I173" s="281"/>
      <c r="J173" s="278"/>
      <c r="K173" s="278"/>
      <c r="L173" s="282"/>
      <c r="M173" s="283"/>
      <c r="N173" s="284"/>
      <c r="O173" s="284"/>
      <c r="P173" s="284"/>
      <c r="Q173" s="284"/>
      <c r="R173" s="284"/>
      <c r="S173" s="284"/>
      <c r="T173" s="285"/>
      <c r="AT173" s="286" t="s">
        <v>168</v>
      </c>
      <c r="AU173" s="286" t="s">
        <v>88</v>
      </c>
      <c r="AV173" s="276" t="s">
        <v>86</v>
      </c>
      <c r="AW173" s="276" t="s">
        <v>35</v>
      </c>
      <c r="AX173" s="276" t="s">
        <v>79</v>
      </c>
      <c r="AY173" s="286" t="s">
        <v>160</v>
      </c>
    </row>
    <row r="174" s="251" customFormat="true" ht="12.8" hidden="false" customHeight="false" outlineLevel="0" collapsed="false">
      <c r="B174" s="252"/>
      <c r="C174" s="253"/>
      <c r="D174" s="254" t="s">
        <v>168</v>
      </c>
      <c r="E174" s="255"/>
      <c r="F174" s="256" t="s">
        <v>433</v>
      </c>
      <c r="G174" s="253"/>
      <c r="H174" s="257" t="n">
        <v>2.21</v>
      </c>
      <c r="I174" s="258"/>
      <c r="J174" s="253"/>
      <c r="K174" s="253"/>
      <c r="L174" s="259"/>
      <c r="M174" s="260"/>
      <c r="N174" s="261"/>
      <c r="O174" s="261"/>
      <c r="P174" s="261"/>
      <c r="Q174" s="261"/>
      <c r="R174" s="261"/>
      <c r="S174" s="261"/>
      <c r="T174" s="262"/>
      <c r="AT174" s="263" t="s">
        <v>168</v>
      </c>
      <c r="AU174" s="263" t="s">
        <v>88</v>
      </c>
      <c r="AV174" s="251" t="s">
        <v>88</v>
      </c>
      <c r="AW174" s="251" t="s">
        <v>35</v>
      </c>
      <c r="AX174" s="251" t="s">
        <v>79</v>
      </c>
      <c r="AY174" s="263" t="s">
        <v>160</v>
      </c>
    </row>
    <row r="175" s="276" customFormat="true" ht="12.8" hidden="false" customHeight="false" outlineLevel="0" collapsed="false">
      <c r="B175" s="277"/>
      <c r="C175" s="278"/>
      <c r="D175" s="254" t="s">
        <v>168</v>
      </c>
      <c r="E175" s="279"/>
      <c r="F175" s="280" t="s">
        <v>414</v>
      </c>
      <c r="G175" s="278"/>
      <c r="H175" s="279"/>
      <c r="I175" s="281"/>
      <c r="J175" s="278"/>
      <c r="K175" s="278"/>
      <c r="L175" s="282"/>
      <c r="M175" s="283"/>
      <c r="N175" s="284"/>
      <c r="O175" s="284"/>
      <c r="P175" s="284"/>
      <c r="Q175" s="284"/>
      <c r="R175" s="284"/>
      <c r="S175" s="284"/>
      <c r="T175" s="285"/>
      <c r="AT175" s="286" t="s">
        <v>168</v>
      </c>
      <c r="AU175" s="286" t="s">
        <v>88</v>
      </c>
      <c r="AV175" s="276" t="s">
        <v>86</v>
      </c>
      <c r="AW175" s="276" t="s">
        <v>35</v>
      </c>
      <c r="AX175" s="276" t="s">
        <v>79</v>
      </c>
      <c r="AY175" s="286" t="s">
        <v>160</v>
      </c>
    </row>
    <row r="176" s="251" customFormat="true" ht="12.8" hidden="false" customHeight="false" outlineLevel="0" collapsed="false">
      <c r="B176" s="252"/>
      <c r="C176" s="253"/>
      <c r="D176" s="254" t="s">
        <v>168</v>
      </c>
      <c r="E176" s="255"/>
      <c r="F176" s="256" t="s">
        <v>434</v>
      </c>
      <c r="G176" s="253"/>
      <c r="H176" s="257" t="n">
        <v>1.817</v>
      </c>
      <c r="I176" s="258"/>
      <c r="J176" s="253"/>
      <c r="K176" s="253"/>
      <c r="L176" s="259"/>
      <c r="M176" s="260"/>
      <c r="N176" s="261"/>
      <c r="O176" s="261"/>
      <c r="P176" s="261"/>
      <c r="Q176" s="261"/>
      <c r="R176" s="261"/>
      <c r="S176" s="261"/>
      <c r="T176" s="262"/>
      <c r="AT176" s="263" t="s">
        <v>168</v>
      </c>
      <c r="AU176" s="263" t="s">
        <v>88</v>
      </c>
      <c r="AV176" s="251" t="s">
        <v>88</v>
      </c>
      <c r="AW176" s="251" t="s">
        <v>35</v>
      </c>
      <c r="AX176" s="251" t="s">
        <v>79</v>
      </c>
      <c r="AY176" s="263" t="s">
        <v>160</v>
      </c>
    </row>
    <row r="177" s="251" customFormat="true" ht="12.8" hidden="false" customHeight="false" outlineLevel="0" collapsed="false">
      <c r="B177" s="252"/>
      <c r="C177" s="253"/>
      <c r="D177" s="254" t="s">
        <v>168</v>
      </c>
      <c r="E177" s="255"/>
      <c r="F177" s="256" t="s">
        <v>435</v>
      </c>
      <c r="G177" s="253"/>
      <c r="H177" s="257" t="n">
        <v>0.282</v>
      </c>
      <c r="I177" s="258"/>
      <c r="J177" s="253"/>
      <c r="K177" s="253"/>
      <c r="L177" s="259"/>
      <c r="M177" s="260"/>
      <c r="N177" s="261"/>
      <c r="O177" s="261"/>
      <c r="P177" s="261"/>
      <c r="Q177" s="261"/>
      <c r="R177" s="261"/>
      <c r="S177" s="261"/>
      <c r="T177" s="262"/>
      <c r="AT177" s="263" t="s">
        <v>168</v>
      </c>
      <c r="AU177" s="263" t="s">
        <v>88</v>
      </c>
      <c r="AV177" s="251" t="s">
        <v>88</v>
      </c>
      <c r="AW177" s="251" t="s">
        <v>35</v>
      </c>
      <c r="AX177" s="251" t="s">
        <v>79</v>
      </c>
      <c r="AY177" s="263" t="s">
        <v>160</v>
      </c>
    </row>
    <row r="178" s="276" customFormat="true" ht="12.8" hidden="false" customHeight="false" outlineLevel="0" collapsed="false">
      <c r="B178" s="277"/>
      <c r="C178" s="278"/>
      <c r="D178" s="254" t="s">
        <v>168</v>
      </c>
      <c r="E178" s="279"/>
      <c r="F178" s="280" t="s">
        <v>417</v>
      </c>
      <c r="G178" s="278"/>
      <c r="H178" s="279"/>
      <c r="I178" s="281"/>
      <c r="J178" s="278"/>
      <c r="K178" s="278"/>
      <c r="L178" s="282"/>
      <c r="M178" s="283"/>
      <c r="N178" s="284"/>
      <c r="O178" s="284"/>
      <c r="P178" s="284"/>
      <c r="Q178" s="284"/>
      <c r="R178" s="284"/>
      <c r="S178" s="284"/>
      <c r="T178" s="285"/>
      <c r="AT178" s="286" t="s">
        <v>168</v>
      </c>
      <c r="AU178" s="286" t="s">
        <v>88</v>
      </c>
      <c r="AV178" s="276" t="s">
        <v>86</v>
      </c>
      <c r="AW178" s="276" t="s">
        <v>35</v>
      </c>
      <c r="AX178" s="276" t="s">
        <v>79</v>
      </c>
      <c r="AY178" s="286" t="s">
        <v>160</v>
      </c>
    </row>
    <row r="179" s="251" customFormat="true" ht="12.8" hidden="false" customHeight="false" outlineLevel="0" collapsed="false">
      <c r="B179" s="252"/>
      <c r="C179" s="253"/>
      <c r="D179" s="254" t="s">
        <v>168</v>
      </c>
      <c r="E179" s="255"/>
      <c r="F179" s="256" t="s">
        <v>436</v>
      </c>
      <c r="G179" s="253"/>
      <c r="H179" s="257" t="n">
        <v>2.859</v>
      </c>
      <c r="I179" s="258"/>
      <c r="J179" s="253"/>
      <c r="K179" s="253"/>
      <c r="L179" s="259"/>
      <c r="M179" s="260"/>
      <c r="N179" s="261"/>
      <c r="O179" s="261"/>
      <c r="P179" s="261"/>
      <c r="Q179" s="261"/>
      <c r="R179" s="261"/>
      <c r="S179" s="261"/>
      <c r="T179" s="262"/>
      <c r="AT179" s="263" t="s">
        <v>168</v>
      </c>
      <c r="AU179" s="263" t="s">
        <v>88</v>
      </c>
      <c r="AV179" s="251" t="s">
        <v>88</v>
      </c>
      <c r="AW179" s="251" t="s">
        <v>35</v>
      </c>
      <c r="AX179" s="251" t="s">
        <v>79</v>
      </c>
      <c r="AY179" s="263" t="s">
        <v>160</v>
      </c>
    </row>
    <row r="180" s="276" customFormat="true" ht="12.8" hidden="false" customHeight="false" outlineLevel="0" collapsed="false">
      <c r="B180" s="277"/>
      <c r="C180" s="278"/>
      <c r="D180" s="254" t="s">
        <v>168</v>
      </c>
      <c r="E180" s="279"/>
      <c r="F180" s="280" t="s">
        <v>419</v>
      </c>
      <c r="G180" s="278"/>
      <c r="H180" s="279"/>
      <c r="I180" s="281"/>
      <c r="J180" s="278"/>
      <c r="K180" s="278"/>
      <c r="L180" s="282"/>
      <c r="M180" s="283"/>
      <c r="N180" s="284"/>
      <c r="O180" s="284"/>
      <c r="P180" s="284"/>
      <c r="Q180" s="284"/>
      <c r="R180" s="284"/>
      <c r="S180" s="284"/>
      <c r="T180" s="285"/>
      <c r="AT180" s="286" t="s">
        <v>168</v>
      </c>
      <c r="AU180" s="286" t="s">
        <v>88</v>
      </c>
      <c r="AV180" s="276" t="s">
        <v>86</v>
      </c>
      <c r="AW180" s="276" t="s">
        <v>35</v>
      </c>
      <c r="AX180" s="276" t="s">
        <v>79</v>
      </c>
      <c r="AY180" s="286" t="s">
        <v>160</v>
      </c>
    </row>
    <row r="181" s="264" customFormat="true" ht="12.8" hidden="false" customHeight="false" outlineLevel="0" collapsed="false">
      <c r="B181" s="265"/>
      <c r="C181" s="266"/>
      <c r="D181" s="254" t="s">
        <v>168</v>
      </c>
      <c r="E181" s="267"/>
      <c r="F181" s="268" t="s">
        <v>172</v>
      </c>
      <c r="G181" s="266"/>
      <c r="H181" s="269" t="n">
        <v>11.857</v>
      </c>
      <c r="I181" s="270"/>
      <c r="J181" s="266"/>
      <c r="K181" s="266"/>
      <c r="L181" s="271"/>
      <c r="M181" s="272"/>
      <c r="N181" s="273"/>
      <c r="O181" s="273"/>
      <c r="P181" s="273"/>
      <c r="Q181" s="273"/>
      <c r="R181" s="273"/>
      <c r="S181" s="273"/>
      <c r="T181" s="274"/>
      <c r="AT181" s="275" t="s">
        <v>168</v>
      </c>
      <c r="AU181" s="275" t="s">
        <v>88</v>
      </c>
      <c r="AV181" s="264" t="s">
        <v>166</v>
      </c>
      <c r="AW181" s="264" t="s">
        <v>35</v>
      </c>
      <c r="AX181" s="264" t="s">
        <v>86</v>
      </c>
      <c r="AY181" s="275" t="s">
        <v>160</v>
      </c>
    </row>
    <row r="182" s="31" customFormat="true" ht="16.5" hidden="false" customHeight="true" outlineLevel="0" collapsed="false">
      <c r="A182" s="24"/>
      <c r="B182" s="25"/>
      <c r="C182" s="237" t="s">
        <v>200</v>
      </c>
      <c r="D182" s="237" t="s">
        <v>162</v>
      </c>
      <c r="E182" s="238" t="s">
        <v>205</v>
      </c>
      <c r="F182" s="239" t="s">
        <v>206</v>
      </c>
      <c r="G182" s="240" t="s">
        <v>189</v>
      </c>
      <c r="H182" s="241" t="n">
        <v>0.613</v>
      </c>
      <c r="I182" s="242"/>
      <c r="J182" s="243" t="n">
        <f aca="false">ROUND(I182*H182,2)</f>
        <v>0</v>
      </c>
      <c r="K182" s="244"/>
      <c r="L182" s="30"/>
      <c r="M182" s="245"/>
      <c r="N182" s="246" t="s">
        <v>44</v>
      </c>
      <c r="O182" s="74"/>
      <c r="P182" s="247" t="n">
        <f aca="false">O182*H182</f>
        <v>0</v>
      </c>
      <c r="Q182" s="247" t="n">
        <v>1.06277</v>
      </c>
      <c r="R182" s="247" t="n">
        <f aca="false">Q182*H182</f>
        <v>0.65147801</v>
      </c>
      <c r="S182" s="247" t="n">
        <v>0</v>
      </c>
      <c r="T182" s="248" t="n">
        <f aca="false">S182*H182</f>
        <v>0</v>
      </c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R182" s="249" t="s">
        <v>166</v>
      </c>
      <c r="AT182" s="249" t="s">
        <v>162</v>
      </c>
      <c r="AU182" s="249" t="s">
        <v>88</v>
      </c>
      <c r="AY182" s="3" t="s">
        <v>160</v>
      </c>
      <c r="BE182" s="250" t="n">
        <f aca="false">IF(N182="základní",J182,0)</f>
        <v>0</v>
      </c>
      <c r="BF182" s="250" t="n">
        <f aca="false">IF(N182="snížená",J182,0)</f>
        <v>0</v>
      </c>
      <c r="BG182" s="250" t="n">
        <f aca="false">IF(N182="zákl. přenesená",J182,0)</f>
        <v>0</v>
      </c>
      <c r="BH182" s="250" t="n">
        <f aca="false">IF(N182="sníž. přenesená",J182,0)</f>
        <v>0</v>
      </c>
      <c r="BI182" s="250" t="n">
        <f aca="false">IF(N182="nulová",J182,0)</f>
        <v>0</v>
      </c>
      <c r="BJ182" s="3" t="s">
        <v>86</v>
      </c>
      <c r="BK182" s="250" t="n">
        <f aca="false">ROUND(I182*H182,2)</f>
        <v>0</v>
      </c>
      <c r="BL182" s="3" t="s">
        <v>166</v>
      </c>
      <c r="BM182" s="249" t="s">
        <v>437</v>
      </c>
    </row>
    <row r="183" s="251" customFormat="true" ht="12.8" hidden="false" customHeight="false" outlineLevel="0" collapsed="false">
      <c r="B183" s="252"/>
      <c r="C183" s="253"/>
      <c r="D183" s="254" t="s">
        <v>168</v>
      </c>
      <c r="E183" s="255"/>
      <c r="F183" s="256" t="s">
        <v>438</v>
      </c>
      <c r="G183" s="253"/>
      <c r="H183" s="257" t="n">
        <v>-0.062</v>
      </c>
      <c r="I183" s="258"/>
      <c r="J183" s="253"/>
      <c r="K183" s="253"/>
      <c r="L183" s="259"/>
      <c r="M183" s="260"/>
      <c r="N183" s="261"/>
      <c r="O183" s="261"/>
      <c r="P183" s="261"/>
      <c r="Q183" s="261"/>
      <c r="R183" s="261"/>
      <c r="S183" s="261"/>
      <c r="T183" s="262"/>
      <c r="AT183" s="263" t="s">
        <v>168</v>
      </c>
      <c r="AU183" s="263" t="s">
        <v>88</v>
      </c>
      <c r="AV183" s="251" t="s">
        <v>88</v>
      </c>
      <c r="AW183" s="251" t="s">
        <v>35</v>
      </c>
      <c r="AX183" s="251" t="s">
        <v>79</v>
      </c>
      <c r="AY183" s="263" t="s">
        <v>160</v>
      </c>
    </row>
    <row r="184" s="251" customFormat="true" ht="12.8" hidden="false" customHeight="false" outlineLevel="0" collapsed="false">
      <c r="B184" s="252"/>
      <c r="C184" s="253"/>
      <c r="D184" s="254" t="s">
        <v>168</v>
      </c>
      <c r="E184" s="255"/>
      <c r="F184" s="256" t="s">
        <v>439</v>
      </c>
      <c r="G184" s="253"/>
      <c r="H184" s="257" t="n">
        <v>-0.034</v>
      </c>
      <c r="I184" s="258"/>
      <c r="J184" s="253"/>
      <c r="K184" s="253"/>
      <c r="L184" s="259"/>
      <c r="M184" s="260"/>
      <c r="N184" s="261"/>
      <c r="O184" s="261"/>
      <c r="P184" s="261"/>
      <c r="Q184" s="261"/>
      <c r="R184" s="261"/>
      <c r="S184" s="261"/>
      <c r="T184" s="262"/>
      <c r="AT184" s="263" t="s">
        <v>168</v>
      </c>
      <c r="AU184" s="263" t="s">
        <v>88</v>
      </c>
      <c r="AV184" s="251" t="s">
        <v>88</v>
      </c>
      <c r="AW184" s="251" t="s">
        <v>35</v>
      </c>
      <c r="AX184" s="251" t="s">
        <v>79</v>
      </c>
      <c r="AY184" s="263" t="s">
        <v>160</v>
      </c>
    </row>
    <row r="185" s="276" customFormat="true" ht="12.8" hidden="false" customHeight="false" outlineLevel="0" collapsed="false">
      <c r="B185" s="277"/>
      <c r="C185" s="278"/>
      <c r="D185" s="254" t="s">
        <v>168</v>
      </c>
      <c r="E185" s="279"/>
      <c r="F185" s="280" t="s">
        <v>409</v>
      </c>
      <c r="G185" s="278"/>
      <c r="H185" s="279"/>
      <c r="I185" s="281"/>
      <c r="J185" s="278"/>
      <c r="K185" s="278"/>
      <c r="L185" s="282"/>
      <c r="M185" s="283"/>
      <c r="N185" s="284"/>
      <c r="O185" s="284"/>
      <c r="P185" s="284"/>
      <c r="Q185" s="284"/>
      <c r="R185" s="284"/>
      <c r="S185" s="284"/>
      <c r="T185" s="285"/>
      <c r="AT185" s="286" t="s">
        <v>168</v>
      </c>
      <c r="AU185" s="286" t="s">
        <v>88</v>
      </c>
      <c r="AV185" s="276" t="s">
        <v>86</v>
      </c>
      <c r="AW185" s="276" t="s">
        <v>35</v>
      </c>
      <c r="AX185" s="276" t="s">
        <v>79</v>
      </c>
      <c r="AY185" s="286" t="s">
        <v>160</v>
      </c>
    </row>
    <row r="186" s="251" customFormat="true" ht="12.8" hidden="false" customHeight="false" outlineLevel="0" collapsed="false">
      <c r="B186" s="252"/>
      <c r="C186" s="253"/>
      <c r="D186" s="254" t="s">
        <v>168</v>
      </c>
      <c r="E186" s="255"/>
      <c r="F186" s="256" t="s">
        <v>440</v>
      </c>
      <c r="G186" s="253"/>
      <c r="H186" s="257" t="n">
        <v>0.193</v>
      </c>
      <c r="I186" s="258"/>
      <c r="J186" s="253"/>
      <c r="K186" s="253"/>
      <c r="L186" s="259"/>
      <c r="M186" s="260"/>
      <c r="N186" s="261"/>
      <c r="O186" s="261"/>
      <c r="P186" s="261"/>
      <c r="Q186" s="261"/>
      <c r="R186" s="261"/>
      <c r="S186" s="261"/>
      <c r="T186" s="262"/>
      <c r="AT186" s="263" t="s">
        <v>168</v>
      </c>
      <c r="AU186" s="263" t="s">
        <v>88</v>
      </c>
      <c r="AV186" s="251" t="s">
        <v>88</v>
      </c>
      <c r="AW186" s="251" t="s">
        <v>35</v>
      </c>
      <c r="AX186" s="251" t="s">
        <v>79</v>
      </c>
      <c r="AY186" s="263" t="s">
        <v>160</v>
      </c>
    </row>
    <row r="187" s="251" customFormat="true" ht="12.8" hidden="false" customHeight="false" outlineLevel="0" collapsed="false">
      <c r="B187" s="252"/>
      <c r="C187" s="253"/>
      <c r="D187" s="254" t="s">
        <v>168</v>
      </c>
      <c r="E187" s="255"/>
      <c r="F187" s="256" t="s">
        <v>441</v>
      </c>
      <c r="G187" s="253"/>
      <c r="H187" s="257" t="n">
        <v>0.145</v>
      </c>
      <c r="I187" s="258"/>
      <c r="J187" s="253"/>
      <c r="K187" s="253"/>
      <c r="L187" s="259"/>
      <c r="M187" s="260"/>
      <c r="N187" s="261"/>
      <c r="O187" s="261"/>
      <c r="P187" s="261"/>
      <c r="Q187" s="261"/>
      <c r="R187" s="261"/>
      <c r="S187" s="261"/>
      <c r="T187" s="262"/>
      <c r="AT187" s="263" t="s">
        <v>168</v>
      </c>
      <c r="AU187" s="263" t="s">
        <v>88</v>
      </c>
      <c r="AV187" s="251" t="s">
        <v>88</v>
      </c>
      <c r="AW187" s="251" t="s">
        <v>35</v>
      </c>
      <c r="AX187" s="251" t="s">
        <v>79</v>
      </c>
      <c r="AY187" s="263" t="s">
        <v>160</v>
      </c>
    </row>
    <row r="188" s="276" customFormat="true" ht="12.8" hidden="false" customHeight="false" outlineLevel="0" collapsed="false">
      <c r="B188" s="277"/>
      <c r="C188" s="278"/>
      <c r="D188" s="254" t="s">
        <v>168</v>
      </c>
      <c r="E188" s="279"/>
      <c r="F188" s="280" t="s">
        <v>412</v>
      </c>
      <c r="G188" s="278"/>
      <c r="H188" s="279"/>
      <c r="I188" s="281"/>
      <c r="J188" s="278"/>
      <c r="K188" s="278"/>
      <c r="L188" s="282"/>
      <c r="M188" s="283"/>
      <c r="N188" s="284"/>
      <c r="O188" s="284"/>
      <c r="P188" s="284"/>
      <c r="Q188" s="284"/>
      <c r="R188" s="284"/>
      <c r="S188" s="284"/>
      <c r="T188" s="285"/>
      <c r="AT188" s="286" t="s">
        <v>168</v>
      </c>
      <c r="AU188" s="286" t="s">
        <v>88</v>
      </c>
      <c r="AV188" s="276" t="s">
        <v>86</v>
      </c>
      <c r="AW188" s="276" t="s">
        <v>35</v>
      </c>
      <c r="AX188" s="276" t="s">
        <v>79</v>
      </c>
      <c r="AY188" s="286" t="s">
        <v>160</v>
      </c>
    </row>
    <row r="189" s="251" customFormat="true" ht="12.8" hidden="false" customHeight="false" outlineLevel="0" collapsed="false">
      <c r="B189" s="252"/>
      <c r="C189" s="253"/>
      <c r="D189" s="254" t="s">
        <v>168</v>
      </c>
      <c r="E189" s="255"/>
      <c r="F189" s="256" t="s">
        <v>442</v>
      </c>
      <c r="G189" s="253"/>
      <c r="H189" s="257" t="n">
        <v>0.114</v>
      </c>
      <c r="I189" s="258"/>
      <c r="J189" s="253"/>
      <c r="K189" s="253"/>
      <c r="L189" s="259"/>
      <c r="M189" s="260"/>
      <c r="N189" s="261"/>
      <c r="O189" s="261"/>
      <c r="P189" s="261"/>
      <c r="Q189" s="261"/>
      <c r="R189" s="261"/>
      <c r="S189" s="261"/>
      <c r="T189" s="262"/>
      <c r="AT189" s="263" t="s">
        <v>168</v>
      </c>
      <c r="AU189" s="263" t="s">
        <v>88</v>
      </c>
      <c r="AV189" s="251" t="s">
        <v>88</v>
      </c>
      <c r="AW189" s="251" t="s">
        <v>35</v>
      </c>
      <c r="AX189" s="251" t="s">
        <v>79</v>
      </c>
      <c r="AY189" s="263" t="s">
        <v>160</v>
      </c>
    </row>
    <row r="190" s="276" customFormat="true" ht="12.8" hidden="false" customHeight="false" outlineLevel="0" collapsed="false">
      <c r="B190" s="277"/>
      <c r="C190" s="278"/>
      <c r="D190" s="254" t="s">
        <v>168</v>
      </c>
      <c r="E190" s="279"/>
      <c r="F190" s="280" t="s">
        <v>414</v>
      </c>
      <c r="G190" s="278"/>
      <c r="H190" s="279"/>
      <c r="I190" s="281"/>
      <c r="J190" s="278"/>
      <c r="K190" s="278"/>
      <c r="L190" s="282"/>
      <c r="M190" s="283"/>
      <c r="N190" s="284"/>
      <c r="O190" s="284"/>
      <c r="P190" s="284"/>
      <c r="Q190" s="284"/>
      <c r="R190" s="284"/>
      <c r="S190" s="284"/>
      <c r="T190" s="285"/>
      <c r="AT190" s="286" t="s">
        <v>168</v>
      </c>
      <c r="AU190" s="286" t="s">
        <v>88</v>
      </c>
      <c r="AV190" s="276" t="s">
        <v>86</v>
      </c>
      <c r="AW190" s="276" t="s">
        <v>35</v>
      </c>
      <c r="AX190" s="276" t="s">
        <v>79</v>
      </c>
      <c r="AY190" s="286" t="s">
        <v>160</v>
      </c>
    </row>
    <row r="191" s="251" customFormat="true" ht="12.8" hidden="false" customHeight="false" outlineLevel="0" collapsed="false">
      <c r="B191" s="252"/>
      <c r="C191" s="253"/>
      <c r="D191" s="254" t="s">
        <v>168</v>
      </c>
      <c r="E191" s="255"/>
      <c r="F191" s="256" t="s">
        <v>443</v>
      </c>
      <c r="G191" s="253"/>
      <c r="H191" s="257" t="n">
        <v>0.094</v>
      </c>
      <c r="I191" s="258"/>
      <c r="J191" s="253"/>
      <c r="K191" s="253"/>
      <c r="L191" s="259"/>
      <c r="M191" s="260"/>
      <c r="N191" s="261"/>
      <c r="O191" s="261"/>
      <c r="P191" s="261"/>
      <c r="Q191" s="261"/>
      <c r="R191" s="261"/>
      <c r="S191" s="261"/>
      <c r="T191" s="262"/>
      <c r="AT191" s="263" t="s">
        <v>168</v>
      </c>
      <c r="AU191" s="263" t="s">
        <v>88</v>
      </c>
      <c r="AV191" s="251" t="s">
        <v>88</v>
      </c>
      <c r="AW191" s="251" t="s">
        <v>35</v>
      </c>
      <c r="AX191" s="251" t="s">
        <v>79</v>
      </c>
      <c r="AY191" s="263" t="s">
        <v>160</v>
      </c>
    </row>
    <row r="192" s="251" customFormat="true" ht="12.8" hidden="false" customHeight="false" outlineLevel="0" collapsed="false">
      <c r="B192" s="252"/>
      <c r="C192" s="253"/>
      <c r="D192" s="254" t="s">
        <v>168</v>
      </c>
      <c r="E192" s="255"/>
      <c r="F192" s="256" t="s">
        <v>444</v>
      </c>
      <c r="G192" s="253"/>
      <c r="H192" s="257" t="n">
        <v>0.015</v>
      </c>
      <c r="I192" s="258"/>
      <c r="J192" s="253"/>
      <c r="K192" s="253"/>
      <c r="L192" s="259"/>
      <c r="M192" s="260"/>
      <c r="N192" s="261"/>
      <c r="O192" s="261"/>
      <c r="P192" s="261"/>
      <c r="Q192" s="261"/>
      <c r="R192" s="261"/>
      <c r="S192" s="261"/>
      <c r="T192" s="262"/>
      <c r="AT192" s="263" t="s">
        <v>168</v>
      </c>
      <c r="AU192" s="263" t="s">
        <v>88</v>
      </c>
      <c r="AV192" s="251" t="s">
        <v>88</v>
      </c>
      <c r="AW192" s="251" t="s">
        <v>35</v>
      </c>
      <c r="AX192" s="251" t="s">
        <v>79</v>
      </c>
      <c r="AY192" s="263" t="s">
        <v>160</v>
      </c>
    </row>
    <row r="193" s="276" customFormat="true" ht="12.8" hidden="false" customHeight="false" outlineLevel="0" collapsed="false">
      <c r="B193" s="277"/>
      <c r="C193" s="278"/>
      <c r="D193" s="254" t="s">
        <v>168</v>
      </c>
      <c r="E193" s="279"/>
      <c r="F193" s="280" t="s">
        <v>417</v>
      </c>
      <c r="G193" s="278"/>
      <c r="H193" s="279"/>
      <c r="I193" s="281"/>
      <c r="J193" s="278"/>
      <c r="K193" s="278"/>
      <c r="L193" s="282"/>
      <c r="M193" s="283"/>
      <c r="N193" s="284"/>
      <c r="O193" s="284"/>
      <c r="P193" s="284"/>
      <c r="Q193" s="284"/>
      <c r="R193" s="284"/>
      <c r="S193" s="284"/>
      <c r="T193" s="285"/>
      <c r="AT193" s="286" t="s">
        <v>168</v>
      </c>
      <c r="AU193" s="286" t="s">
        <v>88</v>
      </c>
      <c r="AV193" s="276" t="s">
        <v>86</v>
      </c>
      <c r="AW193" s="276" t="s">
        <v>35</v>
      </c>
      <c r="AX193" s="276" t="s">
        <v>79</v>
      </c>
      <c r="AY193" s="286" t="s">
        <v>160</v>
      </c>
    </row>
    <row r="194" s="251" customFormat="true" ht="12.8" hidden="false" customHeight="false" outlineLevel="0" collapsed="false">
      <c r="B194" s="252"/>
      <c r="C194" s="253"/>
      <c r="D194" s="254" t="s">
        <v>168</v>
      </c>
      <c r="E194" s="255"/>
      <c r="F194" s="256" t="s">
        <v>445</v>
      </c>
      <c r="G194" s="253"/>
      <c r="H194" s="257" t="n">
        <v>0.148</v>
      </c>
      <c r="I194" s="258"/>
      <c r="J194" s="253"/>
      <c r="K194" s="253"/>
      <c r="L194" s="259"/>
      <c r="M194" s="260"/>
      <c r="N194" s="261"/>
      <c r="O194" s="261"/>
      <c r="P194" s="261"/>
      <c r="Q194" s="261"/>
      <c r="R194" s="261"/>
      <c r="S194" s="261"/>
      <c r="T194" s="262"/>
      <c r="AT194" s="263" t="s">
        <v>168</v>
      </c>
      <c r="AU194" s="263" t="s">
        <v>88</v>
      </c>
      <c r="AV194" s="251" t="s">
        <v>88</v>
      </c>
      <c r="AW194" s="251" t="s">
        <v>35</v>
      </c>
      <c r="AX194" s="251" t="s">
        <v>79</v>
      </c>
      <c r="AY194" s="263" t="s">
        <v>160</v>
      </c>
    </row>
    <row r="195" s="276" customFormat="true" ht="12.8" hidden="false" customHeight="false" outlineLevel="0" collapsed="false">
      <c r="B195" s="277"/>
      <c r="C195" s="278"/>
      <c r="D195" s="254" t="s">
        <v>168</v>
      </c>
      <c r="E195" s="279"/>
      <c r="F195" s="280" t="s">
        <v>419</v>
      </c>
      <c r="G195" s="278"/>
      <c r="H195" s="279"/>
      <c r="I195" s="281"/>
      <c r="J195" s="278"/>
      <c r="K195" s="278"/>
      <c r="L195" s="282"/>
      <c r="M195" s="283"/>
      <c r="N195" s="284"/>
      <c r="O195" s="284"/>
      <c r="P195" s="284"/>
      <c r="Q195" s="284"/>
      <c r="R195" s="284"/>
      <c r="S195" s="284"/>
      <c r="T195" s="285"/>
      <c r="AT195" s="286" t="s">
        <v>168</v>
      </c>
      <c r="AU195" s="286" t="s">
        <v>88</v>
      </c>
      <c r="AV195" s="276" t="s">
        <v>86</v>
      </c>
      <c r="AW195" s="276" t="s">
        <v>35</v>
      </c>
      <c r="AX195" s="276" t="s">
        <v>79</v>
      </c>
      <c r="AY195" s="286" t="s">
        <v>160</v>
      </c>
    </row>
    <row r="196" s="264" customFormat="true" ht="12.8" hidden="false" customHeight="false" outlineLevel="0" collapsed="false">
      <c r="B196" s="265"/>
      <c r="C196" s="266"/>
      <c r="D196" s="254" t="s">
        <v>168</v>
      </c>
      <c r="E196" s="267"/>
      <c r="F196" s="268" t="s">
        <v>172</v>
      </c>
      <c r="G196" s="266"/>
      <c r="H196" s="269" t="n">
        <v>0.613</v>
      </c>
      <c r="I196" s="270"/>
      <c r="J196" s="266"/>
      <c r="K196" s="266"/>
      <c r="L196" s="271"/>
      <c r="M196" s="272"/>
      <c r="N196" s="273"/>
      <c r="O196" s="273"/>
      <c r="P196" s="273"/>
      <c r="Q196" s="273"/>
      <c r="R196" s="273"/>
      <c r="S196" s="273"/>
      <c r="T196" s="274"/>
      <c r="AT196" s="275" t="s">
        <v>168</v>
      </c>
      <c r="AU196" s="275" t="s">
        <v>88</v>
      </c>
      <c r="AV196" s="264" t="s">
        <v>166</v>
      </c>
      <c r="AW196" s="264" t="s">
        <v>35</v>
      </c>
      <c r="AX196" s="264" t="s">
        <v>86</v>
      </c>
      <c r="AY196" s="275" t="s">
        <v>160</v>
      </c>
    </row>
    <row r="197" s="220" customFormat="true" ht="22.8" hidden="false" customHeight="true" outlineLevel="0" collapsed="false">
      <c r="B197" s="221"/>
      <c r="C197" s="222"/>
      <c r="D197" s="223" t="s">
        <v>78</v>
      </c>
      <c r="E197" s="235" t="s">
        <v>95</v>
      </c>
      <c r="F197" s="235" t="s">
        <v>209</v>
      </c>
      <c r="G197" s="222"/>
      <c r="H197" s="222"/>
      <c r="I197" s="225"/>
      <c r="J197" s="236" t="n">
        <f aca="false">BK197</f>
        <v>0</v>
      </c>
      <c r="K197" s="222"/>
      <c r="L197" s="227"/>
      <c r="M197" s="228"/>
      <c r="N197" s="229"/>
      <c r="O197" s="229"/>
      <c r="P197" s="230" t="n">
        <f aca="false">SUM(P198:P259)</f>
        <v>0</v>
      </c>
      <c r="Q197" s="229"/>
      <c r="R197" s="230" t="n">
        <f aca="false">SUM(R198:R259)</f>
        <v>8.23825459</v>
      </c>
      <c r="S197" s="229"/>
      <c r="T197" s="231" t="n">
        <f aca="false">SUM(T198:T259)</f>
        <v>0</v>
      </c>
      <c r="AR197" s="232" t="s">
        <v>86</v>
      </c>
      <c r="AT197" s="233" t="s">
        <v>78</v>
      </c>
      <c r="AU197" s="233" t="s">
        <v>86</v>
      </c>
      <c r="AY197" s="232" t="s">
        <v>160</v>
      </c>
      <c r="BK197" s="234" t="n">
        <f aca="false">SUM(BK198:BK259)</f>
        <v>0</v>
      </c>
    </row>
    <row r="198" s="31" customFormat="true" ht="21.75" hidden="false" customHeight="true" outlineLevel="0" collapsed="false">
      <c r="A198" s="24"/>
      <c r="B198" s="25"/>
      <c r="C198" s="237" t="s">
        <v>204</v>
      </c>
      <c r="D198" s="237" t="s">
        <v>162</v>
      </c>
      <c r="E198" s="238" t="s">
        <v>446</v>
      </c>
      <c r="F198" s="239" t="s">
        <v>447</v>
      </c>
      <c r="G198" s="240" t="s">
        <v>165</v>
      </c>
      <c r="H198" s="241" t="n">
        <v>0.269</v>
      </c>
      <c r="I198" s="242"/>
      <c r="J198" s="243" t="n">
        <f aca="false">ROUND(I198*H198,2)</f>
        <v>0</v>
      </c>
      <c r="K198" s="244"/>
      <c r="L198" s="30"/>
      <c r="M198" s="245"/>
      <c r="N198" s="246" t="s">
        <v>44</v>
      </c>
      <c r="O198" s="74"/>
      <c r="P198" s="247" t="n">
        <f aca="false">O198*H198</f>
        <v>0</v>
      </c>
      <c r="Q198" s="247" t="n">
        <v>1.8775</v>
      </c>
      <c r="R198" s="247" t="n">
        <f aca="false">Q198*H198</f>
        <v>0.5050475</v>
      </c>
      <c r="S198" s="247" t="n">
        <v>0</v>
      </c>
      <c r="T198" s="248" t="n">
        <f aca="false">S198*H198</f>
        <v>0</v>
      </c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R198" s="249" t="s">
        <v>166</v>
      </c>
      <c r="AT198" s="249" t="s">
        <v>162</v>
      </c>
      <c r="AU198" s="249" t="s">
        <v>88</v>
      </c>
      <c r="AY198" s="3" t="s">
        <v>160</v>
      </c>
      <c r="BE198" s="250" t="n">
        <f aca="false">IF(N198="základní",J198,0)</f>
        <v>0</v>
      </c>
      <c r="BF198" s="250" t="n">
        <f aca="false">IF(N198="snížená",J198,0)</f>
        <v>0</v>
      </c>
      <c r="BG198" s="250" t="n">
        <f aca="false">IF(N198="zákl. přenesená",J198,0)</f>
        <v>0</v>
      </c>
      <c r="BH198" s="250" t="n">
        <f aca="false">IF(N198="sníž. přenesená",J198,0)</f>
        <v>0</v>
      </c>
      <c r="BI198" s="250" t="n">
        <f aca="false">IF(N198="nulová",J198,0)</f>
        <v>0</v>
      </c>
      <c r="BJ198" s="3" t="s">
        <v>86</v>
      </c>
      <c r="BK198" s="250" t="n">
        <f aca="false">ROUND(I198*H198,2)</f>
        <v>0</v>
      </c>
      <c r="BL198" s="3" t="s">
        <v>166</v>
      </c>
      <c r="BM198" s="249" t="s">
        <v>448</v>
      </c>
    </row>
    <row r="199" s="251" customFormat="true" ht="12.8" hidden="false" customHeight="false" outlineLevel="0" collapsed="false">
      <c r="B199" s="252"/>
      <c r="C199" s="253"/>
      <c r="D199" s="254" t="s">
        <v>168</v>
      </c>
      <c r="E199" s="255"/>
      <c r="F199" s="256" t="s">
        <v>449</v>
      </c>
      <c r="G199" s="253"/>
      <c r="H199" s="257" t="n">
        <v>0.269</v>
      </c>
      <c r="I199" s="258"/>
      <c r="J199" s="253"/>
      <c r="K199" s="253"/>
      <c r="L199" s="259"/>
      <c r="M199" s="260"/>
      <c r="N199" s="261"/>
      <c r="O199" s="261"/>
      <c r="P199" s="261"/>
      <c r="Q199" s="261"/>
      <c r="R199" s="261"/>
      <c r="S199" s="261"/>
      <c r="T199" s="262"/>
      <c r="AT199" s="263" t="s">
        <v>168</v>
      </c>
      <c r="AU199" s="263" t="s">
        <v>88</v>
      </c>
      <c r="AV199" s="251" t="s">
        <v>88</v>
      </c>
      <c r="AW199" s="251" t="s">
        <v>35</v>
      </c>
      <c r="AX199" s="251" t="s">
        <v>79</v>
      </c>
      <c r="AY199" s="263" t="s">
        <v>160</v>
      </c>
    </row>
    <row r="200" s="276" customFormat="true" ht="12.8" hidden="false" customHeight="false" outlineLevel="0" collapsed="false">
      <c r="B200" s="277"/>
      <c r="C200" s="278"/>
      <c r="D200" s="254" t="s">
        <v>168</v>
      </c>
      <c r="E200" s="279"/>
      <c r="F200" s="280" t="s">
        <v>450</v>
      </c>
      <c r="G200" s="278"/>
      <c r="H200" s="279"/>
      <c r="I200" s="281"/>
      <c r="J200" s="278"/>
      <c r="K200" s="278"/>
      <c r="L200" s="282"/>
      <c r="M200" s="283"/>
      <c r="N200" s="284"/>
      <c r="O200" s="284"/>
      <c r="P200" s="284"/>
      <c r="Q200" s="284"/>
      <c r="R200" s="284"/>
      <c r="S200" s="284"/>
      <c r="T200" s="285"/>
      <c r="AT200" s="286" t="s">
        <v>168</v>
      </c>
      <c r="AU200" s="286" t="s">
        <v>88</v>
      </c>
      <c r="AV200" s="276" t="s">
        <v>86</v>
      </c>
      <c r="AW200" s="276" t="s">
        <v>35</v>
      </c>
      <c r="AX200" s="276" t="s">
        <v>79</v>
      </c>
      <c r="AY200" s="286" t="s">
        <v>160</v>
      </c>
    </row>
    <row r="201" s="264" customFormat="true" ht="12.8" hidden="false" customHeight="false" outlineLevel="0" collapsed="false">
      <c r="B201" s="265"/>
      <c r="C201" s="266"/>
      <c r="D201" s="254" t="s">
        <v>168</v>
      </c>
      <c r="E201" s="267"/>
      <c r="F201" s="268" t="s">
        <v>172</v>
      </c>
      <c r="G201" s="266"/>
      <c r="H201" s="269" t="n">
        <v>0.269</v>
      </c>
      <c r="I201" s="270"/>
      <c r="J201" s="266"/>
      <c r="K201" s="266"/>
      <c r="L201" s="271"/>
      <c r="M201" s="272"/>
      <c r="N201" s="273"/>
      <c r="O201" s="273"/>
      <c r="P201" s="273"/>
      <c r="Q201" s="273"/>
      <c r="R201" s="273"/>
      <c r="S201" s="273"/>
      <c r="T201" s="274"/>
      <c r="AT201" s="275" t="s">
        <v>168</v>
      </c>
      <c r="AU201" s="275" t="s">
        <v>88</v>
      </c>
      <c r="AV201" s="264" t="s">
        <v>166</v>
      </c>
      <c r="AW201" s="264" t="s">
        <v>35</v>
      </c>
      <c r="AX201" s="264" t="s">
        <v>86</v>
      </c>
      <c r="AY201" s="275" t="s">
        <v>160</v>
      </c>
    </row>
    <row r="202" s="31" customFormat="true" ht="21.75" hidden="false" customHeight="true" outlineLevel="0" collapsed="false">
      <c r="A202" s="24"/>
      <c r="B202" s="25"/>
      <c r="C202" s="237" t="s">
        <v>210</v>
      </c>
      <c r="D202" s="237" t="s">
        <v>162</v>
      </c>
      <c r="E202" s="238" t="s">
        <v>451</v>
      </c>
      <c r="F202" s="239" t="s">
        <v>452</v>
      </c>
      <c r="G202" s="240" t="s">
        <v>165</v>
      </c>
      <c r="H202" s="241" t="n">
        <v>2.133</v>
      </c>
      <c r="I202" s="242"/>
      <c r="J202" s="243" t="n">
        <f aca="false">ROUND(I202*H202,2)</f>
        <v>0</v>
      </c>
      <c r="K202" s="244"/>
      <c r="L202" s="30"/>
      <c r="M202" s="245"/>
      <c r="N202" s="246" t="s">
        <v>44</v>
      </c>
      <c r="O202" s="74"/>
      <c r="P202" s="247" t="n">
        <f aca="false">O202*H202</f>
        <v>0</v>
      </c>
      <c r="Q202" s="247" t="n">
        <v>1.8775</v>
      </c>
      <c r="R202" s="247" t="n">
        <f aca="false">Q202*H202</f>
        <v>4.0047075</v>
      </c>
      <c r="S202" s="247" t="n">
        <v>0</v>
      </c>
      <c r="T202" s="248" t="n">
        <f aca="false">S202*H202</f>
        <v>0</v>
      </c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R202" s="249" t="s">
        <v>166</v>
      </c>
      <c r="AT202" s="249" t="s">
        <v>162</v>
      </c>
      <c r="AU202" s="249" t="s">
        <v>88</v>
      </c>
      <c r="AY202" s="3" t="s">
        <v>160</v>
      </c>
      <c r="BE202" s="250" t="n">
        <f aca="false">IF(N202="základní",J202,0)</f>
        <v>0</v>
      </c>
      <c r="BF202" s="250" t="n">
        <f aca="false">IF(N202="snížená",J202,0)</f>
        <v>0</v>
      </c>
      <c r="BG202" s="250" t="n">
        <f aca="false">IF(N202="zákl. přenesená",J202,0)</f>
        <v>0</v>
      </c>
      <c r="BH202" s="250" t="n">
        <f aca="false">IF(N202="sníž. přenesená",J202,0)</f>
        <v>0</v>
      </c>
      <c r="BI202" s="250" t="n">
        <f aca="false">IF(N202="nulová",J202,0)</f>
        <v>0</v>
      </c>
      <c r="BJ202" s="3" t="s">
        <v>86</v>
      </c>
      <c r="BK202" s="250" t="n">
        <f aca="false">ROUND(I202*H202,2)</f>
        <v>0</v>
      </c>
      <c r="BL202" s="3" t="s">
        <v>166</v>
      </c>
      <c r="BM202" s="249" t="s">
        <v>453</v>
      </c>
    </row>
    <row r="203" s="251" customFormat="true" ht="12.8" hidden="false" customHeight="false" outlineLevel="0" collapsed="false">
      <c r="B203" s="252"/>
      <c r="C203" s="253"/>
      <c r="D203" s="254" t="s">
        <v>168</v>
      </c>
      <c r="E203" s="255"/>
      <c r="F203" s="256" t="s">
        <v>454</v>
      </c>
      <c r="G203" s="253"/>
      <c r="H203" s="257" t="n">
        <v>1.164</v>
      </c>
      <c r="I203" s="258"/>
      <c r="J203" s="253"/>
      <c r="K203" s="253"/>
      <c r="L203" s="259"/>
      <c r="M203" s="260"/>
      <c r="N203" s="261"/>
      <c r="O203" s="261"/>
      <c r="P203" s="261"/>
      <c r="Q203" s="261"/>
      <c r="R203" s="261"/>
      <c r="S203" s="261"/>
      <c r="T203" s="262"/>
      <c r="AT203" s="263" t="s">
        <v>168</v>
      </c>
      <c r="AU203" s="263" t="s">
        <v>88</v>
      </c>
      <c r="AV203" s="251" t="s">
        <v>88</v>
      </c>
      <c r="AW203" s="251" t="s">
        <v>35</v>
      </c>
      <c r="AX203" s="251" t="s">
        <v>79</v>
      </c>
      <c r="AY203" s="263" t="s">
        <v>160</v>
      </c>
    </row>
    <row r="204" s="276" customFormat="true" ht="12.8" hidden="false" customHeight="false" outlineLevel="0" collapsed="false">
      <c r="B204" s="277"/>
      <c r="C204" s="278"/>
      <c r="D204" s="254" t="s">
        <v>168</v>
      </c>
      <c r="E204" s="279"/>
      <c r="F204" s="280" t="s">
        <v>450</v>
      </c>
      <c r="G204" s="278"/>
      <c r="H204" s="279"/>
      <c r="I204" s="281"/>
      <c r="J204" s="278"/>
      <c r="K204" s="278"/>
      <c r="L204" s="282"/>
      <c r="M204" s="283"/>
      <c r="N204" s="284"/>
      <c r="O204" s="284"/>
      <c r="P204" s="284"/>
      <c r="Q204" s="284"/>
      <c r="R204" s="284"/>
      <c r="S204" s="284"/>
      <c r="T204" s="285"/>
      <c r="AT204" s="286" t="s">
        <v>168</v>
      </c>
      <c r="AU204" s="286" t="s">
        <v>88</v>
      </c>
      <c r="AV204" s="276" t="s">
        <v>86</v>
      </c>
      <c r="AW204" s="276" t="s">
        <v>35</v>
      </c>
      <c r="AX204" s="276" t="s">
        <v>79</v>
      </c>
      <c r="AY204" s="286" t="s">
        <v>160</v>
      </c>
    </row>
    <row r="205" s="251" customFormat="true" ht="12.8" hidden="false" customHeight="false" outlineLevel="0" collapsed="false">
      <c r="B205" s="252"/>
      <c r="C205" s="253"/>
      <c r="D205" s="254" t="s">
        <v>168</v>
      </c>
      <c r="E205" s="255"/>
      <c r="F205" s="256" t="s">
        <v>455</v>
      </c>
      <c r="G205" s="253"/>
      <c r="H205" s="257" t="n">
        <v>0.864</v>
      </c>
      <c r="I205" s="258"/>
      <c r="J205" s="253"/>
      <c r="K205" s="253"/>
      <c r="L205" s="259"/>
      <c r="M205" s="260"/>
      <c r="N205" s="261"/>
      <c r="O205" s="261"/>
      <c r="P205" s="261"/>
      <c r="Q205" s="261"/>
      <c r="R205" s="261"/>
      <c r="S205" s="261"/>
      <c r="T205" s="262"/>
      <c r="AT205" s="263" t="s">
        <v>168</v>
      </c>
      <c r="AU205" s="263" t="s">
        <v>88</v>
      </c>
      <c r="AV205" s="251" t="s">
        <v>88</v>
      </c>
      <c r="AW205" s="251" t="s">
        <v>35</v>
      </c>
      <c r="AX205" s="251" t="s">
        <v>79</v>
      </c>
      <c r="AY205" s="263" t="s">
        <v>160</v>
      </c>
    </row>
    <row r="206" s="251" customFormat="true" ht="12.8" hidden="false" customHeight="false" outlineLevel="0" collapsed="false">
      <c r="B206" s="252"/>
      <c r="C206" s="253"/>
      <c r="D206" s="254" t="s">
        <v>168</v>
      </c>
      <c r="E206" s="255"/>
      <c r="F206" s="256" t="s">
        <v>456</v>
      </c>
      <c r="G206" s="253"/>
      <c r="H206" s="257" t="n">
        <v>0.105</v>
      </c>
      <c r="I206" s="258"/>
      <c r="J206" s="253"/>
      <c r="K206" s="253"/>
      <c r="L206" s="259"/>
      <c r="M206" s="260"/>
      <c r="N206" s="261"/>
      <c r="O206" s="261"/>
      <c r="P206" s="261"/>
      <c r="Q206" s="261"/>
      <c r="R206" s="261"/>
      <c r="S206" s="261"/>
      <c r="T206" s="262"/>
      <c r="AT206" s="263" t="s">
        <v>168</v>
      </c>
      <c r="AU206" s="263" t="s">
        <v>88</v>
      </c>
      <c r="AV206" s="251" t="s">
        <v>88</v>
      </c>
      <c r="AW206" s="251" t="s">
        <v>35</v>
      </c>
      <c r="AX206" s="251" t="s">
        <v>79</v>
      </c>
      <c r="AY206" s="263" t="s">
        <v>160</v>
      </c>
    </row>
    <row r="207" s="276" customFormat="true" ht="12.8" hidden="false" customHeight="false" outlineLevel="0" collapsed="false">
      <c r="B207" s="277"/>
      <c r="C207" s="278"/>
      <c r="D207" s="254" t="s">
        <v>168</v>
      </c>
      <c r="E207" s="279"/>
      <c r="F207" s="280" t="s">
        <v>457</v>
      </c>
      <c r="G207" s="278"/>
      <c r="H207" s="279"/>
      <c r="I207" s="281"/>
      <c r="J207" s="278"/>
      <c r="K207" s="278"/>
      <c r="L207" s="282"/>
      <c r="M207" s="283"/>
      <c r="N207" s="284"/>
      <c r="O207" s="284"/>
      <c r="P207" s="284"/>
      <c r="Q207" s="284"/>
      <c r="R207" s="284"/>
      <c r="S207" s="284"/>
      <c r="T207" s="285"/>
      <c r="AT207" s="286" t="s">
        <v>168</v>
      </c>
      <c r="AU207" s="286" t="s">
        <v>88</v>
      </c>
      <c r="AV207" s="276" t="s">
        <v>86</v>
      </c>
      <c r="AW207" s="276" t="s">
        <v>35</v>
      </c>
      <c r="AX207" s="276" t="s">
        <v>79</v>
      </c>
      <c r="AY207" s="286" t="s">
        <v>160</v>
      </c>
    </row>
    <row r="208" s="264" customFormat="true" ht="12.8" hidden="false" customHeight="false" outlineLevel="0" collapsed="false">
      <c r="B208" s="265"/>
      <c r="C208" s="266"/>
      <c r="D208" s="254" t="s">
        <v>168</v>
      </c>
      <c r="E208" s="267"/>
      <c r="F208" s="268" t="s">
        <v>172</v>
      </c>
      <c r="G208" s="266"/>
      <c r="H208" s="269" t="n">
        <v>2.133</v>
      </c>
      <c r="I208" s="270"/>
      <c r="J208" s="266"/>
      <c r="K208" s="266"/>
      <c r="L208" s="271"/>
      <c r="M208" s="272"/>
      <c r="N208" s="273"/>
      <c r="O208" s="273"/>
      <c r="P208" s="273"/>
      <c r="Q208" s="273"/>
      <c r="R208" s="273"/>
      <c r="S208" s="273"/>
      <c r="T208" s="274"/>
      <c r="AT208" s="275" t="s">
        <v>168</v>
      </c>
      <c r="AU208" s="275" t="s">
        <v>88</v>
      </c>
      <c r="AV208" s="264" t="s">
        <v>166</v>
      </c>
      <c r="AW208" s="264" t="s">
        <v>35</v>
      </c>
      <c r="AX208" s="264" t="s">
        <v>86</v>
      </c>
      <c r="AY208" s="275" t="s">
        <v>160</v>
      </c>
    </row>
    <row r="209" s="31" customFormat="true" ht="21.75" hidden="false" customHeight="true" outlineLevel="0" collapsed="false">
      <c r="A209" s="24"/>
      <c r="B209" s="25"/>
      <c r="C209" s="237" t="s">
        <v>218</v>
      </c>
      <c r="D209" s="237" t="s">
        <v>162</v>
      </c>
      <c r="E209" s="238" t="s">
        <v>458</v>
      </c>
      <c r="F209" s="239" t="s">
        <v>459</v>
      </c>
      <c r="G209" s="240" t="s">
        <v>259</v>
      </c>
      <c r="H209" s="241" t="n">
        <v>8</v>
      </c>
      <c r="I209" s="242"/>
      <c r="J209" s="243" t="n">
        <f aca="false">ROUND(I209*H209,2)</f>
        <v>0</v>
      </c>
      <c r="K209" s="244"/>
      <c r="L209" s="30"/>
      <c r="M209" s="245"/>
      <c r="N209" s="246" t="s">
        <v>44</v>
      </c>
      <c r="O209" s="74"/>
      <c r="P209" s="247" t="n">
        <f aca="false">O209*H209</f>
        <v>0</v>
      </c>
      <c r="Q209" s="247" t="n">
        <v>0.02588</v>
      </c>
      <c r="R209" s="247" t="n">
        <f aca="false">Q209*H209</f>
        <v>0.20704</v>
      </c>
      <c r="S209" s="247" t="n">
        <v>0</v>
      </c>
      <c r="T209" s="248" t="n">
        <f aca="false">S209*H209</f>
        <v>0</v>
      </c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R209" s="249" t="s">
        <v>166</v>
      </c>
      <c r="AT209" s="249" t="s">
        <v>162</v>
      </c>
      <c r="AU209" s="249" t="s">
        <v>88</v>
      </c>
      <c r="AY209" s="3" t="s">
        <v>160</v>
      </c>
      <c r="BE209" s="250" t="n">
        <f aca="false">IF(N209="základní",J209,0)</f>
        <v>0</v>
      </c>
      <c r="BF209" s="250" t="n">
        <f aca="false">IF(N209="snížená",J209,0)</f>
        <v>0</v>
      </c>
      <c r="BG209" s="250" t="n">
        <f aca="false">IF(N209="zákl. přenesená",J209,0)</f>
        <v>0</v>
      </c>
      <c r="BH209" s="250" t="n">
        <f aca="false">IF(N209="sníž. přenesená",J209,0)</f>
        <v>0</v>
      </c>
      <c r="BI209" s="250" t="n">
        <f aca="false">IF(N209="nulová",J209,0)</f>
        <v>0</v>
      </c>
      <c r="BJ209" s="3" t="s">
        <v>86</v>
      </c>
      <c r="BK209" s="250" t="n">
        <f aca="false">ROUND(I209*H209,2)</f>
        <v>0</v>
      </c>
      <c r="BL209" s="3" t="s">
        <v>166</v>
      </c>
      <c r="BM209" s="249" t="s">
        <v>460</v>
      </c>
    </row>
    <row r="210" s="251" customFormat="true" ht="12.8" hidden="false" customHeight="false" outlineLevel="0" collapsed="false">
      <c r="B210" s="252"/>
      <c r="C210" s="253"/>
      <c r="D210" s="254" t="s">
        <v>168</v>
      </c>
      <c r="E210" s="255"/>
      <c r="F210" s="256" t="s">
        <v>166</v>
      </c>
      <c r="G210" s="253"/>
      <c r="H210" s="257" t="n">
        <v>4</v>
      </c>
      <c r="I210" s="258"/>
      <c r="J210" s="253"/>
      <c r="K210" s="253"/>
      <c r="L210" s="259"/>
      <c r="M210" s="260"/>
      <c r="N210" s="261"/>
      <c r="O210" s="261"/>
      <c r="P210" s="261"/>
      <c r="Q210" s="261"/>
      <c r="R210" s="261"/>
      <c r="S210" s="261"/>
      <c r="T210" s="262"/>
      <c r="AT210" s="263" t="s">
        <v>168</v>
      </c>
      <c r="AU210" s="263" t="s">
        <v>88</v>
      </c>
      <c r="AV210" s="251" t="s">
        <v>88</v>
      </c>
      <c r="AW210" s="251" t="s">
        <v>35</v>
      </c>
      <c r="AX210" s="251" t="s">
        <v>79</v>
      </c>
      <c r="AY210" s="263" t="s">
        <v>160</v>
      </c>
    </row>
    <row r="211" s="251" customFormat="true" ht="12.8" hidden="false" customHeight="false" outlineLevel="0" collapsed="false">
      <c r="B211" s="252"/>
      <c r="C211" s="253"/>
      <c r="D211" s="254" t="s">
        <v>168</v>
      </c>
      <c r="E211" s="255"/>
      <c r="F211" s="256" t="s">
        <v>95</v>
      </c>
      <c r="G211" s="253"/>
      <c r="H211" s="257" t="n">
        <v>3</v>
      </c>
      <c r="I211" s="258"/>
      <c r="J211" s="253"/>
      <c r="K211" s="253"/>
      <c r="L211" s="259"/>
      <c r="M211" s="260"/>
      <c r="N211" s="261"/>
      <c r="O211" s="261"/>
      <c r="P211" s="261"/>
      <c r="Q211" s="261"/>
      <c r="R211" s="261"/>
      <c r="S211" s="261"/>
      <c r="T211" s="262"/>
      <c r="AT211" s="263" t="s">
        <v>168</v>
      </c>
      <c r="AU211" s="263" t="s">
        <v>88</v>
      </c>
      <c r="AV211" s="251" t="s">
        <v>88</v>
      </c>
      <c r="AW211" s="251" t="s">
        <v>35</v>
      </c>
      <c r="AX211" s="251" t="s">
        <v>79</v>
      </c>
      <c r="AY211" s="263" t="s">
        <v>160</v>
      </c>
    </row>
    <row r="212" s="251" customFormat="true" ht="12.8" hidden="false" customHeight="false" outlineLevel="0" collapsed="false">
      <c r="B212" s="252"/>
      <c r="C212" s="253"/>
      <c r="D212" s="254" t="s">
        <v>168</v>
      </c>
      <c r="E212" s="255"/>
      <c r="F212" s="256" t="s">
        <v>86</v>
      </c>
      <c r="G212" s="253"/>
      <c r="H212" s="257" t="n">
        <v>1</v>
      </c>
      <c r="I212" s="258"/>
      <c r="J212" s="253"/>
      <c r="K212" s="253"/>
      <c r="L212" s="259"/>
      <c r="M212" s="260"/>
      <c r="N212" s="261"/>
      <c r="O212" s="261"/>
      <c r="P212" s="261"/>
      <c r="Q212" s="261"/>
      <c r="R212" s="261"/>
      <c r="S212" s="261"/>
      <c r="T212" s="262"/>
      <c r="AT212" s="263" t="s">
        <v>168</v>
      </c>
      <c r="AU212" s="263" t="s">
        <v>88</v>
      </c>
      <c r="AV212" s="251" t="s">
        <v>88</v>
      </c>
      <c r="AW212" s="251" t="s">
        <v>35</v>
      </c>
      <c r="AX212" s="251" t="s">
        <v>79</v>
      </c>
      <c r="AY212" s="263" t="s">
        <v>160</v>
      </c>
    </row>
    <row r="213" s="264" customFormat="true" ht="12.8" hidden="false" customHeight="false" outlineLevel="0" collapsed="false">
      <c r="B213" s="265"/>
      <c r="C213" s="266"/>
      <c r="D213" s="254" t="s">
        <v>168</v>
      </c>
      <c r="E213" s="267"/>
      <c r="F213" s="268" t="s">
        <v>172</v>
      </c>
      <c r="G213" s="266"/>
      <c r="H213" s="269" t="n">
        <v>8</v>
      </c>
      <c r="I213" s="270"/>
      <c r="J213" s="266"/>
      <c r="K213" s="266"/>
      <c r="L213" s="271"/>
      <c r="M213" s="272"/>
      <c r="N213" s="273"/>
      <c r="O213" s="273"/>
      <c r="P213" s="273"/>
      <c r="Q213" s="273"/>
      <c r="R213" s="273"/>
      <c r="S213" s="273"/>
      <c r="T213" s="274"/>
      <c r="AT213" s="275" t="s">
        <v>168</v>
      </c>
      <c r="AU213" s="275" t="s">
        <v>88</v>
      </c>
      <c r="AV213" s="264" t="s">
        <v>166</v>
      </c>
      <c r="AW213" s="264" t="s">
        <v>35</v>
      </c>
      <c r="AX213" s="264" t="s">
        <v>86</v>
      </c>
      <c r="AY213" s="275" t="s">
        <v>160</v>
      </c>
    </row>
    <row r="214" s="31" customFormat="true" ht="16.5" hidden="false" customHeight="true" outlineLevel="0" collapsed="false">
      <c r="A214" s="24"/>
      <c r="B214" s="25"/>
      <c r="C214" s="287" t="s">
        <v>225</v>
      </c>
      <c r="D214" s="287" t="s">
        <v>262</v>
      </c>
      <c r="E214" s="288" t="s">
        <v>461</v>
      </c>
      <c r="F214" s="289" t="s">
        <v>462</v>
      </c>
      <c r="G214" s="290" t="s">
        <v>259</v>
      </c>
      <c r="H214" s="291" t="n">
        <v>8</v>
      </c>
      <c r="I214" s="292"/>
      <c r="J214" s="293" t="n">
        <f aca="false">ROUND(I214*H214,2)</f>
        <v>0</v>
      </c>
      <c r="K214" s="294"/>
      <c r="L214" s="295"/>
      <c r="M214" s="296"/>
      <c r="N214" s="297" t="s">
        <v>44</v>
      </c>
      <c r="O214" s="74"/>
      <c r="P214" s="247" t="n">
        <f aca="false">O214*H214</f>
        <v>0</v>
      </c>
      <c r="Q214" s="247" t="n">
        <v>0.07</v>
      </c>
      <c r="R214" s="247" t="n">
        <f aca="false">Q214*H214</f>
        <v>0.56</v>
      </c>
      <c r="S214" s="247" t="n">
        <v>0</v>
      </c>
      <c r="T214" s="248" t="n">
        <f aca="false">S214*H214</f>
        <v>0</v>
      </c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R214" s="249" t="s">
        <v>200</v>
      </c>
      <c r="AT214" s="249" t="s">
        <v>262</v>
      </c>
      <c r="AU214" s="249" t="s">
        <v>88</v>
      </c>
      <c r="AY214" s="3" t="s">
        <v>160</v>
      </c>
      <c r="BE214" s="250" t="n">
        <f aca="false">IF(N214="základní",J214,0)</f>
        <v>0</v>
      </c>
      <c r="BF214" s="250" t="n">
        <f aca="false">IF(N214="snížená",J214,0)</f>
        <v>0</v>
      </c>
      <c r="BG214" s="250" t="n">
        <f aca="false">IF(N214="zákl. přenesená",J214,0)</f>
        <v>0</v>
      </c>
      <c r="BH214" s="250" t="n">
        <f aca="false">IF(N214="sníž. přenesená",J214,0)</f>
        <v>0</v>
      </c>
      <c r="BI214" s="250" t="n">
        <f aca="false">IF(N214="nulová",J214,0)</f>
        <v>0</v>
      </c>
      <c r="BJ214" s="3" t="s">
        <v>86</v>
      </c>
      <c r="BK214" s="250" t="n">
        <f aca="false">ROUND(I214*H214,2)</f>
        <v>0</v>
      </c>
      <c r="BL214" s="3" t="s">
        <v>166</v>
      </c>
      <c r="BM214" s="249" t="s">
        <v>463</v>
      </c>
    </row>
    <row r="215" s="251" customFormat="true" ht="12.8" hidden="false" customHeight="false" outlineLevel="0" collapsed="false">
      <c r="B215" s="252"/>
      <c r="C215" s="253"/>
      <c r="D215" s="254" t="s">
        <v>168</v>
      </c>
      <c r="E215" s="255"/>
      <c r="F215" s="256" t="s">
        <v>166</v>
      </c>
      <c r="G215" s="253"/>
      <c r="H215" s="257" t="n">
        <v>4</v>
      </c>
      <c r="I215" s="258"/>
      <c r="J215" s="253"/>
      <c r="K215" s="253"/>
      <c r="L215" s="259"/>
      <c r="M215" s="260"/>
      <c r="N215" s="261"/>
      <c r="O215" s="261"/>
      <c r="P215" s="261"/>
      <c r="Q215" s="261"/>
      <c r="R215" s="261"/>
      <c r="S215" s="261"/>
      <c r="T215" s="262"/>
      <c r="AT215" s="263" t="s">
        <v>168</v>
      </c>
      <c r="AU215" s="263" t="s">
        <v>88</v>
      </c>
      <c r="AV215" s="251" t="s">
        <v>88</v>
      </c>
      <c r="AW215" s="251" t="s">
        <v>35</v>
      </c>
      <c r="AX215" s="251" t="s">
        <v>79</v>
      </c>
      <c r="AY215" s="263" t="s">
        <v>160</v>
      </c>
    </row>
    <row r="216" s="251" customFormat="true" ht="12.8" hidden="false" customHeight="false" outlineLevel="0" collapsed="false">
      <c r="B216" s="252"/>
      <c r="C216" s="253"/>
      <c r="D216" s="254" t="s">
        <v>168</v>
      </c>
      <c r="E216" s="255"/>
      <c r="F216" s="256" t="s">
        <v>95</v>
      </c>
      <c r="G216" s="253"/>
      <c r="H216" s="257" t="n">
        <v>3</v>
      </c>
      <c r="I216" s="258"/>
      <c r="J216" s="253"/>
      <c r="K216" s="253"/>
      <c r="L216" s="259"/>
      <c r="M216" s="260"/>
      <c r="N216" s="261"/>
      <c r="O216" s="261"/>
      <c r="P216" s="261"/>
      <c r="Q216" s="261"/>
      <c r="R216" s="261"/>
      <c r="S216" s="261"/>
      <c r="T216" s="262"/>
      <c r="AT216" s="263" t="s">
        <v>168</v>
      </c>
      <c r="AU216" s="263" t="s">
        <v>88</v>
      </c>
      <c r="AV216" s="251" t="s">
        <v>88</v>
      </c>
      <c r="AW216" s="251" t="s">
        <v>35</v>
      </c>
      <c r="AX216" s="251" t="s">
        <v>79</v>
      </c>
      <c r="AY216" s="263" t="s">
        <v>160</v>
      </c>
    </row>
    <row r="217" s="251" customFormat="true" ht="12.8" hidden="false" customHeight="false" outlineLevel="0" collapsed="false">
      <c r="B217" s="252"/>
      <c r="C217" s="253"/>
      <c r="D217" s="254" t="s">
        <v>168</v>
      </c>
      <c r="E217" s="255"/>
      <c r="F217" s="256" t="s">
        <v>86</v>
      </c>
      <c r="G217" s="253"/>
      <c r="H217" s="257" t="n">
        <v>1</v>
      </c>
      <c r="I217" s="258"/>
      <c r="J217" s="253"/>
      <c r="K217" s="253"/>
      <c r="L217" s="259"/>
      <c r="M217" s="260"/>
      <c r="N217" s="261"/>
      <c r="O217" s="261"/>
      <c r="P217" s="261"/>
      <c r="Q217" s="261"/>
      <c r="R217" s="261"/>
      <c r="S217" s="261"/>
      <c r="T217" s="262"/>
      <c r="AT217" s="263" t="s">
        <v>168</v>
      </c>
      <c r="AU217" s="263" t="s">
        <v>88</v>
      </c>
      <c r="AV217" s="251" t="s">
        <v>88</v>
      </c>
      <c r="AW217" s="251" t="s">
        <v>35</v>
      </c>
      <c r="AX217" s="251" t="s">
        <v>79</v>
      </c>
      <c r="AY217" s="263" t="s">
        <v>160</v>
      </c>
    </row>
    <row r="218" s="264" customFormat="true" ht="12.8" hidden="false" customHeight="false" outlineLevel="0" collapsed="false">
      <c r="B218" s="265"/>
      <c r="C218" s="266"/>
      <c r="D218" s="254" t="s">
        <v>168</v>
      </c>
      <c r="E218" s="267"/>
      <c r="F218" s="268" t="s">
        <v>172</v>
      </c>
      <c r="G218" s="266"/>
      <c r="H218" s="269" t="n">
        <v>8</v>
      </c>
      <c r="I218" s="270"/>
      <c r="J218" s="266"/>
      <c r="K218" s="266"/>
      <c r="L218" s="271"/>
      <c r="M218" s="272"/>
      <c r="N218" s="273"/>
      <c r="O218" s="273"/>
      <c r="P218" s="273"/>
      <c r="Q218" s="273"/>
      <c r="R218" s="273"/>
      <c r="S218" s="273"/>
      <c r="T218" s="274"/>
      <c r="AT218" s="275" t="s">
        <v>168</v>
      </c>
      <c r="AU218" s="275" t="s">
        <v>88</v>
      </c>
      <c r="AV218" s="264" t="s">
        <v>166</v>
      </c>
      <c r="AW218" s="264" t="s">
        <v>35</v>
      </c>
      <c r="AX218" s="264" t="s">
        <v>86</v>
      </c>
      <c r="AY218" s="275" t="s">
        <v>160</v>
      </c>
    </row>
    <row r="219" s="31" customFormat="true" ht="21.75" hidden="false" customHeight="true" outlineLevel="0" collapsed="false">
      <c r="A219" s="24"/>
      <c r="B219" s="25"/>
      <c r="C219" s="237" t="s">
        <v>232</v>
      </c>
      <c r="D219" s="237" t="s">
        <v>162</v>
      </c>
      <c r="E219" s="238" t="s">
        <v>464</v>
      </c>
      <c r="F219" s="239" t="s">
        <v>465</v>
      </c>
      <c r="G219" s="240" t="s">
        <v>259</v>
      </c>
      <c r="H219" s="241" t="n">
        <v>1</v>
      </c>
      <c r="I219" s="242"/>
      <c r="J219" s="243" t="n">
        <f aca="false">ROUND(I219*H219,2)</f>
        <v>0</v>
      </c>
      <c r="K219" s="244"/>
      <c r="L219" s="30"/>
      <c r="M219" s="245"/>
      <c r="N219" s="246" t="s">
        <v>44</v>
      </c>
      <c r="O219" s="74"/>
      <c r="P219" s="247" t="n">
        <f aca="false">O219*H219</f>
        <v>0</v>
      </c>
      <c r="Q219" s="247" t="n">
        <v>0.02228</v>
      </c>
      <c r="R219" s="247" t="n">
        <f aca="false">Q219*H219</f>
        <v>0.02228</v>
      </c>
      <c r="S219" s="247" t="n">
        <v>0</v>
      </c>
      <c r="T219" s="248" t="n">
        <f aca="false">S219*H219</f>
        <v>0</v>
      </c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R219" s="249" t="s">
        <v>166</v>
      </c>
      <c r="AT219" s="249" t="s">
        <v>162</v>
      </c>
      <c r="AU219" s="249" t="s">
        <v>88</v>
      </c>
      <c r="AY219" s="3" t="s">
        <v>160</v>
      </c>
      <c r="BE219" s="250" t="n">
        <f aca="false">IF(N219="základní",J219,0)</f>
        <v>0</v>
      </c>
      <c r="BF219" s="250" t="n">
        <f aca="false">IF(N219="snížená",J219,0)</f>
        <v>0</v>
      </c>
      <c r="BG219" s="250" t="n">
        <f aca="false">IF(N219="zákl. přenesená",J219,0)</f>
        <v>0</v>
      </c>
      <c r="BH219" s="250" t="n">
        <f aca="false">IF(N219="sníž. přenesená",J219,0)</f>
        <v>0</v>
      </c>
      <c r="BI219" s="250" t="n">
        <f aca="false">IF(N219="nulová",J219,0)</f>
        <v>0</v>
      </c>
      <c r="BJ219" s="3" t="s">
        <v>86</v>
      </c>
      <c r="BK219" s="250" t="n">
        <f aca="false">ROUND(I219*H219,2)</f>
        <v>0</v>
      </c>
      <c r="BL219" s="3" t="s">
        <v>166</v>
      </c>
      <c r="BM219" s="249" t="s">
        <v>466</v>
      </c>
    </row>
    <row r="220" s="251" customFormat="true" ht="12.8" hidden="false" customHeight="false" outlineLevel="0" collapsed="false">
      <c r="B220" s="252"/>
      <c r="C220" s="253"/>
      <c r="D220" s="254" t="s">
        <v>168</v>
      </c>
      <c r="E220" s="255"/>
      <c r="F220" s="256" t="s">
        <v>86</v>
      </c>
      <c r="G220" s="253"/>
      <c r="H220" s="257" t="n">
        <v>1</v>
      </c>
      <c r="I220" s="258"/>
      <c r="J220" s="253"/>
      <c r="K220" s="253"/>
      <c r="L220" s="259"/>
      <c r="M220" s="260"/>
      <c r="N220" s="261"/>
      <c r="O220" s="261"/>
      <c r="P220" s="261"/>
      <c r="Q220" s="261"/>
      <c r="R220" s="261"/>
      <c r="S220" s="261"/>
      <c r="T220" s="262"/>
      <c r="AT220" s="263" t="s">
        <v>168</v>
      </c>
      <c r="AU220" s="263" t="s">
        <v>88</v>
      </c>
      <c r="AV220" s="251" t="s">
        <v>88</v>
      </c>
      <c r="AW220" s="251" t="s">
        <v>35</v>
      </c>
      <c r="AX220" s="251" t="s">
        <v>79</v>
      </c>
      <c r="AY220" s="263" t="s">
        <v>160</v>
      </c>
    </row>
    <row r="221" s="264" customFormat="true" ht="12.8" hidden="false" customHeight="false" outlineLevel="0" collapsed="false">
      <c r="B221" s="265"/>
      <c r="C221" s="266"/>
      <c r="D221" s="254" t="s">
        <v>168</v>
      </c>
      <c r="E221" s="267"/>
      <c r="F221" s="268" t="s">
        <v>172</v>
      </c>
      <c r="G221" s="266"/>
      <c r="H221" s="269" t="n">
        <v>1</v>
      </c>
      <c r="I221" s="270"/>
      <c r="J221" s="266"/>
      <c r="K221" s="266"/>
      <c r="L221" s="271"/>
      <c r="M221" s="272"/>
      <c r="N221" s="273"/>
      <c r="O221" s="273"/>
      <c r="P221" s="273"/>
      <c r="Q221" s="273"/>
      <c r="R221" s="273"/>
      <c r="S221" s="273"/>
      <c r="T221" s="274"/>
      <c r="AT221" s="275" t="s">
        <v>168</v>
      </c>
      <c r="AU221" s="275" t="s">
        <v>88</v>
      </c>
      <c r="AV221" s="264" t="s">
        <v>166</v>
      </c>
      <c r="AW221" s="264" t="s">
        <v>35</v>
      </c>
      <c r="AX221" s="264" t="s">
        <v>86</v>
      </c>
      <c r="AY221" s="275" t="s">
        <v>160</v>
      </c>
    </row>
    <row r="222" s="31" customFormat="true" ht="21.75" hidden="false" customHeight="true" outlineLevel="0" collapsed="false">
      <c r="A222" s="24"/>
      <c r="B222" s="25"/>
      <c r="C222" s="237" t="s">
        <v>240</v>
      </c>
      <c r="D222" s="237" t="s">
        <v>162</v>
      </c>
      <c r="E222" s="238" t="s">
        <v>467</v>
      </c>
      <c r="F222" s="239" t="s">
        <v>468</v>
      </c>
      <c r="G222" s="240" t="s">
        <v>259</v>
      </c>
      <c r="H222" s="241" t="n">
        <v>2</v>
      </c>
      <c r="I222" s="242"/>
      <c r="J222" s="243" t="n">
        <f aca="false">ROUND(I222*H222,2)</f>
        <v>0</v>
      </c>
      <c r="K222" s="244"/>
      <c r="L222" s="30"/>
      <c r="M222" s="245"/>
      <c r="N222" s="246" t="s">
        <v>44</v>
      </c>
      <c r="O222" s="74"/>
      <c r="P222" s="247" t="n">
        <f aca="false">O222*H222</f>
        <v>0</v>
      </c>
      <c r="Q222" s="247" t="n">
        <v>0.02628</v>
      </c>
      <c r="R222" s="247" t="n">
        <f aca="false">Q222*H222</f>
        <v>0.05256</v>
      </c>
      <c r="S222" s="247" t="n">
        <v>0</v>
      </c>
      <c r="T222" s="248" t="n">
        <f aca="false">S222*H222</f>
        <v>0</v>
      </c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R222" s="249" t="s">
        <v>166</v>
      </c>
      <c r="AT222" s="249" t="s">
        <v>162</v>
      </c>
      <c r="AU222" s="249" t="s">
        <v>88</v>
      </c>
      <c r="AY222" s="3" t="s">
        <v>160</v>
      </c>
      <c r="BE222" s="250" t="n">
        <f aca="false">IF(N222="základní",J222,0)</f>
        <v>0</v>
      </c>
      <c r="BF222" s="250" t="n">
        <f aca="false">IF(N222="snížená",J222,0)</f>
        <v>0</v>
      </c>
      <c r="BG222" s="250" t="n">
        <f aca="false">IF(N222="zákl. přenesená",J222,0)</f>
        <v>0</v>
      </c>
      <c r="BH222" s="250" t="n">
        <f aca="false">IF(N222="sníž. přenesená",J222,0)</f>
        <v>0</v>
      </c>
      <c r="BI222" s="250" t="n">
        <f aca="false">IF(N222="nulová",J222,0)</f>
        <v>0</v>
      </c>
      <c r="BJ222" s="3" t="s">
        <v>86</v>
      </c>
      <c r="BK222" s="250" t="n">
        <f aca="false">ROUND(I222*H222,2)</f>
        <v>0</v>
      </c>
      <c r="BL222" s="3" t="s">
        <v>166</v>
      </c>
      <c r="BM222" s="249" t="s">
        <v>469</v>
      </c>
    </row>
    <row r="223" s="251" customFormat="true" ht="12.8" hidden="false" customHeight="false" outlineLevel="0" collapsed="false">
      <c r="B223" s="252"/>
      <c r="C223" s="253"/>
      <c r="D223" s="254" t="s">
        <v>168</v>
      </c>
      <c r="E223" s="255"/>
      <c r="F223" s="256" t="s">
        <v>88</v>
      </c>
      <c r="G223" s="253"/>
      <c r="H223" s="257" t="n">
        <v>2</v>
      </c>
      <c r="I223" s="258"/>
      <c r="J223" s="253"/>
      <c r="K223" s="253"/>
      <c r="L223" s="259"/>
      <c r="M223" s="260"/>
      <c r="N223" s="261"/>
      <c r="O223" s="261"/>
      <c r="P223" s="261"/>
      <c r="Q223" s="261"/>
      <c r="R223" s="261"/>
      <c r="S223" s="261"/>
      <c r="T223" s="262"/>
      <c r="AT223" s="263" t="s">
        <v>168</v>
      </c>
      <c r="AU223" s="263" t="s">
        <v>88</v>
      </c>
      <c r="AV223" s="251" t="s">
        <v>88</v>
      </c>
      <c r="AW223" s="251" t="s">
        <v>35</v>
      </c>
      <c r="AX223" s="251" t="s">
        <v>79</v>
      </c>
      <c r="AY223" s="263" t="s">
        <v>160</v>
      </c>
    </row>
    <row r="224" s="264" customFormat="true" ht="12.8" hidden="false" customHeight="false" outlineLevel="0" collapsed="false">
      <c r="B224" s="265"/>
      <c r="C224" s="266"/>
      <c r="D224" s="254" t="s">
        <v>168</v>
      </c>
      <c r="E224" s="267"/>
      <c r="F224" s="268" t="s">
        <v>172</v>
      </c>
      <c r="G224" s="266"/>
      <c r="H224" s="269" t="n">
        <v>2</v>
      </c>
      <c r="I224" s="270"/>
      <c r="J224" s="266"/>
      <c r="K224" s="266"/>
      <c r="L224" s="271"/>
      <c r="M224" s="272"/>
      <c r="N224" s="273"/>
      <c r="O224" s="273"/>
      <c r="P224" s="273"/>
      <c r="Q224" s="273"/>
      <c r="R224" s="273"/>
      <c r="S224" s="273"/>
      <c r="T224" s="274"/>
      <c r="AT224" s="275" t="s">
        <v>168</v>
      </c>
      <c r="AU224" s="275" t="s">
        <v>88</v>
      </c>
      <c r="AV224" s="264" t="s">
        <v>166</v>
      </c>
      <c r="AW224" s="264" t="s">
        <v>35</v>
      </c>
      <c r="AX224" s="264" t="s">
        <v>86</v>
      </c>
      <c r="AY224" s="275" t="s">
        <v>160</v>
      </c>
    </row>
    <row r="225" s="31" customFormat="true" ht="16.5" hidden="false" customHeight="true" outlineLevel="0" collapsed="false">
      <c r="A225" s="24"/>
      <c r="B225" s="25"/>
      <c r="C225" s="237" t="s">
        <v>7</v>
      </c>
      <c r="D225" s="237" t="s">
        <v>162</v>
      </c>
      <c r="E225" s="238" t="s">
        <v>470</v>
      </c>
      <c r="F225" s="239" t="s">
        <v>471</v>
      </c>
      <c r="G225" s="240" t="s">
        <v>213</v>
      </c>
      <c r="H225" s="241" t="n">
        <v>3.942</v>
      </c>
      <c r="I225" s="242"/>
      <c r="J225" s="243" t="n">
        <f aca="false">ROUND(I225*H225,2)</f>
        <v>0</v>
      </c>
      <c r="K225" s="244"/>
      <c r="L225" s="30"/>
      <c r="M225" s="245"/>
      <c r="N225" s="246" t="s">
        <v>44</v>
      </c>
      <c r="O225" s="74"/>
      <c r="P225" s="247" t="n">
        <f aca="false">O225*H225</f>
        <v>0</v>
      </c>
      <c r="Q225" s="247" t="n">
        <v>0.02857</v>
      </c>
      <c r="R225" s="247" t="n">
        <f aca="false">Q225*H225</f>
        <v>0.11262294</v>
      </c>
      <c r="S225" s="247" t="n">
        <v>0</v>
      </c>
      <c r="T225" s="248" t="n">
        <f aca="false">S225*H225</f>
        <v>0</v>
      </c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R225" s="249" t="s">
        <v>166</v>
      </c>
      <c r="AT225" s="249" t="s">
        <v>162</v>
      </c>
      <c r="AU225" s="249" t="s">
        <v>88</v>
      </c>
      <c r="AY225" s="3" t="s">
        <v>160</v>
      </c>
      <c r="BE225" s="250" t="n">
        <f aca="false">IF(N225="základní",J225,0)</f>
        <v>0</v>
      </c>
      <c r="BF225" s="250" t="n">
        <f aca="false">IF(N225="snížená",J225,0)</f>
        <v>0</v>
      </c>
      <c r="BG225" s="250" t="n">
        <f aca="false">IF(N225="zákl. přenesená",J225,0)</f>
        <v>0</v>
      </c>
      <c r="BH225" s="250" t="n">
        <f aca="false">IF(N225="sníž. přenesená",J225,0)</f>
        <v>0</v>
      </c>
      <c r="BI225" s="250" t="n">
        <f aca="false">IF(N225="nulová",J225,0)</f>
        <v>0</v>
      </c>
      <c r="BJ225" s="3" t="s">
        <v>86</v>
      </c>
      <c r="BK225" s="250" t="n">
        <f aca="false">ROUND(I225*H225,2)</f>
        <v>0</v>
      </c>
      <c r="BL225" s="3" t="s">
        <v>166</v>
      </c>
      <c r="BM225" s="249" t="s">
        <v>472</v>
      </c>
    </row>
    <row r="226" s="251" customFormat="true" ht="12.8" hidden="false" customHeight="false" outlineLevel="0" collapsed="false">
      <c r="B226" s="252"/>
      <c r="C226" s="253"/>
      <c r="D226" s="254" t="s">
        <v>168</v>
      </c>
      <c r="E226" s="255"/>
      <c r="F226" s="256" t="s">
        <v>473</v>
      </c>
      <c r="G226" s="253"/>
      <c r="H226" s="257" t="n">
        <v>0.477</v>
      </c>
      <c r="I226" s="258"/>
      <c r="J226" s="253"/>
      <c r="K226" s="253"/>
      <c r="L226" s="259"/>
      <c r="M226" s="260"/>
      <c r="N226" s="261"/>
      <c r="O226" s="261"/>
      <c r="P226" s="261"/>
      <c r="Q226" s="261"/>
      <c r="R226" s="261"/>
      <c r="S226" s="261"/>
      <c r="T226" s="262"/>
      <c r="AT226" s="263" t="s">
        <v>168</v>
      </c>
      <c r="AU226" s="263" t="s">
        <v>88</v>
      </c>
      <c r="AV226" s="251" t="s">
        <v>88</v>
      </c>
      <c r="AW226" s="251" t="s">
        <v>35</v>
      </c>
      <c r="AX226" s="251" t="s">
        <v>79</v>
      </c>
      <c r="AY226" s="263" t="s">
        <v>160</v>
      </c>
    </row>
    <row r="227" s="251" customFormat="true" ht="12.8" hidden="false" customHeight="false" outlineLevel="0" collapsed="false">
      <c r="B227" s="252"/>
      <c r="C227" s="253"/>
      <c r="D227" s="254" t="s">
        <v>168</v>
      </c>
      <c r="E227" s="255"/>
      <c r="F227" s="256" t="s">
        <v>474</v>
      </c>
      <c r="G227" s="253"/>
      <c r="H227" s="257" t="n">
        <v>2.625</v>
      </c>
      <c r="I227" s="258"/>
      <c r="J227" s="253"/>
      <c r="K227" s="253"/>
      <c r="L227" s="259"/>
      <c r="M227" s="260"/>
      <c r="N227" s="261"/>
      <c r="O227" s="261"/>
      <c r="P227" s="261"/>
      <c r="Q227" s="261"/>
      <c r="R227" s="261"/>
      <c r="S227" s="261"/>
      <c r="T227" s="262"/>
      <c r="AT227" s="263" t="s">
        <v>168</v>
      </c>
      <c r="AU227" s="263" t="s">
        <v>88</v>
      </c>
      <c r="AV227" s="251" t="s">
        <v>88</v>
      </c>
      <c r="AW227" s="251" t="s">
        <v>35</v>
      </c>
      <c r="AX227" s="251" t="s">
        <v>79</v>
      </c>
      <c r="AY227" s="263" t="s">
        <v>160</v>
      </c>
    </row>
    <row r="228" s="251" customFormat="true" ht="12.8" hidden="false" customHeight="false" outlineLevel="0" collapsed="false">
      <c r="B228" s="252"/>
      <c r="C228" s="253"/>
      <c r="D228" s="254" t="s">
        <v>168</v>
      </c>
      <c r="E228" s="255"/>
      <c r="F228" s="256" t="s">
        <v>475</v>
      </c>
      <c r="G228" s="253"/>
      <c r="H228" s="257" t="n">
        <v>0.84</v>
      </c>
      <c r="I228" s="258"/>
      <c r="J228" s="253"/>
      <c r="K228" s="253"/>
      <c r="L228" s="259"/>
      <c r="M228" s="260"/>
      <c r="N228" s="261"/>
      <c r="O228" s="261"/>
      <c r="P228" s="261"/>
      <c r="Q228" s="261"/>
      <c r="R228" s="261"/>
      <c r="S228" s="261"/>
      <c r="T228" s="262"/>
      <c r="AT228" s="263" t="s">
        <v>168</v>
      </c>
      <c r="AU228" s="263" t="s">
        <v>88</v>
      </c>
      <c r="AV228" s="251" t="s">
        <v>88</v>
      </c>
      <c r="AW228" s="251" t="s">
        <v>35</v>
      </c>
      <c r="AX228" s="251" t="s">
        <v>79</v>
      </c>
      <c r="AY228" s="263" t="s">
        <v>160</v>
      </c>
    </row>
    <row r="229" s="264" customFormat="true" ht="12.8" hidden="false" customHeight="false" outlineLevel="0" collapsed="false">
      <c r="B229" s="265"/>
      <c r="C229" s="266"/>
      <c r="D229" s="254" t="s">
        <v>168</v>
      </c>
      <c r="E229" s="267"/>
      <c r="F229" s="268" t="s">
        <v>172</v>
      </c>
      <c r="G229" s="266"/>
      <c r="H229" s="269" t="n">
        <v>3.942</v>
      </c>
      <c r="I229" s="270"/>
      <c r="J229" s="266"/>
      <c r="K229" s="266"/>
      <c r="L229" s="271"/>
      <c r="M229" s="272"/>
      <c r="N229" s="273"/>
      <c r="O229" s="273"/>
      <c r="P229" s="273"/>
      <c r="Q229" s="273"/>
      <c r="R229" s="273"/>
      <c r="S229" s="273"/>
      <c r="T229" s="274"/>
      <c r="AT229" s="275" t="s">
        <v>168</v>
      </c>
      <c r="AU229" s="275" t="s">
        <v>88</v>
      </c>
      <c r="AV229" s="264" t="s">
        <v>166</v>
      </c>
      <c r="AW229" s="264" t="s">
        <v>35</v>
      </c>
      <c r="AX229" s="264" t="s">
        <v>86</v>
      </c>
      <c r="AY229" s="275" t="s">
        <v>160</v>
      </c>
    </row>
    <row r="230" s="31" customFormat="true" ht="21.75" hidden="false" customHeight="true" outlineLevel="0" collapsed="false">
      <c r="A230" s="24"/>
      <c r="B230" s="25"/>
      <c r="C230" s="237" t="s">
        <v>256</v>
      </c>
      <c r="D230" s="237" t="s">
        <v>162</v>
      </c>
      <c r="E230" s="238" t="s">
        <v>476</v>
      </c>
      <c r="F230" s="239" t="s">
        <v>477</v>
      </c>
      <c r="G230" s="240" t="s">
        <v>213</v>
      </c>
      <c r="H230" s="241" t="n">
        <v>0.882</v>
      </c>
      <c r="I230" s="242"/>
      <c r="J230" s="243" t="n">
        <f aca="false">ROUND(I230*H230,2)</f>
        <v>0</v>
      </c>
      <c r="K230" s="244"/>
      <c r="L230" s="30"/>
      <c r="M230" s="245"/>
      <c r="N230" s="246" t="s">
        <v>44</v>
      </c>
      <c r="O230" s="74"/>
      <c r="P230" s="247" t="n">
        <f aca="false">O230*H230</f>
        <v>0</v>
      </c>
      <c r="Q230" s="247" t="n">
        <v>0.25365</v>
      </c>
      <c r="R230" s="247" t="n">
        <f aca="false">Q230*H230</f>
        <v>0.2237193</v>
      </c>
      <c r="S230" s="247" t="n">
        <v>0</v>
      </c>
      <c r="T230" s="248" t="n">
        <f aca="false">S230*H230</f>
        <v>0</v>
      </c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R230" s="249" t="s">
        <v>166</v>
      </c>
      <c r="AT230" s="249" t="s">
        <v>162</v>
      </c>
      <c r="AU230" s="249" t="s">
        <v>88</v>
      </c>
      <c r="AY230" s="3" t="s">
        <v>160</v>
      </c>
      <c r="BE230" s="250" t="n">
        <f aca="false">IF(N230="základní",J230,0)</f>
        <v>0</v>
      </c>
      <c r="BF230" s="250" t="n">
        <f aca="false">IF(N230="snížená",J230,0)</f>
        <v>0</v>
      </c>
      <c r="BG230" s="250" t="n">
        <f aca="false">IF(N230="zákl. přenesená",J230,0)</f>
        <v>0</v>
      </c>
      <c r="BH230" s="250" t="n">
        <f aca="false">IF(N230="sníž. přenesená",J230,0)</f>
        <v>0</v>
      </c>
      <c r="BI230" s="250" t="n">
        <f aca="false">IF(N230="nulová",J230,0)</f>
        <v>0</v>
      </c>
      <c r="BJ230" s="3" t="s">
        <v>86</v>
      </c>
      <c r="BK230" s="250" t="n">
        <f aca="false">ROUND(I230*H230,2)</f>
        <v>0</v>
      </c>
      <c r="BL230" s="3" t="s">
        <v>166</v>
      </c>
      <c r="BM230" s="249" t="s">
        <v>478</v>
      </c>
    </row>
    <row r="231" s="251" customFormat="true" ht="12.8" hidden="false" customHeight="false" outlineLevel="0" collapsed="false">
      <c r="B231" s="252"/>
      <c r="C231" s="253"/>
      <c r="D231" s="254" t="s">
        <v>168</v>
      </c>
      <c r="E231" s="255"/>
      <c r="F231" s="256" t="s">
        <v>479</v>
      </c>
      <c r="G231" s="253"/>
      <c r="H231" s="257" t="n">
        <v>0.882</v>
      </c>
      <c r="I231" s="258"/>
      <c r="J231" s="253"/>
      <c r="K231" s="253"/>
      <c r="L231" s="259"/>
      <c r="M231" s="260"/>
      <c r="N231" s="261"/>
      <c r="O231" s="261"/>
      <c r="P231" s="261"/>
      <c r="Q231" s="261"/>
      <c r="R231" s="261"/>
      <c r="S231" s="261"/>
      <c r="T231" s="262"/>
      <c r="AT231" s="263" t="s">
        <v>168</v>
      </c>
      <c r="AU231" s="263" t="s">
        <v>88</v>
      </c>
      <c r="AV231" s="251" t="s">
        <v>88</v>
      </c>
      <c r="AW231" s="251" t="s">
        <v>35</v>
      </c>
      <c r="AX231" s="251" t="s">
        <v>79</v>
      </c>
      <c r="AY231" s="263" t="s">
        <v>160</v>
      </c>
    </row>
    <row r="232" s="276" customFormat="true" ht="12.8" hidden="false" customHeight="false" outlineLevel="0" collapsed="false">
      <c r="B232" s="277"/>
      <c r="C232" s="278"/>
      <c r="D232" s="254" t="s">
        <v>168</v>
      </c>
      <c r="E232" s="279"/>
      <c r="F232" s="280" t="s">
        <v>480</v>
      </c>
      <c r="G232" s="278"/>
      <c r="H232" s="279"/>
      <c r="I232" s="281"/>
      <c r="J232" s="278"/>
      <c r="K232" s="278"/>
      <c r="L232" s="282"/>
      <c r="M232" s="283"/>
      <c r="N232" s="284"/>
      <c r="O232" s="284"/>
      <c r="P232" s="284"/>
      <c r="Q232" s="284"/>
      <c r="R232" s="284"/>
      <c r="S232" s="284"/>
      <c r="T232" s="285"/>
      <c r="AT232" s="286" t="s">
        <v>168</v>
      </c>
      <c r="AU232" s="286" t="s">
        <v>88</v>
      </c>
      <c r="AV232" s="276" t="s">
        <v>86</v>
      </c>
      <c r="AW232" s="276" t="s">
        <v>35</v>
      </c>
      <c r="AX232" s="276" t="s">
        <v>79</v>
      </c>
      <c r="AY232" s="286" t="s">
        <v>160</v>
      </c>
    </row>
    <row r="233" s="264" customFormat="true" ht="12.8" hidden="false" customHeight="false" outlineLevel="0" collapsed="false">
      <c r="B233" s="265"/>
      <c r="C233" s="266"/>
      <c r="D233" s="254" t="s">
        <v>168</v>
      </c>
      <c r="E233" s="267"/>
      <c r="F233" s="268" t="s">
        <v>172</v>
      </c>
      <c r="G233" s="266"/>
      <c r="H233" s="269" t="n">
        <v>0.882</v>
      </c>
      <c r="I233" s="270"/>
      <c r="J233" s="266"/>
      <c r="K233" s="266"/>
      <c r="L233" s="271"/>
      <c r="M233" s="272"/>
      <c r="N233" s="273"/>
      <c r="O233" s="273"/>
      <c r="P233" s="273"/>
      <c r="Q233" s="273"/>
      <c r="R233" s="273"/>
      <c r="S233" s="273"/>
      <c r="T233" s="274"/>
      <c r="AT233" s="275" t="s">
        <v>168</v>
      </c>
      <c r="AU233" s="275" t="s">
        <v>88</v>
      </c>
      <c r="AV233" s="264" t="s">
        <v>166</v>
      </c>
      <c r="AW233" s="264" t="s">
        <v>35</v>
      </c>
      <c r="AX233" s="264" t="s">
        <v>86</v>
      </c>
      <c r="AY233" s="275" t="s">
        <v>160</v>
      </c>
    </row>
    <row r="234" s="31" customFormat="true" ht="21.75" hidden="false" customHeight="true" outlineLevel="0" collapsed="false">
      <c r="A234" s="24"/>
      <c r="B234" s="25"/>
      <c r="C234" s="237" t="s">
        <v>261</v>
      </c>
      <c r="D234" s="237" t="s">
        <v>162</v>
      </c>
      <c r="E234" s="238" t="s">
        <v>481</v>
      </c>
      <c r="F234" s="239" t="s">
        <v>482</v>
      </c>
      <c r="G234" s="240" t="s">
        <v>213</v>
      </c>
      <c r="H234" s="241" t="n">
        <v>15.8</v>
      </c>
      <c r="I234" s="242"/>
      <c r="J234" s="243" t="n">
        <f aca="false">ROUND(I234*H234,2)</f>
        <v>0</v>
      </c>
      <c r="K234" s="244"/>
      <c r="L234" s="30"/>
      <c r="M234" s="245"/>
      <c r="N234" s="246" t="s">
        <v>44</v>
      </c>
      <c r="O234" s="74"/>
      <c r="P234" s="247" t="n">
        <f aca="false">O234*H234</f>
        <v>0</v>
      </c>
      <c r="Q234" s="247" t="n">
        <v>0.05897</v>
      </c>
      <c r="R234" s="247" t="n">
        <f aca="false">Q234*H234</f>
        <v>0.931726</v>
      </c>
      <c r="S234" s="247" t="n">
        <v>0</v>
      </c>
      <c r="T234" s="248" t="n">
        <f aca="false">S234*H234</f>
        <v>0</v>
      </c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R234" s="249" t="s">
        <v>166</v>
      </c>
      <c r="AT234" s="249" t="s">
        <v>162</v>
      </c>
      <c r="AU234" s="249" t="s">
        <v>88</v>
      </c>
      <c r="AY234" s="3" t="s">
        <v>160</v>
      </c>
      <c r="BE234" s="250" t="n">
        <f aca="false">IF(N234="základní",J234,0)</f>
        <v>0</v>
      </c>
      <c r="BF234" s="250" t="n">
        <f aca="false">IF(N234="snížená",J234,0)</f>
        <v>0</v>
      </c>
      <c r="BG234" s="250" t="n">
        <f aca="false">IF(N234="zákl. přenesená",J234,0)</f>
        <v>0</v>
      </c>
      <c r="BH234" s="250" t="n">
        <f aca="false">IF(N234="sníž. přenesená",J234,0)</f>
        <v>0</v>
      </c>
      <c r="BI234" s="250" t="n">
        <f aca="false">IF(N234="nulová",J234,0)</f>
        <v>0</v>
      </c>
      <c r="BJ234" s="3" t="s">
        <v>86</v>
      </c>
      <c r="BK234" s="250" t="n">
        <f aca="false">ROUND(I234*H234,2)</f>
        <v>0</v>
      </c>
      <c r="BL234" s="3" t="s">
        <v>166</v>
      </c>
      <c r="BM234" s="249" t="s">
        <v>483</v>
      </c>
    </row>
    <row r="235" s="251" customFormat="true" ht="12.8" hidden="false" customHeight="false" outlineLevel="0" collapsed="false">
      <c r="B235" s="252"/>
      <c r="C235" s="253"/>
      <c r="D235" s="254" t="s">
        <v>168</v>
      </c>
      <c r="E235" s="255"/>
      <c r="F235" s="256" t="s">
        <v>484</v>
      </c>
      <c r="G235" s="253"/>
      <c r="H235" s="257" t="n">
        <v>8.879</v>
      </c>
      <c r="I235" s="258"/>
      <c r="J235" s="253"/>
      <c r="K235" s="253"/>
      <c r="L235" s="259"/>
      <c r="M235" s="260"/>
      <c r="N235" s="261"/>
      <c r="O235" s="261"/>
      <c r="P235" s="261"/>
      <c r="Q235" s="261"/>
      <c r="R235" s="261"/>
      <c r="S235" s="261"/>
      <c r="T235" s="262"/>
      <c r="AT235" s="263" t="s">
        <v>168</v>
      </c>
      <c r="AU235" s="263" t="s">
        <v>88</v>
      </c>
      <c r="AV235" s="251" t="s">
        <v>88</v>
      </c>
      <c r="AW235" s="251" t="s">
        <v>35</v>
      </c>
      <c r="AX235" s="251" t="s">
        <v>79</v>
      </c>
      <c r="AY235" s="263" t="s">
        <v>160</v>
      </c>
    </row>
    <row r="236" s="251" customFormat="true" ht="12.8" hidden="false" customHeight="false" outlineLevel="0" collapsed="false">
      <c r="B236" s="252"/>
      <c r="C236" s="253"/>
      <c r="D236" s="254" t="s">
        <v>168</v>
      </c>
      <c r="E236" s="255"/>
      <c r="F236" s="256" t="s">
        <v>485</v>
      </c>
      <c r="G236" s="253"/>
      <c r="H236" s="257" t="n">
        <v>-1.576</v>
      </c>
      <c r="I236" s="258"/>
      <c r="J236" s="253"/>
      <c r="K236" s="253"/>
      <c r="L236" s="259"/>
      <c r="M236" s="260"/>
      <c r="N236" s="261"/>
      <c r="O236" s="261"/>
      <c r="P236" s="261"/>
      <c r="Q236" s="261"/>
      <c r="R236" s="261"/>
      <c r="S236" s="261"/>
      <c r="T236" s="262"/>
      <c r="AT236" s="263" t="s">
        <v>168</v>
      </c>
      <c r="AU236" s="263" t="s">
        <v>88</v>
      </c>
      <c r="AV236" s="251" t="s">
        <v>88</v>
      </c>
      <c r="AW236" s="251" t="s">
        <v>35</v>
      </c>
      <c r="AX236" s="251" t="s">
        <v>79</v>
      </c>
      <c r="AY236" s="263" t="s">
        <v>160</v>
      </c>
    </row>
    <row r="237" s="251" customFormat="true" ht="12.8" hidden="false" customHeight="false" outlineLevel="0" collapsed="false">
      <c r="B237" s="252"/>
      <c r="C237" s="253"/>
      <c r="D237" s="254" t="s">
        <v>168</v>
      </c>
      <c r="E237" s="255"/>
      <c r="F237" s="256" t="s">
        <v>486</v>
      </c>
      <c r="G237" s="253"/>
      <c r="H237" s="257" t="n">
        <v>5.66</v>
      </c>
      <c r="I237" s="258"/>
      <c r="J237" s="253"/>
      <c r="K237" s="253"/>
      <c r="L237" s="259"/>
      <c r="M237" s="260"/>
      <c r="N237" s="261"/>
      <c r="O237" s="261"/>
      <c r="P237" s="261"/>
      <c r="Q237" s="261"/>
      <c r="R237" s="261"/>
      <c r="S237" s="261"/>
      <c r="T237" s="262"/>
      <c r="AT237" s="263" t="s">
        <v>168</v>
      </c>
      <c r="AU237" s="263" t="s">
        <v>88</v>
      </c>
      <c r="AV237" s="251" t="s">
        <v>88</v>
      </c>
      <c r="AW237" s="251" t="s">
        <v>35</v>
      </c>
      <c r="AX237" s="251" t="s">
        <v>79</v>
      </c>
      <c r="AY237" s="263" t="s">
        <v>160</v>
      </c>
    </row>
    <row r="238" s="251" customFormat="true" ht="12.8" hidden="false" customHeight="false" outlineLevel="0" collapsed="false">
      <c r="B238" s="252"/>
      <c r="C238" s="253"/>
      <c r="D238" s="254" t="s">
        <v>168</v>
      </c>
      <c r="E238" s="255"/>
      <c r="F238" s="256" t="s">
        <v>487</v>
      </c>
      <c r="G238" s="253"/>
      <c r="H238" s="257" t="n">
        <v>-1.379</v>
      </c>
      <c r="I238" s="258"/>
      <c r="J238" s="253"/>
      <c r="K238" s="253"/>
      <c r="L238" s="259"/>
      <c r="M238" s="260"/>
      <c r="N238" s="261"/>
      <c r="O238" s="261"/>
      <c r="P238" s="261"/>
      <c r="Q238" s="261"/>
      <c r="R238" s="261"/>
      <c r="S238" s="261"/>
      <c r="T238" s="262"/>
      <c r="AT238" s="263" t="s">
        <v>168</v>
      </c>
      <c r="AU238" s="263" t="s">
        <v>88</v>
      </c>
      <c r="AV238" s="251" t="s">
        <v>88</v>
      </c>
      <c r="AW238" s="251" t="s">
        <v>35</v>
      </c>
      <c r="AX238" s="251" t="s">
        <v>79</v>
      </c>
      <c r="AY238" s="263" t="s">
        <v>160</v>
      </c>
    </row>
    <row r="239" s="276" customFormat="true" ht="12.8" hidden="false" customHeight="false" outlineLevel="0" collapsed="false">
      <c r="B239" s="277"/>
      <c r="C239" s="278"/>
      <c r="D239" s="254" t="s">
        <v>168</v>
      </c>
      <c r="E239" s="279"/>
      <c r="F239" s="280" t="s">
        <v>488</v>
      </c>
      <c r="G239" s="278"/>
      <c r="H239" s="279"/>
      <c r="I239" s="281"/>
      <c r="J239" s="278"/>
      <c r="K239" s="278"/>
      <c r="L239" s="282"/>
      <c r="M239" s="283"/>
      <c r="N239" s="284"/>
      <c r="O239" s="284"/>
      <c r="P239" s="284"/>
      <c r="Q239" s="284"/>
      <c r="R239" s="284"/>
      <c r="S239" s="284"/>
      <c r="T239" s="285"/>
      <c r="AT239" s="286" t="s">
        <v>168</v>
      </c>
      <c r="AU239" s="286" t="s">
        <v>88</v>
      </c>
      <c r="AV239" s="276" t="s">
        <v>86</v>
      </c>
      <c r="AW239" s="276" t="s">
        <v>35</v>
      </c>
      <c r="AX239" s="276" t="s">
        <v>79</v>
      </c>
      <c r="AY239" s="286" t="s">
        <v>160</v>
      </c>
    </row>
    <row r="240" s="251" customFormat="true" ht="12.8" hidden="false" customHeight="false" outlineLevel="0" collapsed="false">
      <c r="B240" s="252"/>
      <c r="C240" s="253"/>
      <c r="D240" s="254" t="s">
        <v>168</v>
      </c>
      <c r="E240" s="255"/>
      <c r="F240" s="256" t="s">
        <v>489</v>
      </c>
      <c r="G240" s="253"/>
      <c r="H240" s="257" t="n">
        <v>5.792</v>
      </c>
      <c r="I240" s="258"/>
      <c r="J240" s="253"/>
      <c r="K240" s="253"/>
      <c r="L240" s="259"/>
      <c r="M240" s="260"/>
      <c r="N240" s="261"/>
      <c r="O240" s="261"/>
      <c r="P240" s="261"/>
      <c r="Q240" s="261"/>
      <c r="R240" s="261"/>
      <c r="S240" s="261"/>
      <c r="T240" s="262"/>
      <c r="AT240" s="263" t="s">
        <v>168</v>
      </c>
      <c r="AU240" s="263" t="s">
        <v>88</v>
      </c>
      <c r="AV240" s="251" t="s">
        <v>88</v>
      </c>
      <c r="AW240" s="251" t="s">
        <v>35</v>
      </c>
      <c r="AX240" s="251" t="s">
        <v>79</v>
      </c>
      <c r="AY240" s="263" t="s">
        <v>160</v>
      </c>
    </row>
    <row r="241" s="251" customFormat="true" ht="12.8" hidden="false" customHeight="false" outlineLevel="0" collapsed="false">
      <c r="B241" s="252"/>
      <c r="C241" s="253"/>
      <c r="D241" s="254" t="s">
        <v>168</v>
      </c>
      <c r="E241" s="255"/>
      <c r="F241" s="256" t="s">
        <v>485</v>
      </c>
      <c r="G241" s="253"/>
      <c r="H241" s="257" t="n">
        <v>-1.576</v>
      </c>
      <c r="I241" s="258"/>
      <c r="J241" s="253"/>
      <c r="K241" s="253"/>
      <c r="L241" s="259"/>
      <c r="M241" s="260"/>
      <c r="N241" s="261"/>
      <c r="O241" s="261"/>
      <c r="P241" s="261"/>
      <c r="Q241" s="261"/>
      <c r="R241" s="261"/>
      <c r="S241" s="261"/>
      <c r="T241" s="262"/>
      <c r="AT241" s="263" t="s">
        <v>168</v>
      </c>
      <c r="AU241" s="263" t="s">
        <v>88</v>
      </c>
      <c r="AV241" s="251" t="s">
        <v>88</v>
      </c>
      <c r="AW241" s="251" t="s">
        <v>35</v>
      </c>
      <c r="AX241" s="251" t="s">
        <v>79</v>
      </c>
      <c r="AY241" s="263" t="s">
        <v>160</v>
      </c>
    </row>
    <row r="242" s="276" customFormat="true" ht="12.8" hidden="false" customHeight="false" outlineLevel="0" collapsed="false">
      <c r="B242" s="277"/>
      <c r="C242" s="278"/>
      <c r="D242" s="254" t="s">
        <v>168</v>
      </c>
      <c r="E242" s="279"/>
      <c r="F242" s="280" t="s">
        <v>490</v>
      </c>
      <c r="G242" s="278"/>
      <c r="H242" s="279"/>
      <c r="I242" s="281"/>
      <c r="J242" s="278"/>
      <c r="K242" s="278"/>
      <c r="L242" s="282"/>
      <c r="M242" s="283"/>
      <c r="N242" s="284"/>
      <c r="O242" s="284"/>
      <c r="P242" s="284"/>
      <c r="Q242" s="284"/>
      <c r="R242" s="284"/>
      <c r="S242" s="284"/>
      <c r="T242" s="285"/>
      <c r="AT242" s="286" t="s">
        <v>168</v>
      </c>
      <c r="AU242" s="286" t="s">
        <v>88</v>
      </c>
      <c r="AV242" s="276" t="s">
        <v>86</v>
      </c>
      <c r="AW242" s="276" t="s">
        <v>35</v>
      </c>
      <c r="AX242" s="276" t="s">
        <v>79</v>
      </c>
      <c r="AY242" s="286" t="s">
        <v>160</v>
      </c>
    </row>
    <row r="243" s="264" customFormat="true" ht="12.8" hidden="false" customHeight="false" outlineLevel="0" collapsed="false">
      <c r="B243" s="265"/>
      <c r="C243" s="266"/>
      <c r="D243" s="254" t="s">
        <v>168</v>
      </c>
      <c r="E243" s="267"/>
      <c r="F243" s="268" t="s">
        <v>172</v>
      </c>
      <c r="G243" s="266"/>
      <c r="H243" s="269" t="n">
        <v>15.8</v>
      </c>
      <c r="I243" s="270"/>
      <c r="J243" s="266"/>
      <c r="K243" s="266"/>
      <c r="L243" s="271"/>
      <c r="M243" s="272"/>
      <c r="N243" s="273"/>
      <c r="O243" s="273"/>
      <c r="P243" s="273"/>
      <c r="Q243" s="273"/>
      <c r="R243" s="273"/>
      <c r="S243" s="273"/>
      <c r="T243" s="274"/>
      <c r="AT243" s="275" t="s">
        <v>168</v>
      </c>
      <c r="AU243" s="275" t="s">
        <v>88</v>
      </c>
      <c r="AV243" s="264" t="s">
        <v>166</v>
      </c>
      <c r="AW243" s="264" t="s">
        <v>35</v>
      </c>
      <c r="AX243" s="264" t="s">
        <v>86</v>
      </c>
      <c r="AY243" s="275" t="s">
        <v>160</v>
      </c>
    </row>
    <row r="244" s="31" customFormat="true" ht="21.75" hidden="false" customHeight="true" outlineLevel="0" collapsed="false">
      <c r="A244" s="24"/>
      <c r="B244" s="25"/>
      <c r="C244" s="237" t="s">
        <v>267</v>
      </c>
      <c r="D244" s="237" t="s">
        <v>162</v>
      </c>
      <c r="E244" s="238" t="s">
        <v>491</v>
      </c>
      <c r="F244" s="239" t="s">
        <v>492</v>
      </c>
      <c r="G244" s="240" t="s">
        <v>213</v>
      </c>
      <c r="H244" s="241" t="n">
        <v>11.76</v>
      </c>
      <c r="I244" s="242"/>
      <c r="J244" s="243" t="n">
        <f aca="false">ROUND(I244*H244,2)</f>
        <v>0</v>
      </c>
      <c r="K244" s="244"/>
      <c r="L244" s="30"/>
      <c r="M244" s="245"/>
      <c r="N244" s="246" t="s">
        <v>44</v>
      </c>
      <c r="O244" s="74"/>
      <c r="P244" s="247" t="n">
        <f aca="false">O244*H244</f>
        <v>0</v>
      </c>
      <c r="Q244" s="247" t="n">
        <v>0.07571</v>
      </c>
      <c r="R244" s="247" t="n">
        <f aca="false">Q244*H244</f>
        <v>0.8903496</v>
      </c>
      <c r="S244" s="247" t="n">
        <v>0</v>
      </c>
      <c r="T244" s="248" t="n">
        <f aca="false">S244*H244</f>
        <v>0</v>
      </c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R244" s="249" t="s">
        <v>166</v>
      </c>
      <c r="AT244" s="249" t="s">
        <v>162</v>
      </c>
      <c r="AU244" s="249" t="s">
        <v>88</v>
      </c>
      <c r="AY244" s="3" t="s">
        <v>160</v>
      </c>
      <c r="BE244" s="250" t="n">
        <f aca="false">IF(N244="základní",J244,0)</f>
        <v>0</v>
      </c>
      <c r="BF244" s="250" t="n">
        <f aca="false">IF(N244="snížená",J244,0)</f>
        <v>0</v>
      </c>
      <c r="BG244" s="250" t="n">
        <f aca="false">IF(N244="zákl. přenesená",J244,0)</f>
        <v>0</v>
      </c>
      <c r="BH244" s="250" t="n">
        <f aca="false">IF(N244="sníž. přenesená",J244,0)</f>
        <v>0</v>
      </c>
      <c r="BI244" s="250" t="n">
        <f aca="false">IF(N244="nulová",J244,0)</f>
        <v>0</v>
      </c>
      <c r="BJ244" s="3" t="s">
        <v>86</v>
      </c>
      <c r="BK244" s="250" t="n">
        <f aca="false">ROUND(I244*H244,2)</f>
        <v>0</v>
      </c>
      <c r="BL244" s="3" t="s">
        <v>166</v>
      </c>
      <c r="BM244" s="249" t="s">
        <v>493</v>
      </c>
    </row>
    <row r="245" s="251" customFormat="true" ht="12.8" hidden="false" customHeight="false" outlineLevel="0" collapsed="false">
      <c r="B245" s="252"/>
      <c r="C245" s="253"/>
      <c r="D245" s="254" t="s">
        <v>168</v>
      </c>
      <c r="E245" s="255"/>
      <c r="F245" s="256" t="s">
        <v>494</v>
      </c>
      <c r="G245" s="253"/>
      <c r="H245" s="257" t="n">
        <v>11.76</v>
      </c>
      <c r="I245" s="258"/>
      <c r="J245" s="253"/>
      <c r="K245" s="253"/>
      <c r="L245" s="259"/>
      <c r="M245" s="260"/>
      <c r="N245" s="261"/>
      <c r="O245" s="261"/>
      <c r="P245" s="261"/>
      <c r="Q245" s="261"/>
      <c r="R245" s="261"/>
      <c r="S245" s="261"/>
      <c r="T245" s="262"/>
      <c r="AT245" s="263" t="s">
        <v>168</v>
      </c>
      <c r="AU245" s="263" t="s">
        <v>88</v>
      </c>
      <c r="AV245" s="251" t="s">
        <v>88</v>
      </c>
      <c r="AW245" s="251" t="s">
        <v>35</v>
      </c>
      <c r="AX245" s="251" t="s">
        <v>79</v>
      </c>
      <c r="AY245" s="263" t="s">
        <v>160</v>
      </c>
    </row>
    <row r="246" s="276" customFormat="true" ht="12.8" hidden="false" customHeight="false" outlineLevel="0" collapsed="false">
      <c r="B246" s="277"/>
      <c r="C246" s="278"/>
      <c r="D246" s="254" t="s">
        <v>168</v>
      </c>
      <c r="E246" s="279"/>
      <c r="F246" s="280" t="s">
        <v>495</v>
      </c>
      <c r="G246" s="278"/>
      <c r="H246" s="279"/>
      <c r="I246" s="281"/>
      <c r="J246" s="278"/>
      <c r="K246" s="278"/>
      <c r="L246" s="282"/>
      <c r="M246" s="283"/>
      <c r="N246" s="284"/>
      <c r="O246" s="284"/>
      <c r="P246" s="284"/>
      <c r="Q246" s="284"/>
      <c r="R246" s="284"/>
      <c r="S246" s="284"/>
      <c r="T246" s="285"/>
      <c r="AT246" s="286" t="s">
        <v>168</v>
      </c>
      <c r="AU246" s="286" t="s">
        <v>88</v>
      </c>
      <c r="AV246" s="276" t="s">
        <v>86</v>
      </c>
      <c r="AW246" s="276" t="s">
        <v>35</v>
      </c>
      <c r="AX246" s="276" t="s">
        <v>79</v>
      </c>
      <c r="AY246" s="286" t="s">
        <v>160</v>
      </c>
    </row>
    <row r="247" s="264" customFormat="true" ht="12.8" hidden="false" customHeight="false" outlineLevel="0" collapsed="false">
      <c r="B247" s="265"/>
      <c r="C247" s="266"/>
      <c r="D247" s="254" t="s">
        <v>168</v>
      </c>
      <c r="E247" s="267"/>
      <c r="F247" s="268" t="s">
        <v>172</v>
      </c>
      <c r="G247" s="266"/>
      <c r="H247" s="269" t="n">
        <v>11.76</v>
      </c>
      <c r="I247" s="270"/>
      <c r="J247" s="266"/>
      <c r="K247" s="266"/>
      <c r="L247" s="271"/>
      <c r="M247" s="272"/>
      <c r="N247" s="273"/>
      <c r="O247" s="273"/>
      <c r="P247" s="273"/>
      <c r="Q247" s="273"/>
      <c r="R247" s="273"/>
      <c r="S247" s="273"/>
      <c r="T247" s="274"/>
      <c r="AT247" s="275" t="s">
        <v>168</v>
      </c>
      <c r="AU247" s="275" t="s">
        <v>88</v>
      </c>
      <c r="AV247" s="264" t="s">
        <v>166</v>
      </c>
      <c r="AW247" s="264" t="s">
        <v>35</v>
      </c>
      <c r="AX247" s="264" t="s">
        <v>86</v>
      </c>
      <c r="AY247" s="275" t="s">
        <v>160</v>
      </c>
    </row>
    <row r="248" s="31" customFormat="true" ht="16.5" hidden="false" customHeight="true" outlineLevel="0" collapsed="false">
      <c r="A248" s="24"/>
      <c r="B248" s="25"/>
      <c r="C248" s="237" t="s">
        <v>278</v>
      </c>
      <c r="D248" s="237" t="s">
        <v>162</v>
      </c>
      <c r="E248" s="238" t="s">
        <v>496</v>
      </c>
      <c r="F248" s="239" t="s">
        <v>497</v>
      </c>
      <c r="G248" s="240" t="s">
        <v>213</v>
      </c>
      <c r="H248" s="241" t="n">
        <v>2.725</v>
      </c>
      <c r="I248" s="242"/>
      <c r="J248" s="243" t="n">
        <f aca="false">ROUND(I248*H248,2)</f>
        <v>0</v>
      </c>
      <c r="K248" s="244"/>
      <c r="L248" s="30"/>
      <c r="M248" s="245"/>
      <c r="N248" s="246" t="s">
        <v>44</v>
      </c>
      <c r="O248" s="74"/>
      <c r="P248" s="247" t="n">
        <f aca="false">O248*H248</f>
        <v>0</v>
      </c>
      <c r="Q248" s="247" t="n">
        <v>0.26723</v>
      </c>
      <c r="R248" s="247" t="n">
        <f aca="false">Q248*H248</f>
        <v>0.72820175</v>
      </c>
      <c r="S248" s="247" t="n">
        <v>0</v>
      </c>
      <c r="T248" s="248" t="n">
        <f aca="false">S248*H248</f>
        <v>0</v>
      </c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R248" s="249" t="s">
        <v>166</v>
      </c>
      <c r="AT248" s="249" t="s">
        <v>162</v>
      </c>
      <c r="AU248" s="249" t="s">
        <v>88</v>
      </c>
      <c r="AY248" s="3" t="s">
        <v>160</v>
      </c>
      <c r="BE248" s="250" t="n">
        <f aca="false">IF(N248="základní",J248,0)</f>
        <v>0</v>
      </c>
      <c r="BF248" s="250" t="n">
        <f aca="false">IF(N248="snížená",J248,0)</f>
        <v>0</v>
      </c>
      <c r="BG248" s="250" t="n">
        <f aca="false">IF(N248="zákl. přenesená",J248,0)</f>
        <v>0</v>
      </c>
      <c r="BH248" s="250" t="n">
        <f aca="false">IF(N248="sníž. přenesená",J248,0)</f>
        <v>0</v>
      </c>
      <c r="BI248" s="250" t="n">
        <f aca="false">IF(N248="nulová",J248,0)</f>
        <v>0</v>
      </c>
      <c r="BJ248" s="3" t="s">
        <v>86</v>
      </c>
      <c r="BK248" s="250" t="n">
        <f aca="false">ROUND(I248*H248,2)</f>
        <v>0</v>
      </c>
      <c r="BL248" s="3" t="s">
        <v>166</v>
      </c>
      <c r="BM248" s="249" t="s">
        <v>498</v>
      </c>
    </row>
    <row r="249" s="251" customFormat="true" ht="12.8" hidden="false" customHeight="false" outlineLevel="0" collapsed="false">
      <c r="B249" s="252"/>
      <c r="C249" s="253"/>
      <c r="D249" s="254" t="s">
        <v>168</v>
      </c>
      <c r="E249" s="255"/>
      <c r="F249" s="256" t="s">
        <v>499</v>
      </c>
      <c r="G249" s="253"/>
      <c r="H249" s="257" t="n">
        <v>0.419</v>
      </c>
      <c r="I249" s="258"/>
      <c r="J249" s="253"/>
      <c r="K249" s="253"/>
      <c r="L249" s="259"/>
      <c r="M249" s="260"/>
      <c r="N249" s="261"/>
      <c r="O249" s="261"/>
      <c r="P249" s="261"/>
      <c r="Q249" s="261"/>
      <c r="R249" s="261"/>
      <c r="S249" s="261"/>
      <c r="T249" s="262"/>
      <c r="AT249" s="263" t="s">
        <v>168</v>
      </c>
      <c r="AU249" s="263" t="s">
        <v>88</v>
      </c>
      <c r="AV249" s="251" t="s">
        <v>88</v>
      </c>
      <c r="AW249" s="251" t="s">
        <v>35</v>
      </c>
      <c r="AX249" s="251" t="s">
        <v>79</v>
      </c>
      <c r="AY249" s="263" t="s">
        <v>160</v>
      </c>
    </row>
    <row r="250" s="276" customFormat="true" ht="12.8" hidden="false" customHeight="false" outlineLevel="0" collapsed="false">
      <c r="B250" s="277"/>
      <c r="C250" s="278"/>
      <c r="D250" s="254" t="s">
        <v>168</v>
      </c>
      <c r="E250" s="279"/>
      <c r="F250" s="280" t="s">
        <v>500</v>
      </c>
      <c r="G250" s="278"/>
      <c r="H250" s="279"/>
      <c r="I250" s="281"/>
      <c r="J250" s="278"/>
      <c r="K250" s="278"/>
      <c r="L250" s="282"/>
      <c r="M250" s="283"/>
      <c r="N250" s="284"/>
      <c r="O250" s="284"/>
      <c r="P250" s="284"/>
      <c r="Q250" s="284"/>
      <c r="R250" s="284"/>
      <c r="S250" s="284"/>
      <c r="T250" s="285"/>
      <c r="AT250" s="286" t="s">
        <v>168</v>
      </c>
      <c r="AU250" s="286" t="s">
        <v>88</v>
      </c>
      <c r="AV250" s="276" t="s">
        <v>86</v>
      </c>
      <c r="AW250" s="276" t="s">
        <v>35</v>
      </c>
      <c r="AX250" s="276" t="s">
        <v>79</v>
      </c>
      <c r="AY250" s="286" t="s">
        <v>160</v>
      </c>
    </row>
    <row r="251" s="251" customFormat="true" ht="12.8" hidden="false" customHeight="false" outlineLevel="0" collapsed="false">
      <c r="B251" s="252"/>
      <c r="C251" s="253"/>
      <c r="D251" s="254" t="s">
        <v>168</v>
      </c>
      <c r="E251" s="255"/>
      <c r="F251" s="256" t="s">
        <v>501</v>
      </c>
      <c r="G251" s="253"/>
      <c r="H251" s="257" t="n">
        <v>0.524</v>
      </c>
      <c r="I251" s="258"/>
      <c r="J251" s="253"/>
      <c r="K251" s="253"/>
      <c r="L251" s="259"/>
      <c r="M251" s="260"/>
      <c r="N251" s="261"/>
      <c r="O251" s="261"/>
      <c r="P251" s="261"/>
      <c r="Q251" s="261"/>
      <c r="R251" s="261"/>
      <c r="S251" s="261"/>
      <c r="T251" s="262"/>
      <c r="AT251" s="263" t="s">
        <v>168</v>
      </c>
      <c r="AU251" s="263" t="s">
        <v>88</v>
      </c>
      <c r="AV251" s="251" t="s">
        <v>88</v>
      </c>
      <c r="AW251" s="251" t="s">
        <v>35</v>
      </c>
      <c r="AX251" s="251" t="s">
        <v>79</v>
      </c>
      <c r="AY251" s="263" t="s">
        <v>160</v>
      </c>
    </row>
    <row r="252" s="276" customFormat="true" ht="12.8" hidden="false" customHeight="false" outlineLevel="0" collapsed="false">
      <c r="B252" s="277"/>
      <c r="C252" s="278"/>
      <c r="D252" s="254" t="s">
        <v>168</v>
      </c>
      <c r="E252" s="279"/>
      <c r="F252" s="280" t="s">
        <v>480</v>
      </c>
      <c r="G252" s="278"/>
      <c r="H252" s="279"/>
      <c r="I252" s="281"/>
      <c r="J252" s="278"/>
      <c r="K252" s="278"/>
      <c r="L252" s="282"/>
      <c r="M252" s="283"/>
      <c r="N252" s="284"/>
      <c r="O252" s="284"/>
      <c r="P252" s="284"/>
      <c r="Q252" s="284"/>
      <c r="R252" s="284"/>
      <c r="S252" s="284"/>
      <c r="T252" s="285"/>
      <c r="AT252" s="286" t="s">
        <v>168</v>
      </c>
      <c r="AU252" s="286" t="s">
        <v>88</v>
      </c>
      <c r="AV252" s="276" t="s">
        <v>86</v>
      </c>
      <c r="AW252" s="276" t="s">
        <v>35</v>
      </c>
      <c r="AX252" s="276" t="s">
        <v>79</v>
      </c>
      <c r="AY252" s="286" t="s">
        <v>160</v>
      </c>
    </row>
    <row r="253" s="251" customFormat="true" ht="12.8" hidden="false" customHeight="false" outlineLevel="0" collapsed="false">
      <c r="B253" s="252"/>
      <c r="C253" s="253"/>
      <c r="D253" s="254" t="s">
        <v>168</v>
      </c>
      <c r="E253" s="255"/>
      <c r="F253" s="256" t="s">
        <v>502</v>
      </c>
      <c r="G253" s="253"/>
      <c r="H253" s="257" t="n">
        <v>0.629</v>
      </c>
      <c r="I253" s="258"/>
      <c r="J253" s="253"/>
      <c r="K253" s="253"/>
      <c r="L253" s="259"/>
      <c r="M253" s="260"/>
      <c r="N253" s="261"/>
      <c r="O253" s="261"/>
      <c r="P253" s="261"/>
      <c r="Q253" s="261"/>
      <c r="R253" s="261"/>
      <c r="S253" s="261"/>
      <c r="T253" s="262"/>
      <c r="AT253" s="263" t="s">
        <v>168</v>
      </c>
      <c r="AU253" s="263" t="s">
        <v>88</v>
      </c>
      <c r="AV253" s="251" t="s">
        <v>88</v>
      </c>
      <c r="AW253" s="251" t="s">
        <v>35</v>
      </c>
      <c r="AX253" s="251" t="s">
        <v>79</v>
      </c>
      <c r="AY253" s="263" t="s">
        <v>160</v>
      </c>
    </row>
    <row r="254" s="276" customFormat="true" ht="12.8" hidden="false" customHeight="false" outlineLevel="0" collapsed="false">
      <c r="B254" s="277"/>
      <c r="C254" s="278"/>
      <c r="D254" s="254" t="s">
        <v>168</v>
      </c>
      <c r="E254" s="279"/>
      <c r="F254" s="280" t="s">
        <v>503</v>
      </c>
      <c r="G254" s="278"/>
      <c r="H254" s="279"/>
      <c r="I254" s="281"/>
      <c r="J254" s="278"/>
      <c r="K254" s="278"/>
      <c r="L254" s="282"/>
      <c r="M254" s="283"/>
      <c r="N254" s="284"/>
      <c r="O254" s="284"/>
      <c r="P254" s="284"/>
      <c r="Q254" s="284"/>
      <c r="R254" s="284"/>
      <c r="S254" s="284"/>
      <c r="T254" s="285"/>
      <c r="AT254" s="286" t="s">
        <v>168</v>
      </c>
      <c r="AU254" s="286" t="s">
        <v>88</v>
      </c>
      <c r="AV254" s="276" t="s">
        <v>86</v>
      </c>
      <c r="AW254" s="276" t="s">
        <v>35</v>
      </c>
      <c r="AX254" s="276" t="s">
        <v>79</v>
      </c>
      <c r="AY254" s="286" t="s">
        <v>160</v>
      </c>
    </row>
    <row r="255" s="251" customFormat="true" ht="12.8" hidden="false" customHeight="false" outlineLevel="0" collapsed="false">
      <c r="B255" s="252"/>
      <c r="C255" s="253"/>
      <c r="D255" s="254" t="s">
        <v>168</v>
      </c>
      <c r="E255" s="255"/>
      <c r="F255" s="256" t="s">
        <v>502</v>
      </c>
      <c r="G255" s="253"/>
      <c r="H255" s="257" t="n">
        <v>0.629</v>
      </c>
      <c r="I255" s="258"/>
      <c r="J255" s="253"/>
      <c r="K255" s="253"/>
      <c r="L255" s="259"/>
      <c r="M255" s="260"/>
      <c r="N255" s="261"/>
      <c r="O255" s="261"/>
      <c r="P255" s="261"/>
      <c r="Q255" s="261"/>
      <c r="R255" s="261"/>
      <c r="S255" s="261"/>
      <c r="T255" s="262"/>
      <c r="AT255" s="263" t="s">
        <v>168</v>
      </c>
      <c r="AU255" s="263" t="s">
        <v>88</v>
      </c>
      <c r="AV255" s="251" t="s">
        <v>88</v>
      </c>
      <c r="AW255" s="251" t="s">
        <v>35</v>
      </c>
      <c r="AX255" s="251" t="s">
        <v>79</v>
      </c>
      <c r="AY255" s="263" t="s">
        <v>160</v>
      </c>
    </row>
    <row r="256" s="276" customFormat="true" ht="12.8" hidden="false" customHeight="false" outlineLevel="0" collapsed="false">
      <c r="B256" s="277"/>
      <c r="C256" s="278"/>
      <c r="D256" s="254" t="s">
        <v>168</v>
      </c>
      <c r="E256" s="279"/>
      <c r="F256" s="280" t="s">
        <v>504</v>
      </c>
      <c r="G256" s="278"/>
      <c r="H256" s="279"/>
      <c r="I256" s="281"/>
      <c r="J256" s="278"/>
      <c r="K256" s="278"/>
      <c r="L256" s="282"/>
      <c r="M256" s="283"/>
      <c r="N256" s="284"/>
      <c r="O256" s="284"/>
      <c r="P256" s="284"/>
      <c r="Q256" s="284"/>
      <c r="R256" s="284"/>
      <c r="S256" s="284"/>
      <c r="T256" s="285"/>
      <c r="AT256" s="286" t="s">
        <v>168</v>
      </c>
      <c r="AU256" s="286" t="s">
        <v>88</v>
      </c>
      <c r="AV256" s="276" t="s">
        <v>86</v>
      </c>
      <c r="AW256" s="276" t="s">
        <v>35</v>
      </c>
      <c r="AX256" s="276" t="s">
        <v>79</v>
      </c>
      <c r="AY256" s="286" t="s">
        <v>160</v>
      </c>
    </row>
    <row r="257" s="251" customFormat="true" ht="12.8" hidden="false" customHeight="false" outlineLevel="0" collapsed="false">
      <c r="B257" s="252"/>
      <c r="C257" s="253"/>
      <c r="D257" s="254" t="s">
        <v>168</v>
      </c>
      <c r="E257" s="255"/>
      <c r="F257" s="256" t="s">
        <v>501</v>
      </c>
      <c r="G257" s="253"/>
      <c r="H257" s="257" t="n">
        <v>0.524</v>
      </c>
      <c r="I257" s="258"/>
      <c r="J257" s="253"/>
      <c r="K257" s="253"/>
      <c r="L257" s="259"/>
      <c r="M257" s="260"/>
      <c r="N257" s="261"/>
      <c r="O257" s="261"/>
      <c r="P257" s="261"/>
      <c r="Q257" s="261"/>
      <c r="R257" s="261"/>
      <c r="S257" s="261"/>
      <c r="T257" s="262"/>
      <c r="AT257" s="263" t="s">
        <v>168</v>
      </c>
      <c r="AU257" s="263" t="s">
        <v>88</v>
      </c>
      <c r="AV257" s="251" t="s">
        <v>88</v>
      </c>
      <c r="AW257" s="251" t="s">
        <v>35</v>
      </c>
      <c r="AX257" s="251" t="s">
        <v>79</v>
      </c>
      <c r="AY257" s="263" t="s">
        <v>160</v>
      </c>
    </row>
    <row r="258" s="276" customFormat="true" ht="12.8" hidden="false" customHeight="false" outlineLevel="0" collapsed="false">
      <c r="B258" s="277"/>
      <c r="C258" s="278"/>
      <c r="D258" s="254" t="s">
        <v>168</v>
      </c>
      <c r="E258" s="279"/>
      <c r="F258" s="280" t="s">
        <v>505</v>
      </c>
      <c r="G258" s="278"/>
      <c r="H258" s="279"/>
      <c r="I258" s="281"/>
      <c r="J258" s="278"/>
      <c r="K258" s="278"/>
      <c r="L258" s="282"/>
      <c r="M258" s="283"/>
      <c r="N258" s="284"/>
      <c r="O258" s="284"/>
      <c r="P258" s="284"/>
      <c r="Q258" s="284"/>
      <c r="R258" s="284"/>
      <c r="S258" s="284"/>
      <c r="T258" s="285"/>
      <c r="AT258" s="286" t="s">
        <v>168</v>
      </c>
      <c r="AU258" s="286" t="s">
        <v>88</v>
      </c>
      <c r="AV258" s="276" t="s">
        <v>86</v>
      </c>
      <c r="AW258" s="276" t="s">
        <v>35</v>
      </c>
      <c r="AX258" s="276" t="s">
        <v>79</v>
      </c>
      <c r="AY258" s="286" t="s">
        <v>160</v>
      </c>
    </row>
    <row r="259" s="264" customFormat="true" ht="12.8" hidden="false" customHeight="false" outlineLevel="0" collapsed="false">
      <c r="B259" s="265"/>
      <c r="C259" s="266"/>
      <c r="D259" s="254" t="s">
        <v>168</v>
      </c>
      <c r="E259" s="267"/>
      <c r="F259" s="268" t="s">
        <v>172</v>
      </c>
      <c r="G259" s="266"/>
      <c r="H259" s="269" t="n">
        <v>2.725</v>
      </c>
      <c r="I259" s="270"/>
      <c r="J259" s="266"/>
      <c r="K259" s="266"/>
      <c r="L259" s="271"/>
      <c r="M259" s="272"/>
      <c r="N259" s="273"/>
      <c r="O259" s="273"/>
      <c r="P259" s="273"/>
      <c r="Q259" s="273"/>
      <c r="R259" s="273"/>
      <c r="S259" s="273"/>
      <c r="T259" s="274"/>
      <c r="AT259" s="275" t="s">
        <v>168</v>
      </c>
      <c r="AU259" s="275" t="s">
        <v>88</v>
      </c>
      <c r="AV259" s="264" t="s">
        <v>166</v>
      </c>
      <c r="AW259" s="264" t="s">
        <v>35</v>
      </c>
      <c r="AX259" s="264" t="s">
        <v>86</v>
      </c>
      <c r="AY259" s="275" t="s">
        <v>160</v>
      </c>
    </row>
    <row r="260" s="220" customFormat="true" ht="22.8" hidden="false" customHeight="true" outlineLevel="0" collapsed="false">
      <c r="B260" s="221"/>
      <c r="C260" s="222"/>
      <c r="D260" s="223" t="s">
        <v>78</v>
      </c>
      <c r="E260" s="235" t="s">
        <v>166</v>
      </c>
      <c r="F260" s="235" t="s">
        <v>506</v>
      </c>
      <c r="G260" s="222"/>
      <c r="H260" s="222"/>
      <c r="I260" s="225"/>
      <c r="J260" s="236" t="n">
        <f aca="false">BK260</f>
        <v>0</v>
      </c>
      <c r="K260" s="222"/>
      <c r="L260" s="227"/>
      <c r="M260" s="228"/>
      <c r="N260" s="229"/>
      <c r="O260" s="229"/>
      <c r="P260" s="230" t="n">
        <f aca="false">SUM(P261:P263)</f>
        <v>0</v>
      </c>
      <c r="Q260" s="229"/>
      <c r="R260" s="230" t="n">
        <f aca="false">SUM(R261:R263)</f>
        <v>1.48530984</v>
      </c>
      <c r="S260" s="229"/>
      <c r="T260" s="231" t="n">
        <f aca="false">SUM(T261:T263)</f>
        <v>0</v>
      </c>
      <c r="AR260" s="232" t="s">
        <v>86</v>
      </c>
      <c r="AT260" s="233" t="s">
        <v>78</v>
      </c>
      <c r="AU260" s="233" t="s">
        <v>86</v>
      </c>
      <c r="AY260" s="232" t="s">
        <v>160</v>
      </c>
      <c r="BK260" s="234" t="n">
        <f aca="false">SUM(BK261:BK263)</f>
        <v>0</v>
      </c>
    </row>
    <row r="261" s="31" customFormat="true" ht="16.5" hidden="false" customHeight="true" outlineLevel="0" collapsed="false">
      <c r="A261" s="24"/>
      <c r="B261" s="25"/>
      <c r="C261" s="237" t="s">
        <v>282</v>
      </c>
      <c r="D261" s="237" t="s">
        <v>162</v>
      </c>
      <c r="E261" s="238" t="s">
        <v>507</v>
      </c>
      <c r="F261" s="239" t="s">
        <v>508</v>
      </c>
      <c r="G261" s="240" t="s">
        <v>165</v>
      </c>
      <c r="H261" s="241" t="n">
        <v>0.634</v>
      </c>
      <c r="I261" s="242"/>
      <c r="J261" s="243" t="n">
        <f aca="false">ROUND(I261*H261,2)</f>
        <v>0</v>
      </c>
      <c r="K261" s="244"/>
      <c r="L261" s="30"/>
      <c r="M261" s="245"/>
      <c r="N261" s="246" t="s">
        <v>44</v>
      </c>
      <c r="O261" s="74"/>
      <c r="P261" s="247" t="n">
        <f aca="false">O261*H261</f>
        <v>0</v>
      </c>
      <c r="Q261" s="247" t="n">
        <v>2.34276</v>
      </c>
      <c r="R261" s="247" t="n">
        <f aca="false">Q261*H261</f>
        <v>1.48530984</v>
      </c>
      <c r="S261" s="247" t="n">
        <v>0</v>
      </c>
      <c r="T261" s="248" t="n">
        <f aca="false">S261*H261</f>
        <v>0</v>
      </c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R261" s="249" t="s">
        <v>166</v>
      </c>
      <c r="AT261" s="249" t="s">
        <v>162</v>
      </c>
      <c r="AU261" s="249" t="s">
        <v>88</v>
      </c>
      <c r="AY261" s="3" t="s">
        <v>160</v>
      </c>
      <c r="BE261" s="250" t="n">
        <f aca="false">IF(N261="základní",J261,0)</f>
        <v>0</v>
      </c>
      <c r="BF261" s="250" t="n">
        <f aca="false">IF(N261="snížená",J261,0)</f>
        <v>0</v>
      </c>
      <c r="BG261" s="250" t="n">
        <f aca="false">IF(N261="zákl. přenesená",J261,0)</f>
        <v>0</v>
      </c>
      <c r="BH261" s="250" t="n">
        <f aca="false">IF(N261="sníž. přenesená",J261,0)</f>
        <v>0</v>
      </c>
      <c r="BI261" s="250" t="n">
        <f aca="false">IF(N261="nulová",J261,0)</f>
        <v>0</v>
      </c>
      <c r="BJ261" s="3" t="s">
        <v>86</v>
      </c>
      <c r="BK261" s="250" t="n">
        <f aca="false">ROUND(I261*H261,2)</f>
        <v>0</v>
      </c>
      <c r="BL261" s="3" t="s">
        <v>166</v>
      </c>
      <c r="BM261" s="249" t="s">
        <v>509</v>
      </c>
    </row>
    <row r="262" s="251" customFormat="true" ht="12.8" hidden="false" customHeight="false" outlineLevel="0" collapsed="false">
      <c r="B262" s="252"/>
      <c r="C262" s="253"/>
      <c r="D262" s="254" t="s">
        <v>168</v>
      </c>
      <c r="E262" s="255"/>
      <c r="F262" s="256" t="s">
        <v>510</v>
      </c>
      <c r="G262" s="253"/>
      <c r="H262" s="257" t="n">
        <v>0.634</v>
      </c>
      <c r="I262" s="258"/>
      <c r="J262" s="253"/>
      <c r="K262" s="253"/>
      <c r="L262" s="259"/>
      <c r="M262" s="260"/>
      <c r="N262" s="261"/>
      <c r="O262" s="261"/>
      <c r="P262" s="261"/>
      <c r="Q262" s="261"/>
      <c r="R262" s="261"/>
      <c r="S262" s="261"/>
      <c r="T262" s="262"/>
      <c r="AT262" s="263" t="s">
        <v>168</v>
      </c>
      <c r="AU262" s="263" t="s">
        <v>88</v>
      </c>
      <c r="AV262" s="251" t="s">
        <v>88</v>
      </c>
      <c r="AW262" s="251" t="s">
        <v>35</v>
      </c>
      <c r="AX262" s="251" t="s">
        <v>79</v>
      </c>
      <c r="AY262" s="263" t="s">
        <v>160</v>
      </c>
    </row>
    <row r="263" s="264" customFormat="true" ht="12.8" hidden="false" customHeight="false" outlineLevel="0" collapsed="false">
      <c r="B263" s="265"/>
      <c r="C263" s="266"/>
      <c r="D263" s="254" t="s">
        <v>168</v>
      </c>
      <c r="E263" s="267"/>
      <c r="F263" s="268" t="s">
        <v>511</v>
      </c>
      <c r="G263" s="266"/>
      <c r="H263" s="269" t="n">
        <v>0.634</v>
      </c>
      <c r="I263" s="270"/>
      <c r="J263" s="266"/>
      <c r="K263" s="266"/>
      <c r="L263" s="271"/>
      <c r="M263" s="272"/>
      <c r="N263" s="273"/>
      <c r="O263" s="273"/>
      <c r="P263" s="273"/>
      <c r="Q263" s="273"/>
      <c r="R263" s="273"/>
      <c r="S263" s="273"/>
      <c r="T263" s="274"/>
      <c r="AT263" s="275" t="s">
        <v>168</v>
      </c>
      <c r="AU263" s="275" t="s">
        <v>88</v>
      </c>
      <c r="AV263" s="264" t="s">
        <v>166</v>
      </c>
      <c r="AW263" s="264" t="s">
        <v>35</v>
      </c>
      <c r="AX263" s="264" t="s">
        <v>86</v>
      </c>
      <c r="AY263" s="275" t="s">
        <v>160</v>
      </c>
    </row>
    <row r="264" s="220" customFormat="true" ht="22.8" hidden="false" customHeight="true" outlineLevel="0" collapsed="false">
      <c r="B264" s="221"/>
      <c r="C264" s="222"/>
      <c r="D264" s="223" t="s">
        <v>78</v>
      </c>
      <c r="E264" s="235" t="s">
        <v>186</v>
      </c>
      <c r="F264" s="235" t="s">
        <v>512</v>
      </c>
      <c r="G264" s="222"/>
      <c r="H264" s="222"/>
      <c r="I264" s="225"/>
      <c r="J264" s="236" t="n">
        <f aca="false">BK264</f>
        <v>0</v>
      </c>
      <c r="K264" s="222"/>
      <c r="L264" s="227"/>
      <c r="M264" s="228"/>
      <c r="N264" s="229"/>
      <c r="O264" s="229"/>
      <c r="P264" s="230" t="n">
        <f aca="false">SUM(P265:P638)</f>
        <v>0</v>
      </c>
      <c r="Q264" s="229"/>
      <c r="R264" s="230" t="n">
        <f aca="false">SUM(R265:R638)</f>
        <v>22.86906177</v>
      </c>
      <c r="S264" s="229"/>
      <c r="T264" s="231" t="n">
        <f aca="false">SUM(T265:T638)</f>
        <v>0</v>
      </c>
      <c r="AR264" s="232" t="s">
        <v>86</v>
      </c>
      <c r="AT264" s="233" t="s">
        <v>78</v>
      </c>
      <c r="AU264" s="233" t="s">
        <v>86</v>
      </c>
      <c r="AY264" s="232" t="s">
        <v>160</v>
      </c>
      <c r="BK264" s="234" t="n">
        <f aca="false">SUM(BK265:BK638)</f>
        <v>0</v>
      </c>
    </row>
    <row r="265" s="31" customFormat="true" ht="21.75" hidden="false" customHeight="true" outlineLevel="0" collapsed="false">
      <c r="A265" s="24"/>
      <c r="B265" s="25"/>
      <c r="C265" s="237" t="s">
        <v>6</v>
      </c>
      <c r="D265" s="237" t="s">
        <v>162</v>
      </c>
      <c r="E265" s="238" t="s">
        <v>513</v>
      </c>
      <c r="F265" s="239" t="s">
        <v>514</v>
      </c>
      <c r="G265" s="240" t="s">
        <v>213</v>
      </c>
      <c r="H265" s="241" t="n">
        <v>98.85</v>
      </c>
      <c r="I265" s="242"/>
      <c r="J265" s="243" t="n">
        <f aca="false">ROUND(I265*H265,2)</f>
        <v>0</v>
      </c>
      <c r="K265" s="244"/>
      <c r="L265" s="30"/>
      <c r="M265" s="245"/>
      <c r="N265" s="246" t="s">
        <v>44</v>
      </c>
      <c r="O265" s="74"/>
      <c r="P265" s="247" t="n">
        <f aca="false">O265*H265</f>
        <v>0</v>
      </c>
      <c r="Q265" s="247" t="n">
        <v>0.00026</v>
      </c>
      <c r="R265" s="247" t="n">
        <f aca="false">Q265*H265</f>
        <v>0.025701</v>
      </c>
      <c r="S265" s="247" t="n">
        <v>0</v>
      </c>
      <c r="T265" s="248" t="n">
        <f aca="false">S265*H265</f>
        <v>0</v>
      </c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R265" s="249" t="s">
        <v>166</v>
      </c>
      <c r="AT265" s="249" t="s">
        <v>162</v>
      </c>
      <c r="AU265" s="249" t="s">
        <v>88</v>
      </c>
      <c r="AY265" s="3" t="s">
        <v>160</v>
      </c>
      <c r="BE265" s="250" t="n">
        <f aca="false">IF(N265="základní",J265,0)</f>
        <v>0</v>
      </c>
      <c r="BF265" s="250" t="n">
        <f aca="false">IF(N265="snížená",J265,0)</f>
        <v>0</v>
      </c>
      <c r="BG265" s="250" t="n">
        <f aca="false">IF(N265="zákl. přenesená",J265,0)</f>
        <v>0</v>
      </c>
      <c r="BH265" s="250" t="n">
        <f aca="false">IF(N265="sníž. přenesená",J265,0)</f>
        <v>0</v>
      </c>
      <c r="BI265" s="250" t="n">
        <f aca="false">IF(N265="nulová",J265,0)</f>
        <v>0</v>
      </c>
      <c r="BJ265" s="3" t="s">
        <v>86</v>
      </c>
      <c r="BK265" s="250" t="n">
        <f aca="false">ROUND(I265*H265,2)</f>
        <v>0</v>
      </c>
      <c r="BL265" s="3" t="s">
        <v>166</v>
      </c>
      <c r="BM265" s="249" t="s">
        <v>515</v>
      </c>
    </row>
    <row r="266" s="251" customFormat="true" ht="12.8" hidden="false" customHeight="false" outlineLevel="0" collapsed="false">
      <c r="B266" s="252"/>
      <c r="C266" s="253"/>
      <c r="D266" s="254" t="s">
        <v>168</v>
      </c>
      <c r="E266" s="255"/>
      <c r="F266" s="256" t="s">
        <v>516</v>
      </c>
      <c r="G266" s="253"/>
      <c r="H266" s="257" t="n">
        <v>4.39</v>
      </c>
      <c r="I266" s="258"/>
      <c r="J266" s="253"/>
      <c r="K266" s="253"/>
      <c r="L266" s="259"/>
      <c r="M266" s="260"/>
      <c r="N266" s="261"/>
      <c r="O266" s="261"/>
      <c r="P266" s="261"/>
      <c r="Q266" s="261"/>
      <c r="R266" s="261"/>
      <c r="S266" s="261"/>
      <c r="T266" s="262"/>
      <c r="AT266" s="263" t="s">
        <v>168</v>
      </c>
      <c r="AU266" s="263" t="s">
        <v>88</v>
      </c>
      <c r="AV266" s="251" t="s">
        <v>88</v>
      </c>
      <c r="AW266" s="251" t="s">
        <v>35</v>
      </c>
      <c r="AX266" s="251" t="s">
        <v>79</v>
      </c>
      <c r="AY266" s="263" t="s">
        <v>160</v>
      </c>
    </row>
    <row r="267" s="276" customFormat="true" ht="12.8" hidden="false" customHeight="false" outlineLevel="0" collapsed="false">
      <c r="B267" s="277"/>
      <c r="C267" s="278"/>
      <c r="D267" s="254" t="s">
        <v>168</v>
      </c>
      <c r="E267" s="279"/>
      <c r="F267" s="280" t="s">
        <v>517</v>
      </c>
      <c r="G267" s="278"/>
      <c r="H267" s="279"/>
      <c r="I267" s="281"/>
      <c r="J267" s="278"/>
      <c r="K267" s="278"/>
      <c r="L267" s="282"/>
      <c r="M267" s="283"/>
      <c r="N267" s="284"/>
      <c r="O267" s="284"/>
      <c r="P267" s="284"/>
      <c r="Q267" s="284"/>
      <c r="R267" s="284"/>
      <c r="S267" s="284"/>
      <c r="T267" s="285"/>
      <c r="AT267" s="286" t="s">
        <v>168</v>
      </c>
      <c r="AU267" s="286" t="s">
        <v>88</v>
      </c>
      <c r="AV267" s="276" t="s">
        <v>86</v>
      </c>
      <c r="AW267" s="276" t="s">
        <v>35</v>
      </c>
      <c r="AX267" s="276" t="s">
        <v>79</v>
      </c>
      <c r="AY267" s="286" t="s">
        <v>160</v>
      </c>
    </row>
    <row r="268" s="251" customFormat="true" ht="12.8" hidden="false" customHeight="false" outlineLevel="0" collapsed="false">
      <c r="B268" s="252"/>
      <c r="C268" s="253"/>
      <c r="D268" s="254" t="s">
        <v>168</v>
      </c>
      <c r="E268" s="255"/>
      <c r="F268" s="256" t="s">
        <v>518</v>
      </c>
      <c r="G268" s="253"/>
      <c r="H268" s="257" t="n">
        <v>9.25</v>
      </c>
      <c r="I268" s="258"/>
      <c r="J268" s="253"/>
      <c r="K268" s="253"/>
      <c r="L268" s="259"/>
      <c r="M268" s="260"/>
      <c r="N268" s="261"/>
      <c r="O268" s="261"/>
      <c r="P268" s="261"/>
      <c r="Q268" s="261"/>
      <c r="R268" s="261"/>
      <c r="S268" s="261"/>
      <c r="T268" s="262"/>
      <c r="AT268" s="263" t="s">
        <v>168</v>
      </c>
      <c r="AU268" s="263" t="s">
        <v>88</v>
      </c>
      <c r="AV268" s="251" t="s">
        <v>88</v>
      </c>
      <c r="AW268" s="251" t="s">
        <v>35</v>
      </c>
      <c r="AX268" s="251" t="s">
        <v>79</v>
      </c>
      <c r="AY268" s="263" t="s">
        <v>160</v>
      </c>
    </row>
    <row r="269" s="276" customFormat="true" ht="12.8" hidden="false" customHeight="false" outlineLevel="0" collapsed="false">
      <c r="B269" s="277"/>
      <c r="C269" s="278"/>
      <c r="D269" s="254" t="s">
        <v>168</v>
      </c>
      <c r="E269" s="279"/>
      <c r="F269" s="280" t="s">
        <v>519</v>
      </c>
      <c r="G269" s="278"/>
      <c r="H269" s="279"/>
      <c r="I269" s="281"/>
      <c r="J269" s="278"/>
      <c r="K269" s="278"/>
      <c r="L269" s="282"/>
      <c r="M269" s="283"/>
      <c r="N269" s="284"/>
      <c r="O269" s="284"/>
      <c r="P269" s="284"/>
      <c r="Q269" s="284"/>
      <c r="R269" s="284"/>
      <c r="S269" s="284"/>
      <c r="T269" s="285"/>
      <c r="AT269" s="286" t="s">
        <v>168</v>
      </c>
      <c r="AU269" s="286" t="s">
        <v>88</v>
      </c>
      <c r="AV269" s="276" t="s">
        <v>86</v>
      </c>
      <c r="AW269" s="276" t="s">
        <v>35</v>
      </c>
      <c r="AX269" s="276" t="s">
        <v>79</v>
      </c>
      <c r="AY269" s="286" t="s">
        <v>160</v>
      </c>
    </row>
    <row r="270" s="251" customFormat="true" ht="12.8" hidden="false" customHeight="false" outlineLevel="0" collapsed="false">
      <c r="B270" s="252"/>
      <c r="C270" s="253"/>
      <c r="D270" s="254" t="s">
        <v>168</v>
      </c>
      <c r="E270" s="255"/>
      <c r="F270" s="256" t="s">
        <v>520</v>
      </c>
      <c r="G270" s="253"/>
      <c r="H270" s="257" t="n">
        <v>3.58</v>
      </c>
      <c r="I270" s="258"/>
      <c r="J270" s="253"/>
      <c r="K270" s="253"/>
      <c r="L270" s="259"/>
      <c r="M270" s="260"/>
      <c r="N270" s="261"/>
      <c r="O270" s="261"/>
      <c r="P270" s="261"/>
      <c r="Q270" s="261"/>
      <c r="R270" s="261"/>
      <c r="S270" s="261"/>
      <c r="T270" s="262"/>
      <c r="AT270" s="263" t="s">
        <v>168</v>
      </c>
      <c r="AU270" s="263" t="s">
        <v>88</v>
      </c>
      <c r="AV270" s="251" t="s">
        <v>88</v>
      </c>
      <c r="AW270" s="251" t="s">
        <v>35</v>
      </c>
      <c r="AX270" s="251" t="s">
        <v>79</v>
      </c>
      <c r="AY270" s="263" t="s">
        <v>160</v>
      </c>
    </row>
    <row r="271" s="276" customFormat="true" ht="12.8" hidden="false" customHeight="false" outlineLevel="0" collapsed="false">
      <c r="B271" s="277"/>
      <c r="C271" s="278"/>
      <c r="D271" s="254" t="s">
        <v>168</v>
      </c>
      <c r="E271" s="279"/>
      <c r="F271" s="280" t="s">
        <v>521</v>
      </c>
      <c r="G271" s="278"/>
      <c r="H271" s="279"/>
      <c r="I271" s="281"/>
      <c r="J271" s="278"/>
      <c r="K271" s="278"/>
      <c r="L271" s="282"/>
      <c r="M271" s="283"/>
      <c r="N271" s="284"/>
      <c r="O271" s="284"/>
      <c r="P271" s="284"/>
      <c r="Q271" s="284"/>
      <c r="R271" s="284"/>
      <c r="S271" s="284"/>
      <c r="T271" s="285"/>
      <c r="AT271" s="286" t="s">
        <v>168</v>
      </c>
      <c r="AU271" s="286" t="s">
        <v>88</v>
      </c>
      <c r="AV271" s="276" t="s">
        <v>86</v>
      </c>
      <c r="AW271" s="276" t="s">
        <v>35</v>
      </c>
      <c r="AX271" s="276" t="s">
        <v>79</v>
      </c>
      <c r="AY271" s="286" t="s">
        <v>160</v>
      </c>
    </row>
    <row r="272" s="251" customFormat="true" ht="12.8" hidden="false" customHeight="false" outlineLevel="0" collapsed="false">
      <c r="B272" s="252"/>
      <c r="C272" s="253"/>
      <c r="D272" s="254" t="s">
        <v>168</v>
      </c>
      <c r="E272" s="255"/>
      <c r="F272" s="256" t="s">
        <v>522</v>
      </c>
      <c r="G272" s="253"/>
      <c r="H272" s="257" t="n">
        <v>23.82</v>
      </c>
      <c r="I272" s="258"/>
      <c r="J272" s="253"/>
      <c r="K272" s="253"/>
      <c r="L272" s="259"/>
      <c r="M272" s="260"/>
      <c r="N272" s="261"/>
      <c r="O272" s="261"/>
      <c r="P272" s="261"/>
      <c r="Q272" s="261"/>
      <c r="R272" s="261"/>
      <c r="S272" s="261"/>
      <c r="T272" s="262"/>
      <c r="AT272" s="263" t="s">
        <v>168</v>
      </c>
      <c r="AU272" s="263" t="s">
        <v>88</v>
      </c>
      <c r="AV272" s="251" t="s">
        <v>88</v>
      </c>
      <c r="AW272" s="251" t="s">
        <v>35</v>
      </c>
      <c r="AX272" s="251" t="s">
        <v>79</v>
      </c>
      <c r="AY272" s="263" t="s">
        <v>160</v>
      </c>
    </row>
    <row r="273" s="276" customFormat="true" ht="12.8" hidden="false" customHeight="false" outlineLevel="0" collapsed="false">
      <c r="B273" s="277"/>
      <c r="C273" s="278"/>
      <c r="D273" s="254" t="s">
        <v>168</v>
      </c>
      <c r="E273" s="279"/>
      <c r="F273" s="280" t="s">
        <v>523</v>
      </c>
      <c r="G273" s="278"/>
      <c r="H273" s="279"/>
      <c r="I273" s="281"/>
      <c r="J273" s="278"/>
      <c r="K273" s="278"/>
      <c r="L273" s="282"/>
      <c r="M273" s="283"/>
      <c r="N273" s="284"/>
      <c r="O273" s="284"/>
      <c r="P273" s="284"/>
      <c r="Q273" s="284"/>
      <c r="R273" s="284"/>
      <c r="S273" s="284"/>
      <c r="T273" s="285"/>
      <c r="AT273" s="286" t="s">
        <v>168</v>
      </c>
      <c r="AU273" s="286" t="s">
        <v>88</v>
      </c>
      <c r="AV273" s="276" t="s">
        <v>86</v>
      </c>
      <c r="AW273" s="276" t="s">
        <v>35</v>
      </c>
      <c r="AX273" s="276" t="s">
        <v>79</v>
      </c>
      <c r="AY273" s="286" t="s">
        <v>160</v>
      </c>
    </row>
    <row r="274" s="251" customFormat="true" ht="12.8" hidden="false" customHeight="false" outlineLevel="0" collapsed="false">
      <c r="B274" s="252"/>
      <c r="C274" s="253"/>
      <c r="D274" s="254" t="s">
        <v>168</v>
      </c>
      <c r="E274" s="255"/>
      <c r="F274" s="256" t="s">
        <v>524</v>
      </c>
      <c r="G274" s="253"/>
      <c r="H274" s="257" t="n">
        <v>18.42</v>
      </c>
      <c r="I274" s="258"/>
      <c r="J274" s="253"/>
      <c r="K274" s="253"/>
      <c r="L274" s="259"/>
      <c r="M274" s="260"/>
      <c r="N274" s="261"/>
      <c r="O274" s="261"/>
      <c r="P274" s="261"/>
      <c r="Q274" s="261"/>
      <c r="R274" s="261"/>
      <c r="S274" s="261"/>
      <c r="T274" s="262"/>
      <c r="AT274" s="263" t="s">
        <v>168</v>
      </c>
      <c r="AU274" s="263" t="s">
        <v>88</v>
      </c>
      <c r="AV274" s="251" t="s">
        <v>88</v>
      </c>
      <c r="AW274" s="251" t="s">
        <v>35</v>
      </c>
      <c r="AX274" s="251" t="s">
        <v>79</v>
      </c>
      <c r="AY274" s="263" t="s">
        <v>160</v>
      </c>
    </row>
    <row r="275" s="276" customFormat="true" ht="12.8" hidden="false" customHeight="false" outlineLevel="0" collapsed="false">
      <c r="B275" s="277"/>
      <c r="C275" s="278"/>
      <c r="D275" s="254" t="s">
        <v>168</v>
      </c>
      <c r="E275" s="279"/>
      <c r="F275" s="280" t="s">
        <v>525</v>
      </c>
      <c r="G275" s="278"/>
      <c r="H275" s="279"/>
      <c r="I275" s="281"/>
      <c r="J275" s="278"/>
      <c r="K275" s="278"/>
      <c r="L275" s="282"/>
      <c r="M275" s="283"/>
      <c r="N275" s="284"/>
      <c r="O275" s="284"/>
      <c r="P275" s="284"/>
      <c r="Q275" s="284"/>
      <c r="R275" s="284"/>
      <c r="S275" s="284"/>
      <c r="T275" s="285"/>
      <c r="AT275" s="286" t="s">
        <v>168</v>
      </c>
      <c r="AU275" s="286" t="s">
        <v>88</v>
      </c>
      <c r="AV275" s="276" t="s">
        <v>86</v>
      </c>
      <c r="AW275" s="276" t="s">
        <v>35</v>
      </c>
      <c r="AX275" s="276" t="s">
        <v>79</v>
      </c>
      <c r="AY275" s="286" t="s">
        <v>160</v>
      </c>
    </row>
    <row r="276" s="251" customFormat="true" ht="12.8" hidden="false" customHeight="false" outlineLevel="0" collapsed="false">
      <c r="B276" s="252"/>
      <c r="C276" s="253"/>
      <c r="D276" s="254" t="s">
        <v>168</v>
      </c>
      <c r="E276" s="255"/>
      <c r="F276" s="256" t="s">
        <v>526</v>
      </c>
      <c r="G276" s="253"/>
      <c r="H276" s="257" t="n">
        <v>26.12</v>
      </c>
      <c r="I276" s="258"/>
      <c r="J276" s="253"/>
      <c r="K276" s="253"/>
      <c r="L276" s="259"/>
      <c r="M276" s="260"/>
      <c r="N276" s="261"/>
      <c r="O276" s="261"/>
      <c r="P276" s="261"/>
      <c r="Q276" s="261"/>
      <c r="R276" s="261"/>
      <c r="S276" s="261"/>
      <c r="T276" s="262"/>
      <c r="AT276" s="263" t="s">
        <v>168</v>
      </c>
      <c r="AU276" s="263" t="s">
        <v>88</v>
      </c>
      <c r="AV276" s="251" t="s">
        <v>88</v>
      </c>
      <c r="AW276" s="251" t="s">
        <v>35</v>
      </c>
      <c r="AX276" s="251" t="s">
        <v>79</v>
      </c>
      <c r="AY276" s="263" t="s">
        <v>160</v>
      </c>
    </row>
    <row r="277" s="276" customFormat="true" ht="12.8" hidden="false" customHeight="false" outlineLevel="0" collapsed="false">
      <c r="B277" s="277"/>
      <c r="C277" s="278"/>
      <c r="D277" s="254" t="s">
        <v>168</v>
      </c>
      <c r="E277" s="279"/>
      <c r="F277" s="280" t="s">
        <v>527</v>
      </c>
      <c r="G277" s="278"/>
      <c r="H277" s="279"/>
      <c r="I277" s="281"/>
      <c r="J277" s="278"/>
      <c r="K277" s="278"/>
      <c r="L277" s="282"/>
      <c r="M277" s="283"/>
      <c r="N277" s="284"/>
      <c r="O277" s="284"/>
      <c r="P277" s="284"/>
      <c r="Q277" s="284"/>
      <c r="R277" s="284"/>
      <c r="S277" s="284"/>
      <c r="T277" s="285"/>
      <c r="AT277" s="286" t="s">
        <v>168</v>
      </c>
      <c r="AU277" s="286" t="s">
        <v>88</v>
      </c>
      <c r="AV277" s="276" t="s">
        <v>86</v>
      </c>
      <c r="AW277" s="276" t="s">
        <v>35</v>
      </c>
      <c r="AX277" s="276" t="s">
        <v>79</v>
      </c>
      <c r="AY277" s="286" t="s">
        <v>160</v>
      </c>
    </row>
    <row r="278" s="251" customFormat="true" ht="12.8" hidden="false" customHeight="false" outlineLevel="0" collapsed="false">
      <c r="B278" s="252"/>
      <c r="C278" s="253"/>
      <c r="D278" s="254" t="s">
        <v>168</v>
      </c>
      <c r="E278" s="255"/>
      <c r="F278" s="256" t="s">
        <v>528</v>
      </c>
      <c r="G278" s="253"/>
      <c r="H278" s="257" t="n">
        <v>5.45</v>
      </c>
      <c r="I278" s="258"/>
      <c r="J278" s="253"/>
      <c r="K278" s="253"/>
      <c r="L278" s="259"/>
      <c r="M278" s="260"/>
      <c r="N278" s="261"/>
      <c r="O278" s="261"/>
      <c r="P278" s="261"/>
      <c r="Q278" s="261"/>
      <c r="R278" s="261"/>
      <c r="S278" s="261"/>
      <c r="T278" s="262"/>
      <c r="AT278" s="263" t="s">
        <v>168</v>
      </c>
      <c r="AU278" s="263" t="s">
        <v>88</v>
      </c>
      <c r="AV278" s="251" t="s">
        <v>88</v>
      </c>
      <c r="AW278" s="251" t="s">
        <v>35</v>
      </c>
      <c r="AX278" s="251" t="s">
        <v>79</v>
      </c>
      <c r="AY278" s="263" t="s">
        <v>160</v>
      </c>
    </row>
    <row r="279" s="276" customFormat="true" ht="12.8" hidden="false" customHeight="false" outlineLevel="0" collapsed="false">
      <c r="B279" s="277"/>
      <c r="C279" s="278"/>
      <c r="D279" s="254" t="s">
        <v>168</v>
      </c>
      <c r="E279" s="279"/>
      <c r="F279" s="280" t="s">
        <v>529</v>
      </c>
      <c r="G279" s="278"/>
      <c r="H279" s="279"/>
      <c r="I279" s="281"/>
      <c r="J279" s="278"/>
      <c r="K279" s="278"/>
      <c r="L279" s="282"/>
      <c r="M279" s="283"/>
      <c r="N279" s="284"/>
      <c r="O279" s="284"/>
      <c r="P279" s="284"/>
      <c r="Q279" s="284"/>
      <c r="R279" s="284"/>
      <c r="S279" s="284"/>
      <c r="T279" s="285"/>
      <c r="AT279" s="286" t="s">
        <v>168</v>
      </c>
      <c r="AU279" s="286" t="s">
        <v>88</v>
      </c>
      <c r="AV279" s="276" t="s">
        <v>86</v>
      </c>
      <c r="AW279" s="276" t="s">
        <v>35</v>
      </c>
      <c r="AX279" s="276" t="s">
        <v>79</v>
      </c>
      <c r="AY279" s="286" t="s">
        <v>160</v>
      </c>
    </row>
    <row r="280" s="251" customFormat="true" ht="12.8" hidden="false" customHeight="false" outlineLevel="0" collapsed="false">
      <c r="B280" s="252"/>
      <c r="C280" s="253"/>
      <c r="D280" s="254" t="s">
        <v>168</v>
      </c>
      <c r="E280" s="255"/>
      <c r="F280" s="256" t="s">
        <v>530</v>
      </c>
      <c r="G280" s="253"/>
      <c r="H280" s="257" t="n">
        <v>3.68</v>
      </c>
      <c r="I280" s="258"/>
      <c r="J280" s="253"/>
      <c r="K280" s="253"/>
      <c r="L280" s="259"/>
      <c r="M280" s="260"/>
      <c r="N280" s="261"/>
      <c r="O280" s="261"/>
      <c r="P280" s="261"/>
      <c r="Q280" s="261"/>
      <c r="R280" s="261"/>
      <c r="S280" s="261"/>
      <c r="T280" s="262"/>
      <c r="AT280" s="263" t="s">
        <v>168</v>
      </c>
      <c r="AU280" s="263" t="s">
        <v>88</v>
      </c>
      <c r="AV280" s="251" t="s">
        <v>88</v>
      </c>
      <c r="AW280" s="251" t="s">
        <v>35</v>
      </c>
      <c r="AX280" s="251" t="s">
        <v>79</v>
      </c>
      <c r="AY280" s="263" t="s">
        <v>160</v>
      </c>
    </row>
    <row r="281" s="276" customFormat="true" ht="12.8" hidden="false" customHeight="false" outlineLevel="0" collapsed="false">
      <c r="B281" s="277"/>
      <c r="C281" s="278"/>
      <c r="D281" s="254" t="s">
        <v>168</v>
      </c>
      <c r="E281" s="279"/>
      <c r="F281" s="280" t="s">
        <v>531</v>
      </c>
      <c r="G281" s="278"/>
      <c r="H281" s="279"/>
      <c r="I281" s="281"/>
      <c r="J281" s="278"/>
      <c r="K281" s="278"/>
      <c r="L281" s="282"/>
      <c r="M281" s="283"/>
      <c r="N281" s="284"/>
      <c r="O281" s="284"/>
      <c r="P281" s="284"/>
      <c r="Q281" s="284"/>
      <c r="R281" s="284"/>
      <c r="S281" s="284"/>
      <c r="T281" s="285"/>
      <c r="AT281" s="286" t="s">
        <v>168</v>
      </c>
      <c r="AU281" s="286" t="s">
        <v>88</v>
      </c>
      <c r="AV281" s="276" t="s">
        <v>86</v>
      </c>
      <c r="AW281" s="276" t="s">
        <v>35</v>
      </c>
      <c r="AX281" s="276" t="s">
        <v>79</v>
      </c>
      <c r="AY281" s="286" t="s">
        <v>160</v>
      </c>
    </row>
    <row r="282" s="251" customFormat="true" ht="12.8" hidden="false" customHeight="false" outlineLevel="0" collapsed="false">
      <c r="B282" s="252"/>
      <c r="C282" s="253"/>
      <c r="D282" s="254" t="s">
        <v>168</v>
      </c>
      <c r="E282" s="255"/>
      <c r="F282" s="256" t="s">
        <v>532</v>
      </c>
      <c r="G282" s="253"/>
      <c r="H282" s="257" t="n">
        <v>4.14</v>
      </c>
      <c r="I282" s="258"/>
      <c r="J282" s="253"/>
      <c r="K282" s="253"/>
      <c r="L282" s="259"/>
      <c r="M282" s="260"/>
      <c r="N282" s="261"/>
      <c r="O282" s="261"/>
      <c r="P282" s="261"/>
      <c r="Q282" s="261"/>
      <c r="R282" s="261"/>
      <c r="S282" s="261"/>
      <c r="T282" s="262"/>
      <c r="AT282" s="263" t="s">
        <v>168</v>
      </c>
      <c r="AU282" s="263" t="s">
        <v>88</v>
      </c>
      <c r="AV282" s="251" t="s">
        <v>88</v>
      </c>
      <c r="AW282" s="251" t="s">
        <v>35</v>
      </c>
      <c r="AX282" s="251" t="s">
        <v>79</v>
      </c>
      <c r="AY282" s="263" t="s">
        <v>160</v>
      </c>
    </row>
    <row r="283" s="276" customFormat="true" ht="12.8" hidden="false" customHeight="false" outlineLevel="0" collapsed="false">
      <c r="B283" s="277"/>
      <c r="C283" s="278"/>
      <c r="D283" s="254" t="s">
        <v>168</v>
      </c>
      <c r="E283" s="279"/>
      <c r="F283" s="280" t="s">
        <v>533</v>
      </c>
      <c r="G283" s="278"/>
      <c r="H283" s="279"/>
      <c r="I283" s="281"/>
      <c r="J283" s="278"/>
      <c r="K283" s="278"/>
      <c r="L283" s="282"/>
      <c r="M283" s="283"/>
      <c r="N283" s="284"/>
      <c r="O283" s="284"/>
      <c r="P283" s="284"/>
      <c r="Q283" s="284"/>
      <c r="R283" s="284"/>
      <c r="S283" s="284"/>
      <c r="T283" s="285"/>
      <c r="AT283" s="286" t="s">
        <v>168</v>
      </c>
      <c r="AU283" s="286" t="s">
        <v>88</v>
      </c>
      <c r="AV283" s="276" t="s">
        <v>86</v>
      </c>
      <c r="AW283" s="276" t="s">
        <v>35</v>
      </c>
      <c r="AX283" s="276" t="s">
        <v>79</v>
      </c>
      <c r="AY283" s="286" t="s">
        <v>160</v>
      </c>
    </row>
    <row r="284" s="264" customFormat="true" ht="12.8" hidden="false" customHeight="false" outlineLevel="0" collapsed="false">
      <c r="B284" s="265"/>
      <c r="C284" s="266"/>
      <c r="D284" s="254" t="s">
        <v>168</v>
      </c>
      <c r="E284" s="267"/>
      <c r="F284" s="268" t="s">
        <v>172</v>
      </c>
      <c r="G284" s="266"/>
      <c r="H284" s="269" t="n">
        <v>98.85</v>
      </c>
      <c r="I284" s="270"/>
      <c r="J284" s="266"/>
      <c r="K284" s="266"/>
      <c r="L284" s="271"/>
      <c r="M284" s="272"/>
      <c r="N284" s="273"/>
      <c r="O284" s="273"/>
      <c r="P284" s="273"/>
      <c r="Q284" s="273"/>
      <c r="R284" s="273"/>
      <c r="S284" s="273"/>
      <c r="T284" s="274"/>
      <c r="AT284" s="275" t="s">
        <v>168</v>
      </c>
      <c r="AU284" s="275" t="s">
        <v>88</v>
      </c>
      <c r="AV284" s="264" t="s">
        <v>166</v>
      </c>
      <c r="AW284" s="264" t="s">
        <v>35</v>
      </c>
      <c r="AX284" s="264" t="s">
        <v>86</v>
      </c>
      <c r="AY284" s="275" t="s">
        <v>160</v>
      </c>
    </row>
    <row r="285" s="31" customFormat="true" ht="21.75" hidden="false" customHeight="true" outlineLevel="0" collapsed="false">
      <c r="A285" s="24"/>
      <c r="B285" s="25"/>
      <c r="C285" s="237" t="s">
        <v>291</v>
      </c>
      <c r="D285" s="237" t="s">
        <v>162</v>
      </c>
      <c r="E285" s="238" t="s">
        <v>534</v>
      </c>
      <c r="F285" s="239" t="s">
        <v>535</v>
      </c>
      <c r="G285" s="240" t="s">
        <v>213</v>
      </c>
      <c r="H285" s="241" t="n">
        <v>98.85</v>
      </c>
      <c r="I285" s="242"/>
      <c r="J285" s="243" t="n">
        <f aca="false">ROUND(I285*H285,2)</f>
        <v>0</v>
      </c>
      <c r="K285" s="244"/>
      <c r="L285" s="30"/>
      <c r="M285" s="245"/>
      <c r="N285" s="246" t="s">
        <v>44</v>
      </c>
      <c r="O285" s="74"/>
      <c r="P285" s="247" t="n">
        <f aca="false">O285*H285</f>
        <v>0</v>
      </c>
      <c r="Q285" s="247" t="n">
        <v>0.0051</v>
      </c>
      <c r="R285" s="247" t="n">
        <f aca="false">Q285*H285</f>
        <v>0.504135</v>
      </c>
      <c r="S285" s="247" t="n">
        <v>0</v>
      </c>
      <c r="T285" s="248" t="n">
        <f aca="false">S285*H285</f>
        <v>0</v>
      </c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R285" s="249" t="s">
        <v>166</v>
      </c>
      <c r="AT285" s="249" t="s">
        <v>162</v>
      </c>
      <c r="AU285" s="249" t="s">
        <v>88</v>
      </c>
      <c r="AY285" s="3" t="s">
        <v>160</v>
      </c>
      <c r="BE285" s="250" t="n">
        <f aca="false">IF(N285="základní",J285,0)</f>
        <v>0</v>
      </c>
      <c r="BF285" s="250" t="n">
        <f aca="false">IF(N285="snížená",J285,0)</f>
        <v>0</v>
      </c>
      <c r="BG285" s="250" t="n">
        <f aca="false">IF(N285="zákl. přenesená",J285,0)</f>
        <v>0</v>
      </c>
      <c r="BH285" s="250" t="n">
        <f aca="false">IF(N285="sníž. přenesená",J285,0)</f>
        <v>0</v>
      </c>
      <c r="BI285" s="250" t="n">
        <f aca="false">IF(N285="nulová",J285,0)</f>
        <v>0</v>
      </c>
      <c r="BJ285" s="3" t="s">
        <v>86</v>
      </c>
      <c r="BK285" s="250" t="n">
        <f aca="false">ROUND(I285*H285,2)</f>
        <v>0</v>
      </c>
      <c r="BL285" s="3" t="s">
        <v>166</v>
      </c>
      <c r="BM285" s="249" t="s">
        <v>536</v>
      </c>
    </row>
    <row r="286" s="251" customFormat="true" ht="12.8" hidden="false" customHeight="false" outlineLevel="0" collapsed="false">
      <c r="B286" s="252"/>
      <c r="C286" s="253"/>
      <c r="D286" s="254" t="s">
        <v>168</v>
      </c>
      <c r="E286" s="255"/>
      <c r="F286" s="256" t="s">
        <v>516</v>
      </c>
      <c r="G286" s="253"/>
      <c r="H286" s="257" t="n">
        <v>4.39</v>
      </c>
      <c r="I286" s="258"/>
      <c r="J286" s="253"/>
      <c r="K286" s="253"/>
      <c r="L286" s="259"/>
      <c r="M286" s="260"/>
      <c r="N286" s="261"/>
      <c r="O286" s="261"/>
      <c r="P286" s="261"/>
      <c r="Q286" s="261"/>
      <c r="R286" s="261"/>
      <c r="S286" s="261"/>
      <c r="T286" s="262"/>
      <c r="AT286" s="263" t="s">
        <v>168</v>
      </c>
      <c r="AU286" s="263" t="s">
        <v>88</v>
      </c>
      <c r="AV286" s="251" t="s">
        <v>88</v>
      </c>
      <c r="AW286" s="251" t="s">
        <v>35</v>
      </c>
      <c r="AX286" s="251" t="s">
        <v>79</v>
      </c>
      <c r="AY286" s="263" t="s">
        <v>160</v>
      </c>
    </row>
    <row r="287" s="276" customFormat="true" ht="12.8" hidden="false" customHeight="false" outlineLevel="0" collapsed="false">
      <c r="B287" s="277"/>
      <c r="C287" s="278"/>
      <c r="D287" s="254" t="s">
        <v>168</v>
      </c>
      <c r="E287" s="279"/>
      <c r="F287" s="280" t="s">
        <v>517</v>
      </c>
      <c r="G287" s="278"/>
      <c r="H287" s="279"/>
      <c r="I287" s="281"/>
      <c r="J287" s="278"/>
      <c r="K287" s="278"/>
      <c r="L287" s="282"/>
      <c r="M287" s="283"/>
      <c r="N287" s="284"/>
      <c r="O287" s="284"/>
      <c r="P287" s="284"/>
      <c r="Q287" s="284"/>
      <c r="R287" s="284"/>
      <c r="S287" s="284"/>
      <c r="T287" s="285"/>
      <c r="AT287" s="286" t="s">
        <v>168</v>
      </c>
      <c r="AU287" s="286" t="s">
        <v>88</v>
      </c>
      <c r="AV287" s="276" t="s">
        <v>86</v>
      </c>
      <c r="AW287" s="276" t="s">
        <v>35</v>
      </c>
      <c r="AX287" s="276" t="s">
        <v>79</v>
      </c>
      <c r="AY287" s="286" t="s">
        <v>160</v>
      </c>
    </row>
    <row r="288" s="251" customFormat="true" ht="12.8" hidden="false" customHeight="false" outlineLevel="0" collapsed="false">
      <c r="B288" s="252"/>
      <c r="C288" s="253"/>
      <c r="D288" s="254" t="s">
        <v>168</v>
      </c>
      <c r="E288" s="255"/>
      <c r="F288" s="256" t="s">
        <v>518</v>
      </c>
      <c r="G288" s="253"/>
      <c r="H288" s="257" t="n">
        <v>9.25</v>
      </c>
      <c r="I288" s="258"/>
      <c r="J288" s="253"/>
      <c r="K288" s="253"/>
      <c r="L288" s="259"/>
      <c r="M288" s="260"/>
      <c r="N288" s="261"/>
      <c r="O288" s="261"/>
      <c r="P288" s="261"/>
      <c r="Q288" s="261"/>
      <c r="R288" s="261"/>
      <c r="S288" s="261"/>
      <c r="T288" s="262"/>
      <c r="AT288" s="263" t="s">
        <v>168</v>
      </c>
      <c r="AU288" s="263" t="s">
        <v>88</v>
      </c>
      <c r="AV288" s="251" t="s">
        <v>88</v>
      </c>
      <c r="AW288" s="251" t="s">
        <v>35</v>
      </c>
      <c r="AX288" s="251" t="s">
        <v>79</v>
      </c>
      <c r="AY288" s="263" t="s">
        <v>160</v>
      </c>
    </row>
    <row r="289" s="276" customFormat="true" ht="12.8" hidden="false" customHeight="false" outlineLevel="0" collapsed="false">
      <c r="B289" s="277"/>
      <c r="C289" s="278"/>
      <c r="D289" s="254" t="s">
        <v>168</v>
      </c>
      <c r="E289" s="279"/>
      <c r="F289" s="280" t="s">
        <v>519</v>
      </c>
      <c r="G289" s="278"/>
      <c r="H289" s="279"/>
      <c r="I289" s="281"/>
      <c r="J289" s="278"/>
      <c r="K289" s="278"/>
      <c r="L289" s="282"/>
      <c r="M289" s="283"/>
      <c r="N289" s="284"/>
      <c r="O289" s="284"/>
      <c r="P289" s="284"/>
      <c r="Q289" s="284"/>
      <c r="R289" s="284"/>
      <c r="S289" s="284"/>
      <c r="T289" s="285"/>
      <c r="AT289" s="286" t="s">
        <v>168</v>
      </c>
      <c r="AU289" s="286" t="s">
        <v>88</v>
      </c>
      <c r="AV289" s="276" t="s">
        <v>86</v>
      </c>
      <c r="AW289" s="276" t="s">
        <v>35</v>
      </c>
      <c r="AX289" s="276" t="s">
        <v>79</v>
      </c>
      <c r="AY289" s="286" t="s">
        <v>160</v>
      </c>
    </row>
    <row r="290" s="251" customFormat="true" ht="12.8" hidden="false" customHeight="false" outlineLevel="0" collapsed="false">
      <c r="B290" s="252"/>
      <c r="C290" s="253"/>
      <c r="D290" s="254" t="s">
        <v>168</v>
      </c>
      <c r="E290" s="255"/>
      <c r="F290" s="256" t="s">
        <v>520</v>
      </c>
      <c r="G290" s="253"/>
      <c r="H290" s="257" t="n">
        <v>3.58</v>
      </c>
      <c r="I290" s="258"/>
      <c r="J290" s="253"/>
      <c r="K290" s="253"/>
      <c r="L290" s="259"/>
      <c r="M290" s="260"/>
      <c r="N290" s="261"/>
      <c r="O290" s="261"/>
      <c r="P290" s="261"/>
      <c r="Q290" s="261"/>
      <c r="R290" s="261"/>
      <c r="S290" s="261"/>
      <c r="T290" s="262"/>
      <c r="AT290" s="263" t="s">
        <v>168</v>
      </c>
      <c r="AU290" s="263" t="s">
        <v>88</v>
      </c>
      <c r="AV290" s="251" t="s">
        <v>88</v>
      </c>
      <c r="AW290" s="251" t="s">
        <v>35</v>
      </c>
      <c r="AX290" s="251" t="s">
        <v>79</v>
      </c>
      <c r="AY290" s="263" t="s">
        <v>160</v>
      </c>
    </row>
    <row r="291" s="276" customFormat="true" ht="12.8" hidden="false" customHeight="false" outlineLevel="0" collapsed="false">
      <c r="B291" s="277"/>
      <c r="C291" s="278"/>
      <c r="D291" s="254" t="s">
        <v>168</v>
      </c>
      <c r="E291" s="279"/>
      <c r="F291" s="280" t="s">
        <v>521</v>
      </c>
      <c r="G291" s="278"/>
      <c r="H291" s="279"/>
      <c r="I291" s="281"/>
      <c r="J291" s="278"/>
      <c r="K291" s="278"/>
      <c r="L291" s="282"/>
      <c r="M291" s="283"/>
      <c r="N291" s="284"/>
      <c r="O291" s="284"/>
      <c r="P291" s="284"/>
      <c r="Q291" s="284"/>
      <c r="R291" s="284"/>
      <c r="S291" s="284"/>
      <c r="T291" s="285"/>
      <c r="AT291" s="286" t="s">
        <v>168</v>
      </c>
      <c r="AU291" s="286" t="s">
        <v>88</v>
      </c>
      <c r="AV291" s="276" t="s">
        <v>86</v>
      </c>
      <c r="AW291" s="276" t="s">
        <v>35</v>
      </c>
      <c r="AX291" s="276" t="s">
        <v>79</v>
      </c>
      <c r="AY291" s="286" t="s">
        <v>160</v>
      </c>
    </row>
    <row r="292" s="251" customFormat="true" ht="12.8" hidden="false" customHeight="false" outlineLevel="0" collapsed="false">
      <c r="B292" s="252"/>
      <c r="C292" s="253"/>
      <c r="D292" s="254" t="s">
        <v>168</v>
      </c>
      <c r="E292" s="255"/>
      <c r="F292" s="256" t="s">
        <v>522</v>
      </c>
      <c r="G292" s="253"/>
      <c r="H292" s="257" t="n">
        <v>23.82</v>
      </c>
      <c r="I292" s="258"/>
      <c r="J292" s="253"/>
      <c r="K292" s="253"/>
      <c r="L292" s="259"/>
      <c r="M292" s="260"/>
      <c r="N292" s="261"/>
      <c r="O292" s="261"/>
      <c r="P292" s="261"/>
      <c r="Q292" s="261"/>
      <c r="R292" s="261"/>
      <c r="S292" s="261"/>
      <c r="T292" s="262"/>
      <c r="AT292" s="263" t="s">
        <v>168</v>
      </c>
      <c r="AU292" s="263" t="s">
        <v>88</v>
      </c>
      <c r="AV292" s="251" t="s">
        <v>88</v>
      </c>
      <c r="AW292" s="251" t="s">
        <v>35</v>
      </c>
      <c r="AX292" s="251" t="s">
        <v>79</v>
      </c>
      <c r="AY292" s="263" t="s">
        <v>160</v>
      </c>
    </row>
    <row r="293" s="276" customFormat="true" ht="12.8" hidden="false" customHeight="false" outlineLevel="0" collapsed="false">
      <c r="B293" s="277"/>
      <c r="C293" s="278"/>
      <c r="D293" s="254" t="s">
        <v>168</v>
      </c>
      <c r="E293" s="279"/>
      <c r="F293" s="280" t="s">
        <v>523</v>
      </c>
      <c r="G293" s="278"/>
      <c r="H293" s="279"/>
      <c r="I293" s="281"/>
      <c r="J293" s="278"/>
      <c r="K293" s="278"/>
      <c r="L293" s="282"/>
      <c r="M293" s="283"/>
      <c r="N293" s="284"/>
      <c r="O293" s="284"/>
      <c r="P293" s="284"/>
      <c r="Q293" s="284"/>
      <c r="R293" s="284"/>
      <c r="S293" s="284"/>
      <c r="T293" s="285"/>
      <c r="AT293" s="286" t="s">
        <v>168</v>
      </c>
      <c r="AU293" s="286" t="s">
        <v>88</v>
      </c>
      <c r="AV293" s="276" t="s">
        <v>86</v>
      </c>
      <c r="AW293" s="276" t="s">
        <v>35</v>
      </c>
      <c r="AX293" s="276" t="s">
        <v>79</v>
      </c>
      <c r="AY293" s="286" t="s">
        <v>160</v>
      </c>
    </row>
    <row r="294" s="251" customFormat="true" ht="12.8" hidden="false" customHeight="false" outlineLevel="0" collapsed="false">
      <c r="B294" s="252"/>
      <c r="C294" s="253"/>
      <c r="D294" s="254" t="s">
        <v>168</v>
      </c>
      <c r="E294" s="255"/>
      <c r="F294" s="256" t="s">
        <v>524</v>
      </c>
      <c r="G294" s="253"/>
      <c r="H294" s="257" t="n">
        <v>18.42</v>
      </c>
      <c r="I294" s="258"/>
      <c r="J294" s="253"/>
      <c r="K294" s="253"/>
      <c r="L294" s="259"/>
      <c r="M294" s="260"/>
      <c r="N294" s="261"/>
      <c r="O294" s="261"/>
      <c r="P294" s="261"/>
      <c r="Q294" s="261"/>
      <c r="R294" s="261"/>
      <c r="S294" s="261"/>
      <c r="T294" s="262"/>
      <c r="AT294" s="263" t="s">
        <v>168</v>
      </c>
      <c r="AU294" s="263" t="s">
        <v>88</v>
      </c>
      <c r="AV294" s="251" t="s">
        <v>88</v>
      </c>
      <c r="AW294" s="251" t="s">
        <v>35</v>
      </c>
      <c r="AX294" s="251" t="s">
        <v>79</v>
      </c>
      <c r="AY294" s="263" t="s">
        <v>160</v>
      </c>
    </row>
    <row r="295" s="276" customFormat="true" ht="12.8" hidden="false" customHeight="false" outlineLevel="0" collapsed="false">
      <c r="B295" s="277"/>
      <c r="C295" s="278"/>
      <c r="D295" s="254" t="s">
        <v>168</v>
      </c>
      <c r="E295" s="279"/>
      <c r="F295" s="280" t="s">
        <v>525</v>
      </c>
      <c r="G295" s="278"/>
      <c r="H295" s="279"/>
      <c r="I295" s="281"/>
      <c r="J295" s="278"/>
      <c r="K295" s="278"/>
      <c r="L295" s="282"/>
      <c r="M295" s="283"/>
      <c r="N295" s="284"/>
      <c r="O295" s="284"/>
      <c r="P295" s="284"/>
      <c r="Q295" s="284"/>
      <c r="R295" s="284"/>
      <c r="S295" s="284"/>
      <c r="T295" s="285"/>
      <c r="AT295" s="286" t="s">
        <v>168</v>
      </c>
      <c r="AU295" s="286" t="s">
        <v>88</v>
      </c>
      <c r="AV295" s="276" t="s">
        <v>86</v>
      </c>
      <c r="AW295" s="276" t="s">
        <v>35</v>
      </c>
      <c r="AX295" s="276" t="s">
        <v>79</v>
      </c>
      <c r="AY295" s="286" t="s">
        <v>160</v>
      </c>
    </row>
    <row r="296" s="251" customFormat="true" ht="12.8" hidden="false" customHeight="false" outlineLevel="0" collapsed="false">
      <c r="B296" s="252"/>
      <c r="C296" s="253"/>
      <c r="D296" s="254" t="s">
        <v>168</v>
      </c>
      <c r="E296" s="255"/>
      <c r="F296" s="256" t="s">
        <v>526</v>
      </c>
      <c r="G296" s="253"/>
      <c r="H296" s="257" t="n">
        <v>26.12</v>
      </c>
      <c r="I296" s="258"/>
      <c r="J296" s="253"/>
      <c r="K296" s="253"/>
      <c r="L296" s="259"/>
      <c r="M296" s="260"/>
      <c r="N296" s="261"/>
      <c r="O296" s="261"/>
      <c r="P296" s="261"/>
      <c r="Q296" s="261"/>
      <c r="R296" s="261"/>
      <c r="S296" s="261"/>
      <c r="T296" s="262"/>
      <c r="AT296" s="263" t="s">
        <v>168</v>
      </c>
      <c r="AU296" s="263" t="s">
        <v>88</v>
      </c>
      <c r="AV296" s="251" t="s">
        <v>88</v>
      </c>
      <c r="AW296" s="251" t="s">
        <v>35</v>
      </c>
      <c r="AX296" s="251" t="s">
        <v>79</v>
      </c>
      <c r="AY296" s="263" t="s">
        <v>160</v>
      </c>
    </row>
    <row r="297" s="276" customFormat="true" ht="12.8" hidden="false" customHeight="false" outlineLevel="0" collapsed="false">
      <c r="B297" s="277"/>
      <c r="C297" s="278"/>
      <c r="D297" s="254" t="s">
        <v>168</v>
      </c>
      <c r="E297" s="279"/>
      <c r="F297" s="280" t="s">
        <v>527</v>
      </c>
      <c r="G297" s="278"/>
      <c r="H297" s="279"/>
      <c r="I297" s="281"/>
      <c r="J297" s="278"/>
      <c r="K297" s="278"/>
      <c r="L297" s="282"/>
      <c r="M297" s="283"/>
      <c r="N297" s="284"/>
      <c r="O297" s="284"/>
      <c r="P297" s="284"/>
      <c r="Q297" s="284"/>
      <c r="R297" s="284"/>
      <c r="S297" s="284"/>
      <c r="T297" s="285"/>
      <c r="AT297" s="286" t="s">
        <v>168</v>
      </c>
      <c r="AU297" s="286" t="s">
        <v>88</v>
      </c>
      <c r="AV297" s="276" t="s">
        <v>86</v>
      </c>
      <c r="AW297" s="276" t="s">
        <v>35</v>
      </c>
      <c r="AX297" s="276" t="s">
        <v>79</v>
      </c>
      <c r="AY297" s="286" t="s">
        <v>160</v>
      </c>
    </row>
    <row r="298" s="251" customFormat="true" ht="12.8" hidden="false" customHeight="false" outlineLevel="0" collapsed="false">
      <c r="B298" s="252"/>
      <c r="C298" s="253"/>
      <c r="D298" s="254" t="s">
        <v>168</v>
      </c>
      <c r="E298" s="255"/>
      <c r="F298" s="256" t="s">
        <v>528</v>
      </c>
      <c r="G298" s="253"/>
      <c r="H298" s="257" t="n">
        <v>5.45</v>
      </c>
      <c r="I298" s="258"/>
      <c r="J298" s="253"/>
      <c r="K298" s="253"/>
      <c r="L298" s="259"/>
      <c r="M298" s="260"/>
      <c r="N298" s="261"/>
      <c r="O298" s="261"/>
      <c r="P298" s="261"/>
      <c r="Q298" s="261"/>
      <c r="R298" s="261"/>
      <c r="S298" s="261"/>
      <c r="T298" s="262"/>
      <c r="AT298" s="263" t="s">
        <v>168</v>
      </c>
      <c r="AU298" s="263" t="s">
        <v>88</v>
      </c>
      <c r="AV298" s="251" t="s">
        <v>88</v>
      </c>
      <c r="AW298" s="251" t="s">
        <v>35</v>
      </c>
      <c r="AX298" s="251" t="s">
        <v>79</v>
      </c>
      <c r="AY298" s="263" t="s">
        <v>160</v>
      </c>
    </row>
    <row r="299" s="276" customFormat="true" ht="12.8" hidden="false" customHeight="false" outlineLevel="0" collapsed="false">
      <c r="B299" s="277"/>
      <c r="C299" s="278"/>
      <c r="D299" s="254" t="s">
        <v>168</v>
      </c>
      <c r="E299" s="279"/>
      <c r="F299" s="280" t="s">
        <v>529</v>
      </c>
      <c r="G299" s="278"/>
      <c r="H299" s="279"/>
      <c r="I299" s="281"/>
      <c r="J299" s="278"/>
      <c r="K299" s="278"/>
      <c r="L299" s="282"/>
      <c r="M299" s="283"/>
      <c r="N299" s="284"/>
      <c r="O299" s="284"/>
      <c r="P299" s="284"/>
      <c r="Q299" s="284"/>
      <c r="R299" s="284"/>
      <c r="S299" s="284"/>
      <c r="T299" s="285"/>
      <c r="AT299" s="286" t="s">
        <v>168</v>
      </c>
      <c r="AU299" s="286" t="s">
        <v>88</v>
      </c>
      <c r="AV299" s="276" t="s">
        <v>86</v>
      </c>
      <c r="AW299" s="276" t="s">
        <v>35</v>
      </c>
      <c r="AX299" s="276" t="s">
        <v>79</v>
      </c>
      <c r="AY299" s="286" t="s">
        <v>160</v>
      </c>
    </row>
    <row r="300" s="251" customFormat="true" ht="12.8" hidden="false" customHeight="false" outlineLevel="0" collapsed="false">
      <c r="B300" s="252"/>
      <c r="C300" s="253"/>
      <c r="D300" s="254" t="s">
        <v>168</v>
      </c>
      <c r="E300" s="255"/>
      <c r="F300" s="256" t="s">
        <v>530</v>
      </c>
      <c r="G300" s="253"/>
      <c r="H300" s="257" t="n">
        <v>3.68</v>
      </c>
      <c r="I300" s="258"/>
      <c r="J300" s="253"/>
      <c r="K300" s="253"/>
      <c r="L300" s="259"/>
      <c r="M300" s="260"/>
      <c r="N300" s="261"/>
      <c r="O300" s="261"/>
      <c r="P300" s="261"/>
      <c r="Q300" s="261"/>
      <c r="R300" s="261"/>
      <c r="S300" s="261"/>
      <c r="T300" s="262"/>
      <c r="AT300" s="263" t="s">
        <v>168</v>
      </c>
      <c r="AU300" s="263" t="s">
        <v>88</v>
      </c>
      <c r="AV300" s="251" t="s">
        <v>88</v>
      </c>
      <c r="AW300" s="251" t="s">
        <v>35</v>
      </c>
      <c r="AX300" s="251" t="s">
        <v>79</v>
      </c>
      <c r="AY300" s="263" t="s">
        <v>160</v>
      </c>
    </row>
    <row r="301" s="276" customFormat="true" ht="12.8" hidden="false" customHeight="false" outlineLevel="0" collapsed="false">
      <c r="B301" s="277"/>
      <c r="C301" s="278"/>
      <c r="D301" s="254" t="s">
        <v>168</v>
      </c>
      <c r="E301" s="279"/>
      <c r="F301" s="280" t="s">
        <v>531</v>
      </c>
      <c r="G301" s="278"/>
      <c r="H301" s="279"/>
      <c r="I301" s="281"/>
      <c r="J301" s="278"/>
      <c r="K301" s="278"/>
      <c r="L301" s="282"/>
      <c r="M301" s="283"/>
      <c r="N301" s="284"/>
      <c r="O301" s="284"/>
      <c r="P301" s="284"/>
      <c r="Q301" s="284"/>
      <c r="R301" s="284"/>
      <c r="S301" s="284"/>
      <c r="T301" s="285"/>
      <c r="AT301" s="286" t="s">
        <v>168</v>
      </c>
      <c r="AU301" s="286" t="s">
        <v>88</v>
      </c>
      <c r="AV301" s="276" t="s">
        <v>86</v>
      </c>
      <c r="AW301" s="276" t="s">
        <v>35</v>
      </c>
      <c r="AX301" s="276" t="s">
        <v>79</v>
      </c>
      <c r="AY301" s="286" t="s">
        <v>160</v>
      </c>
    </row>
    <row r="302" s="251" customFormat="true" ht="12.8" hidden="false" customHeight="false" outlineLevel="0" collapsed="false">
      <c r="B302" s="252"/>
      <c r="C302" s="253"/>
      <c r="D302" s="254" t="s">
        <v>168</v>
      </c>
      <c r="E302" s="255"/>
      <c r="F302" s="256" t="s">
        <v>532</v>
      </c>
      <c r="G302" s="253"/>
      <c r="H302" s="257" t="n">
        <v>4.14</v>
      </c>
      <c r="I302" s="258"/>
      <c r="J302" s="253"/>
      <c r="K302" s="253"/>
      <c r="L302" s="259"/>
      <c r="M302" s="260"/>
      <c r="N302" s="261"/>
      <c r="O302" s="261"/>
      <c r="P302" s="261"/>
      <c r="Q302" s="261"/>
      <c r="R302" s="261"/>
      <c r="S302" s="261"/>
      <c r="T302" s="262"/>
      <c r="AT302" s="263" t="s">
        <v>168</v>
      </c>
      <c r="AU302" s="263" t="s">
        <v>88</v>
      </c>
      <c r="AV302" s="251" t="s">
        <v>88</v>
      </c>
      <c r="AW302" s="251" t="s">
        <v>35</v>
      </c>
      <c r="AX302" s="251" t="s">
        <v>79</v>
      </c>
      <c r="AY302" s="263" t="s">
        <v>160</v>
      </c>
    </row>
    <row r="303" s="276" customFormat="true" ht="12.8" hidden="false" customHeight="false" outlineLevel="0" collapsed="false">
      <c r="B303" s="277"/>
      <c r="C303" s="278"/>
      <c r="D303" s="254" t="s">
        <v>168</v>
      </c>
      <c r="E303" s="279"/>
      <c r="F303" s="280" t="s">
        <v>533</v>
      </c>
      <c r="G303" s="278"/>
      <c r="H303" s="279"/>
      <c r="I303" s="281"/>
      <c r="J303" s="278"/>
      <c r="K303" s="278"/>
      <c r="L303" s="282"/>
      <c r="M303" s="283"/>
      <c r="N303" s="284"/>
      <c r="O303" s="284"/>
      <c r="P303" s="284"/>
      <c r="Q303" s="284"/>
      <c r="R303" s="284"/>
      <c r="S303" s="284"/>
      <c r="T303" s="285"/>
      <c r="AT303" s="286" t="s">
        <v>168</v>
      </c>
      <c r="AU303" s="286" t="s">
        <v>88</v>
      </c>
      <c r="AV303" s="276" t="s">
        <v>86</v>
      </c>
      <c r="AW303" s="276" t="s">
        <v>35</v>
      </c>
      <c r="AX303" s="276" t="s">
        <v>79</v>
      </c>
      <c r="AY303" s="286" t="s">
        <v>160</v>
      </c>
    </row>
    <row r="304" s="264" customFormat="true" ht="12.8" hidden="false" customHeight="false" outlineLevel="0" collapsed="false">
      <c r="B304" s="265"/>
      <c r="C304" s="266"/>
      <c r="D304" s="254" t="s">
        <v>168</v>
      </c>
      <c r="E304" s="267"/>
      <c r="F304" s="268" t="s">
        <v>172</v>
      </c>
      <c r="G304" s="266"/>
      <c r="H304" s="269" t="n">
        <v>98.85</v>
      </c>
      <c r="I304" s="270"/>
      <c r="J304" s="266"/>
      <c r="K304" s="266"/>
      <c r="L304" s="271"/>
      <c r="M304" s="272"/>
      <c r="N304" s="273"/>
      <c r="O304" s="273"/>
      <c r="P304" s="273"/>
      <c r="Q304" s="273"/>
      <c r="R304" s="273"/>
      <c r="S304" s="273"/>
      <c r="T304" s="274"/>
      <c r="AT304" s="275" t="s">
        <v>168</v>
      </c>
      <c r="AU304" s="275" t="s">
        <v>88</v>
      </c>
      <c r="AV304" s="264" t="s">
        <v>166</v>
      </c>
      <c r="AW304" s="264" t="s">
        <v>35</v>
      </c>
      <c r="AX304" s="264" t="s">
        <v>86</v>
      </c>
      <c r="AY304" s="275" t="s">
        <v>160</v>
      </c>
    </row>
    <row r="305" s="31" customFormat="true" ht="21.75" hidden="false" customHeight="true" outlineLevel="0" collapsed="false">
      <c r="A305" s="24"/>
      <c r="B305" s="25"/>
      <c r="C305" s="237" t="s">
        <v>297</v>
      </c>
      <c r="D305" s="237" t="s">
        <v>162</v>
      </c>
      <c r="E305" s="238" t="s">
        <v>537</v>
      </c>
      <c r="F305" s="239" t="s">
        <v>538</v>
      </c>
      <c r="G305" s="240" t="s">
        <v>213</v>
      </c>
      <c r="H305" s="241" t="n">
        <v>98.85</v>
      </c>
      <c r="I305" s="242"/>
      <c r="J305" s="243" t="n">
        <f aca="false">ROUND(I305*H305,2)</f>
        <v>0</v>
      </c>
      <c r="K305" s="244"/>
      <c r="L305" s="30"/>
      <c r="M305" s="245"/>
      <c r="N305" s="246" t="s">
        <v>44</v>
      </c>
      <c r="O305" s="74"/>
      <c r="P305" s="247" t="n">
        <f aca="false">O305*H305</f>
        <v>0</v>
      </c>
      <c r="Q305" s="247" t="n">
        <v>0.003</v>
      </c>
      <c r="R305" s="247" t="n">
        <f aca="false">Q305*H305</f>
        <v>0.29655</v>
      </c>
      <c r="S305" s="247" t="n">
        <v>0</v>
      </c>
      <c r="T305" s="248" t="n">
        <f aca="false">S305*H305</f>
        <v>0</v>
      </c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R305" s="249" t="s">
        <v>166</v>
      </c>
      <c r="AT305" s="249" t="s">
        <v>162</v>
      </c>
      <c r="AU305" s="249" t="s">
        <v>88</v>
      </c>
      <c r="AY305" s="3" t="s">
        <v>160</v>
      </c>
      <c r="BE305" s="250" t="n">
        <f aca="false">IF(N305="základní",J305,0)</f>
        <v>0</v>
      </c>
      <c r="BF305" s="250" t="n">
        <f aca="false">IF(N305="snížená",J305,0)</f>
        <v>0</v>
      </c>
      <c r="BG305" s="250" t="n">
        <f aca="false">IF(N305="zákl. přenesená",J305,0)</f>
        <v>0</v>
      </c>
      <c r="BH305" s="250" t="n">
        <f aca="false">IF(N305="sníž. přenesená",J305,0)</f>
        <v>0</v>
      </c>
      <c r="BI305" s="250" t="n">
        <f aca="false">IF(N305="nulová",J305,0)</f>
        <v>0</v>
      </c>
      <c r="BJ305" s="3" t="s">
        <v>86</v>
      </c>
      <c r="BK305" s="250" t="n">
        <f aca="false">ROUND(I305*H305,2)</f>
        <v>0</v>
      </c>
      <c r="BL305" s="3" t="s">
        <v>166</v>
      </c>
      <c r="BM305" s="249" t="s">
        <v>539</v>
      </c>
    </row>
    <row r="306" s="251" customFormat="true" ht="12.8" hidden="false" customHeight="false" outlineLevel="0" collapsed="false">
      <c r="B306" s="252"/>
      <c r="C306" s="253"/>
      <c r="D306" s="254" t="s">
        <v>168</v>
      </c>
      <c r="E306" s="255"/>
      <c r="F306" s="256" t="s">
        <v>516</v>
      </c>
      <c r="G306" s="253"/>
      <c r="H306" s="257" t="n">
        <v>4.39</v>
      </c>
      <c r="I306" s="258"/>
      <c r="J306" s="253"/>
      <c r="K306" s="253"/>
      <c r="L306" s="259"/>
      <c r="M306" s="260"/>
      <c r="N306" s="261"/>
      <c r="O306" s="261"/>
      <c r="P306" s="261"/>
      <c r="Q306" s="261"/>
      <c r="R306" s="261"/>
      <c r="S306" s="261"/>
      <c r="T306" s="262"/>
      <c r="AT306" s="263" t="s">
        <v>168</v>
      </c>
      <c r="AU306" s="263" t="s">
        <v>88</v>
      </c>
      <c r="AV306" s="251" t="s">
        <v>88</v>
      </c>
      <c r="AW306" s="251" t="s">
        <v>35</v>
      </c>
      <c r="AX306" s="251" t="s">
        <v>79</v>
      </c>
      <c r="AY306" s="263" t="s">
        <v>160</v>
      </c>
    </row>
    <row r="307" s="276" customFormat="true" ht="12.8" hidden="false" customHeight="false" outlineLevel="0" collapsed="false">
      <c r="B307" s="277"/>
      <c r="C307" s="278"/>
      <c r="D307" s="254" t="s">
        <v>168</v>
      </c>
      <c r="E307" s="279"/>
      <c r="F307" s="280" t="s">
        <v>517</v>
      </c>
      <c r="G307" s="278"/>
      <c r="H307" s="279"/>
      <c r="I307" s="281"/>
      <c r="J307" s="278"/>
      <c r="K307" s="278"/>
      <c r="L307" s="282"/>
      <c r="M307" s="283"/>
      <c r="N307" s="284"/>
      <c r="O307" s="284"/>
      <c r="P307" s="284"/>
      <c r="Q307" s="284"/>
      <c r="R307" s="284"/>
      <c r="S307" s="284"/>
      <c r="T307" s="285"/>
      <c r="AT307" s="286" t="s">
        <v>168</v>
      </c>
      <c r="AU307" s="286" t="s">
        <v>88</v>
      </c>
      <c r="AV307" s="276" t="s">
        <v>86</v>
      </c>
      <c r="AW307" s="276" t="s">
        <v>35</v>
      </c>
      <c r="AX307" s="276" t="s">
        <v>79</v>
      </c>
      <c r="AY307" s="286" t="s">
        <v>160</v>
      </c>
    </row>
    <row r="308" s="251" customFormat="true" ht="12.8" hidden="false" customHeight="false" outlineLevel="0" collapsed="false">
      <c r="B308" s="252"/>
      <c r="C308" s="253"/>
      <c r="D308" s="254" t="s">
        <v>168</v>
      </c>
      <c r="E308" s="255"/>
      <c r="F308" s="256" t="s">
        <v>518</v>
      </c>
      <c r="G308" s="253"/>
      <c r="H308" s="257" t="n">
        <v>9.25</v>
      </c>
      <c r="I308" s="258"/>
      <c r="J308" s="253"/>
      <c r="K308" s="253"/>
      <c r="L308" s="259"/>
      <c r="M308" s="260"/>
      <c r="N308" s="261"/>
      <c r="O308" s="261"/>
      <c r="P308" s="261"/>
      <c r="Q308" s="261"/>
      <c r="R308" s="261"/>
      <c r="S308" s="261"/>
      <c r="T308" s="262"/>
      <c r="AT308" s="263" t="s">
        <v>168</v>
      </c>
      <c r="AU308" s="263" t="s">
        <v>88</v>
      </c>
      <c r="AV308" s="251" t="s">
        <v>88</v>
      </c>
      <c r="AW308" s="251" t="s">
        <v>35</v>
      </c>
      <c r="AX308" s="251" t="s">
        <v>79</v>
      </c>
      <c r="AY308" s="263" t="s">
        <v>160</v>
      </c>
    </row>
    <row r="309" s="276" customFormat="true" ht="12.8" hidden="false" customHeight="false" outlineLevel="0" collapsed="false">
      <c r="B309" s="277"/>
      <c r="C309" s="278"/>
      <c r="D309" s="254" t="s">
        <v>168</v>
      </c>
      <c r="E309" s="279"/>
      <c r="F309" s="280" t="s">
        <v>519</v>
      </c>
      <c r="G309" s="278"/>
      <c r="H309" s="279"/>
      <c r="I309" s="281"/>
      <c r="J309" s="278"/>
      <c r="K309" s="278"/>
      <c r="L309" s="282"/>
      <c r="M309" s="283"/>
      <c r="N309" s="284"/>
      <c r="O309" s="284"/>
      <c r="P309" s="284"/>
      <c r="Q309" s="284"/>
      <c r="R309" s="284"/>
      <c r="S309" s="284"/>
      <c r="T309" s="285"/>
      <c r="AT309" s="286" t="s">
        <v>168</v>
      </c>
      <c r="AU309" s="286" t="s">
        <v>88</v>
      </c>
      <c r="AV309" s="276" t="s">
        <v>86</v>
      </c>
      <c r="AW309" s="276" t="s">
        <v>35</v>
      </c>
      <c r="AX309" s="276" t="s">
        <v>79</v>
      </c>
      <c r="AY309" s="286" t="s">
        <v>160</v>
      </c>
    </row>
    <row r="310" s="251" customFormat="true" ht="12.8" hidden="false" customHeight="false" outlineLevel="0" collapsed="false">
      <c r="B310" s="252"/>
      <c r="C310" s="253"/>
      <c r="D310" s="254" t="s">
        <v>168</v>
      </c>
      <c r="E310" s="255"/>
      <c r="F310" s="256" t="s">
        <v>520</v>
      </c>
      <c r="G310" s="253"/>
      <c r="H310" s="257" t="n">
        <v>3.58</v>
      </c>
      <c r="I310" s="258"/>
      <c r="J310" s="253"/>
      <c r="K310" s="253"/>
      <c r="L310" s="259"/>
      <c r="M310" s="260"/>
      <c r="N310" s="261"/>
      <c r="O310" s="261"/>
      <c r="P310" s="261"/>
      <c r="Q310" s="261"/>
      <c r="R310" s="261"/>
      <c r="S310" s="261"/>
      <c r="T310" s="262"/>
      <c r="AT310" s="263" t="s">
        <v>168</v>
      </c>
      <c r="AU310" s="263" t="s">
        <v>88</v>
      </c>
      <c r="AV310" s="251" t="s">
        <v>88</v>
      </c>
      <c r="AW310" s="251" t="s">
        <v>35</v>
      </c>
      <c r="AX310" s="251" t="s">
        <v>79</v>
      </c>
      <c r="AY310" s="263" t="s">
        <v>160</v>
      </c>
    </row>
    <row r="311" s="276" customFormat="true" ht="12.8" hidden="false" customHeight="false" outlineLevel="0" collapsed="false">
      <c r="B311" s="277"/>
      <c r="C311" s="278"/>
      <c r="D311" s="254" t="s">
        <v>168</v>
      </c>
      <c r="E311" s="279"/>
      <c r="F311" s="280" t="s">
        <v>521</v>
      </c>
      <c r="G311" s="278"/>
      <c r="H311" s="279"/>
      <c r="I311" s="281"/>
      <c r="J311" s="278"/>
      <c r="K311" s="278"/>
      <c r="L311" s="282"/>
      <c r="M311" s="283"/>
      <c r="N311" s="284"/>
      <c r="O311" s="284"/>
      <c r="P311" s="284"/>
      <c r="Q311" s="284"/>
      <c r="R311" s="284"/>
      <c r="S311" s="284"/>
      <c r="T311" s="285"/>
      <c r="AT311" s="286" t="s">
        <v>168</v>
      </c>
      <c r="AU311" s="286" t="s">
        <v>88</v>
      </c>
      <c r="AV311" s="276" t="s">
        <v>86</v>
      </c>
      <c r="AW311" s="276" t="s">
        <v>35</v>
      </c>
      <c r="AX311" s="276" t="s">
        <v>79</v>
      </c>
      <c r="AY311" s="286" t="s">
        <v>160</v>
      </c>
    </row>
    <row r="312" s="251" customFormat="true" ht="12.8" hidden="false" customHeight="false" outlineLevel="0" collapsed="false">
      <c r="B312" s="252"/>
      <c r="C312" s="253"/>
      <c r="D312" s="254" t="s">
        <v>168</v>
      </c>
      <c r="E312" s="255"/>
      <c r="F312" s="256" t="s">
        <v>522</v>
      </c>
      <c r="G312" s="253"/>
      <c r="H312" s="257" t="n">
        <v>23.82</v>
      </c>
      <c r="I312" s="258"/>
      <c r="J312" s="253"/>
      <c r="K312" s="253"/>
      <c r="L312" s="259"/>
      <c r="M312" s="260"/>
      <c r="N312" s="261"/>
      <c r="O312" s="261"/>
      <c r="P312" s="261"/>
      <c r="Q312" s="261"/>
      <c r="R312" s="261"/>
      <c r="S312" s="261"/>
      <c r="T312" s="262"/>
      <c r="AT312" s="263" t="s">
        <v>168</v>
      </c>
      <c r="AU312" s="263" t="s">
        <v>88</v>
      </c>
      <c r="AV312" s="251" t="s">
        <v>88</v>
      </c>
      <c r="AW312" s="251" t="s">
        <v>35</v>
      </c>
      <c r="AX312" s="251" t="s">
        <v>79</v>
      </c>
      <c r="AY312" s="263" t="s">
        <v>160</v>
      </c>
    </row>
    <row r="313" s="276" customFormat="true" ht="12.8" hidden="false" customHeight="false" outlineLevel="0" collapsed="false">
      <c r="B313" s="277"/>
      <c r="C313" s="278"/>
      <c r="D313" s="254" t="s">
        <v>168</v>
      </c>
      <c r="E313" s="279"/>
      <c r="F313" s="280" t="s">
        <v>523</v>
      </c>
      <c r="G313" s="278"/>
      <c r="H313" s="279"/>
      <c r="I313" s="281"/>
      <c r="J313" s="278"/>
      <c r="K313" s="278"/>
      <c r="L313" s="282"/>
      <c r="M313" s="283"/>
      <c r="N313" s="284"/>
      <c r="O313" s="284"/>
      <c r="P313" s="284"/>
      <c r="Q313" s="284"/>
      <c r="R313" s="284"/>
      <c r="S313" s="284"/>
      <c r="T313" s="285"/>
      <c r="AT313" s="286" t="s">
        <v>168</v>
      </c>
      <c r="AU313" s="286" t="s">
        <v>88</v>
      </c>
      <c r="AV313" s="276" t="s">
        <v>86</v>
      </c>
      <c r="AW313" s="276" t="s">
        <v>35</v>
      </c>
      <c r="AX313" s="276" t="s">
        <v>79</v>
      </c>
      <c r="AY313" s="286" t="s">
        <v>160</v>
      </c>
    </row>
    <row r="314" s="251" customFormat="true" ht="12.8" hidden="false" customHeight="false" outlineLevel="0" collapsed="false">
      <c r="B314" s="252"/>
      <c r="C314" s="253"/>
      <c r="D314" s="254" t="s">
        <v>168</v>
      </c>
      <c r="E314" s="255"/>
      <c r="F314" s="256" t="s">
        <v>524</v>
      </c>
      <c r="G314" s="253"/>
      <c r="H314" s="257" t="n">
        <v>18.42</v>
      </c>
      <c r="I314" s="258"/>
      <c r="J314" s="253"/>
      <c r="K314" s="253"/>
      <c r="L314" s="259"/>
      <c r="M314" s="260"/>
      <c r="N314" s="261"/>
      <c r="O314" s="261"/>
      <c r="P314" s="261"/>
      <c r="Q314" s="261"/>
      <c r="R314" s="261"/>
      <c r="S314" s="261"/>
      <c r="T314" s="262"/>
      <c r="AT314" s="263" t="s">
        <v>168</v>
      </c>
      <c r="AU314" s="263" t="s">
        <v>88</v>
      </c>
      <c r="AV314" s="251" t="s">
        <v>88</v>
      </c>
      <c r="AW314" s="251" t="s">
        <v>35</v>
      </c>
      <c r="AX314" s="251" t="s">
        <v>79</v>
      </c>
      <c r="AY314" s="263" t="s">
        <v>160</v>
      </c>
    </row>
    <row r="315" s="276" customFormat="true" ht="12.8" hidden="false" customHeight="false" outlineLevel="0" collapsed="false">
      <c r="B315" s="277"/>
      <c r="C315" s="278"/>
      <c r="D315" s="254" t="s">
        <v>168</v>
      </c>
      <c r="E315" s="279"/>
      <c r="F315" s="280" t="s">
        <v>525</v>
      </c>
      <c r="G315" s="278"/>
      <c r="H315" s="279"/>
      <c r="I315" s="281"/>
      <c r="J315" s="278"/>
      <c r="K315" s="278"/>
      <c r="L315" s="282"/>
      <c r="M315" s="283"/>
      <c r="N315" s="284"/>
      <c r="O315" s="284"/>
      <c r="P315" s="284"/>
      <c r="Q315" s="284"/>
      <c r="R315" s="284"/>
      <c r="S315" s="284"/>
      <c r="T315" s="285"/>
      <c r="AT315" s="286" t="s">
        <v>168</v>
      </c>
      <c r="AU315" s="286" t="s">
        <v>88</v>
      </c>
      <c r="AV315" s="276" t="s">
        <v>86</v>
      </c>
      <c r="AW315" s="276" t="s">
        <v>35</v>
      </c>
      <c r="AX315" s="276" t="s">
        <v>79</v>
      </c>
      <c r="AY315" s="286" t="s">
        <v>160</v>
      </c>
    </row>
    <row r="316" s="251" customFormat="true" ht="12.8" hidden="false" customHeight="false" outlineLevel="0" collapsed="false">
      <c r="B316" s="252"/>
      <c r="C316" s="253"/>
      <c r="D316" s="254" t="s">
        <v>168</v>
      </c>
      <c r="E316" s="255"/>
      <c r="F316" s="256" t="s">
        <v>526</v>
      </c>
      <c r="G316" s="253"/>
      <c r="H316" s="257" t="n">
        <v>26.12</v>
      </c>
      <c r="I316" s="258"/>
      <c r="J316" s="253"/>
      <c r="K316" s="253"/>
      <c r="L316" s="259"/>
      <c r="M316" s="260"/>
      <c r="N316" s="261"/>
      <c r="O316" s="261"/>
      <c r="P316" s="261"/>
      <c r="Q316" s="261"/>
      <c r="R316" s="261"/>
      <c r="S316" s="261"/>
      <c r="T316" s="262"/>
      <c r="AT316" s="263" t="s">
        <v>168</v>
      </c>
      <c r="AU316" s="263" t="s">
        <v>88</v>
      </c>
      <c r="AV316" s="251" t="s">
        <v>88</v>
      </c>
      <c r="AW316" s="251" t="s">
        <v>35</v>
      </c>
      <c r="AX316" s="251" t="s">
        <v>79</v>
      </c>
      <c r="AY316" s="263" t="s">
        <v>160</v>
      </c>
    </row>
    <row r="317" s="276" customFormat="true" ht="12.8" hidden="false" customHeight="false" outlineLevel="0" collapsed="false">
      <c r="B317" s="277"/>
      <c r="C317" s="278"/>
      <c r="D317" s="254" t="s">
        <v>168</v>
      </c>
      <c r="E317" s="279"/>
      <c r="F317" s="280" t="s">
        <v>527</v>
      </c>
      <c r="G317" s="278"/>
      <c r="H317" s="279"/>
      <c r="I317" s="281"/>
      <c r="J317" s="278"/>
      <c r="K317" s="278"/>
      <c r="L317" s="282"/>
      <c r="M317" s="283"/>
      <c r="N317" s="284"/>
      <c r="O317" s="284"/>
      <c r="P317" s="284"/>
      <c r="Q317" s="284"/>
      <c r="R317" s="284"/>
      <c r="S317" s="284"/>
      <c r="T317" s="285"/>
      <c r="AT317" s="286" t="s">
        <v>168</v>
      </c>
      <c r="AU317" s="286" t="s">
        <v>88</v>
      </c>
      <c r="AV317" s="276" t="s">
        <v>86</v>
      </c>
      <c r="AW317" s="276" t="s">
        <v>35</v>
      </c>
      <c r="AX317" s="276" t="s">
        <v>79</v>
      </c>
      <c r="AY317" s="286" t="s">
        <v>160</v>
      </c>
    </row>
    <row r="318" s="251" customFormat="true" ht="12.8" hidden="false" customHeight="false" outlineLevel="0" collapsed="false">
      <c r="B318" s="252"/>
      <c r="C318" s="253"/>
      <c r="D318" s="254" t="s">
        <v>168</v>
      </c>
      <c r="E318" s="255"/>
      <c r="F318" s="256" t="s">
        <v>528</v>
      </c>
      <c r="G318" s="253"/>
      <c r="H318" s="257" t="n">
        <v>5.45</v>
      </c>
      <c r="I318" s="258"/>
      <c r="J318" s="253"/>
      <c r="K318" s="253"/>
      <c r="L318" s="259"/>
      <c r="M318" s="260"/>
      <c r="N318" s="261"/>
      <c r="O318" s="261"/>
      <c r="P318" s="261"/>
      <c r="Q318" s="261"/>
      <c r="R318" s="261"/>
      <c r="S318" s="261"/>
      <c r="T318" s="262"/>
      <c r="AT318" s="263" t="s">
        <v>168</v>
      </c>
      <c r="AU318" s="263" t="s">
        <v>88</v>
      </c>
      <c r="AV318" s="251" t="s">
        <v>88</v>
      </c>
      <c r="AW318" s="251" t="s">
        <v>35</v>
      </c>
      <c r="AX318" s="251" t="s">
        <v>79</v>
      </c>
      <c r="AY318" s="263" t="s">
        <v>160</v>
      </c>
    </row>
    <row r="319" s="276" customFormat="true" ht="12.8" hidden="false" customHeight="false" outlineLevel="0" collapsed="false">
      <c r="B319" s="277"/>
      <c r="C319" s="278"/>
      <c r="D319" s="254" t="s">
        <v>168</v>
      </c>
      <c r="E319" s="279"/>
      <c r="F319" s="280" t="s">
        <v>529</v>
      </c>
      <c r="G319" s="278"/>
      <c r="H319" s="279"/>
      <c r="I319" s="281"/>
      <c r="J319" s="278"/>
      <c r="K319" s="278"/>
      <c r="L319" s="282"/>
      <c r="M319" s="283"/>
      <c r="N319" s="284"/>
      <c r="O319" s="284"/>
      <c r="P319" s="284"/>
      <c r="Q319" s="284"/>
      <c r="R319" s="284"/>
      <c r="S319" s="284"/>
      <c r="T319" s="285"/>
      <c r="AT319" s="286" t="s">
        <v>168</v>
      </c>
      <c r="AU319" s="286" t="s">
        <v>88</v>
      </c>
      <c r="AV319" s="276" t="s">
        <v>86</v>
      </c>
      <c r="AW319" s="276" t="s">
        <v>35</v>
      </c>
      <c r="AX319" s="276" t="s">
        <v>79</v>
      </c>
      <c r="AY319" s="286" t="s">
        <v>160</v>
      </c>
    </row>
    <row r="320" s="251" customFormat="true" ht="12.8" hidden="false" customHeight="false" outlineLevel="0" collapsed="false">
      <c r="B320" s="252"/>
      <c r="C320" s="253"/>
      <c r="D320" s="254" t="s">
        <v>168</v>
      </c>
      <c r="E320" s="255"/>
      <c r="F320" s="256" t="s">
        <v>530</v>
      </c>
      <c r="G320" s="253"/>
      <c r="H320" s="257" t="n">
        <v>3.68</v>
      </c>
      <c r="I320" s="258"/>
      <c r="J320" s="253"/>
      <c r="K320" s="253"/>
      <c r="L320" s="259"/>
      <c r="M320" s="260"/>
      <c r="N320" s="261"/>
      <c r="O320" s="261"/>
      <c r="P320" s="261"/>
      <c r="Q320" s="261"/>
      <c r="R320" s="261"/>
      <c r="S320" s="261"/>
      <c r="T320" s="262"/>
      <c r="AT320" s="263" t="s">
        <v>168</v>
      </c>
      <c r="AU320" s="263" t="s">
        <v>88</v>
      </c>
      <c r="AV320" s="251" t="s">
        <v>88</v>
      </c>
      <c r="AW320" s="251" t="s">
        <v>35</v>
      </c>
      <c r="AX320" s="251" t="s">
        <v>79</v>
      </c>
      <c r="AY320" s="263" t="s">
        <v>160</v>
      </c>
    </row>
    <row r="321" s="276" customFormat="true" ht="12.8" hidden="false" customHeight="false" outlineLevel="0" collapsed="false">
      <c r="B321" s="277"/>
      <c r="C321" s="278"/>
      <c r="D321" s="254" t="s">
        <v>168</v>
      </c>
      <c r="E321" s="279"/>
      <c r="F321" s="280" t="s">
        <v>531</v>
      </c>
      <c r="G321" s="278"/>
      <c r="H321" s="279"/>
      <c r="I321" s="281"/>
      <c r="J321" s="278"/>
      <c r="K321" s="278"/>
      <c r="L321" s="282"/>
      <c r="M321" s="283"/>
      <c r="N321" s="284"/>
      <c r="O321" s="284"/>
      <c r="P321" s="284"/>
      <c r="Q321" s="284"/>
      <c r="R321" s="284"/>
      <c r="S321" s="284"/>
      <c r="T321" s="285"/>
      <c r="AT321" s="286" t="s">
        <v>168</v>
      </c>
      <c r="AU321" s="286" t="s">
        <v>88</v>
      </c>
      <c r="AV321" s="276" t="s">
        <v>86</v>
      </c>
      <c r="AW321" s="276" t="s">
        <v>35</v>
      </c>
      <c r="AX321" s="276" t="s">
        <v>79</v>
      </c>
      <c r="AY321" s="286" t="s">
        <v>160</v>
      </c>
    </row>
    <row r="322" s="251" customFormat="true" ht="12.8" hidden="false" customHeight="false" outlineLevel="0" collapsed="false">
      <c r="B322" s="252"/>
      <c r="C322" s="253"/>
      <c r="D322" s="254" t="s">
        <v>168</v>
      </c>
      <c r="E322" s="255"/>
      <c r="F322" s="256" t="s">
        <v>532</v>
      </c>
      <c r="G322" s="253"/>
      <c r="H322" s="257" t="n">
        <v>4.14</v>
      </c>
      <c r="I322" s="258"/>
      <c r="J322" s="253"/>
      <c r="K322" s="253"/>
      <c r="L322" s="259"/>
      <c r="M322" s="260"/>
      <c r="N322" s="261"/>
      <c r="O322" s="261"/>
      <c r="P322" s="261"/>
      <c r="Q322" s="261"/>
      <c r="R322" s="261"/>
      <c r="S322" s="261"/>
      <c r="T322" s="262"/>
      <c r="AT322" s="263" t="s">
        <v>168</v>
      </c>
      <c r="AU322" s="263" t="s">
        <v>88</v>
      </c>
      <c r="AV322" s="251" t="s">
        <v>88</v>
      </c>
      <c r="AW322" s="251" t="s">
        <v>35</v>
      </c>
      <c r="AX322" s="251" t="s">
        <v>79</v>
      </c>
      <c r="AY322" s="263" t="s">
        <v>160</v>
      </c>
    </row>
    <row r="323" s="276" customFormat="true" ht="12.8" hidden="false" customHeight="false" outlineLevel="0" collapsed="false">
      <c r="B323" s="277"/>
      <c r="C323" s="278"/>
      <c r="D323" s="254" t="s">
        <v>168</v>
      </c>
      <c r="E323" s="279"/>
      <c r="F323" s="280" t="s">
        <v>533</v>
      </c>
      <c r="G323" s="278"/>
      <c r="H323" s="279"/>
      <c r="I323" s="281"/>
      <c r="J323" s="278"/>
      <c r="K323" s="278"/>
      <c r="L323" s="282"/>
      <c r="M323" s="283"/>
      <c r="N323" s="284"/>
      <c r="O323" s="284"/>
      <c r="P323" s="284"/>
      <c r="Q323" s="284"/>
      <c r="R323" s="284"/>
      <c r="S323" s="284"/>
      <c r="T323" s="285"/>
      <c r="AT323" s="286" t="s">
        <v>168</v>
      </c>
      <c r="AU323" s="286" t="s">
        <v>88</v>
      </c>
      <c r="AV323" s="276" t="s">
        <v>86</v>
      </c>
      <c r="AW323" s="276" t="s">
        <v>35</v>
      </c>
      <c r="AX323" s="276" t="s">
        <v>79</v>
      </c>
      <c r="AY323" s="286" t="s">
        <v>160</v>
      </c>
    </row>
    <row r="324" s="264" customFormat="true" ht="12.8" hidden="false" customHeight="false" outlineLevel="0" collapsed="false">
      <c r="B324" s="265"/>
      <c r="C324" s="266"/>
      <c r="D324" s="254" t="s">
        <v>168</v>
      </c>
      <c r="E324" s="267"/>
      <c r="F324" s="268" t="s">
        <v>172</v>
      </c>
      <c r="G324" s="266"/>
      <c r="H324" s="269" t="n">
        <v>98.85</v>
      </c>
      <c r="I324" s="270"/>
      <c r="J324" s="266"/>
      <c r="K324" s="266"/>
      <c r="L324" s="271"/>
      <c r="M324" s="272"/>
      <c r="N324" s="273"/>
      <c r="O324" s="273"/>
      <c r="P324" s="273"/>
      <c r="Q324" s="273"/>
      <c r="R324" s="273"/>
      <c r="S324" s="273"/>
      <c r="T324" s="274"/>
      <c r="AT324" s="275" t="s">
        <v>168</v>
      </c>
      <c r="AU324" s="275" t="s">
        <v>88</v>
      </c>
      <c r="AV324" s="264" t="s">
        <v>166</v>
      </c>
      <c r="AW324" s="264" t="s">
        <v>35</v>
      </c>
      <c r="AX324" s="264" t="s">
        <v>86</v>
      </c>
      <c r="AY324" s="275" t="s">
        <v>160</v>
      </c>
    </row>
    <row r="325" s="31" customFormat="true" ht="21.75" hidden="false" customHeight="true" outlineLevel="0" collapsed="false">
      <c r="A325" s="24"/>
      <c r="B325" s="25"/>
      <c r="C325" s="237" t="s">
        <v>301</v>
      </c>
      <c r="D325" s="237" t="s">
        <v>162</v>
      </c>
      <c r="E325" s="238" t="s">
        <v>540</v>
      </c>
      <c r="F325" s="239" t="s">
        <v>541</v>
      </c>
      <c r="G325" s="240" t="s">
        <v>213</v>
      </c>
      <c r="H325" s="241" t="n">
        <v>287.131</v>
      </c>
      <c r="I325" s="242"/>
      <c r="J325" s="243" t="n">
        <f aca="false">ROUND(I325*H325,2)</f>
        <v>0</v>
      </c>
      <c r="K325" s="244"/>
      <c r="L325" s="30"/>
      <c r="M325" s="245"/>
      <c r="N325" s="246" t="s">
        <v>44</v>
      </c>
      <c r="O325" s="74"/>
      <c r="P325" s="247" t="n">
        <f aca="false">O325*H325</f>
        <v>0</v>
      </c>
      <c r="Q325" s="247" t="n">
        <v>0.00026</v>
      </c>
      <c r="R325" s="247" t="n">
        <f aca="false">Q325*H325</f>
        <v>0.07465406</v>
      </c>
      <c r="S325" s="247" t="n">
        <v>0</v>
      </c>
      <c r="T325" s="248" t="n">
        <f aca="false">S325*H325</f>
        <v>0</v>
      </c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R325" s="249" t="s">
        <v>166</v>
      </c>
      <c r="AT325" s="249" t="s">
        <v>162</v>
      </c>
      <c r="AU325" s="249" t="s">
        <v>88</v>
      </c>
      <c r="AY325" s="3" t="s">
        <v>160</v>
      </c>
      <c r="BE325" s="250" t="n">
        <f aca="false">IF(N325="základní",J325,0)</f>
        <v>0</v>
      </c>
      <c r="BF325" s="250" t="n">
        <f aca="false">IF(N325="snížená",J325,0)</f>
        <v>0</v>
      </c>
      <c r="BG325" s="250" t="n">
        <f aca="false">IF(N325="zákl. přenesená",J325,0)</f>
        <v>0</v>
      </c>
      <c r="BH325" s="250" t="n">
        <f aca="false">IF(N325="sníž. přenesená",J325,0)</f>
        <v>0</v>
      </c>
      <c r="BI325" s="250" t="n">
        <f aca="false">IF(N325="nulová",J325,0)</f>
        <v>0</v>
      </c>
      <c r="BJ325" s="3" t="s">
        <v>86</v>
      </c>
      <c r="BK325" s="250" t="n">
        <f aca="false">ROUND(I325*H325,2)</f>
        <v>0</v>
      </c>
      <c r="BL325" s="3" t="s">
        <v>166</v>
      </c>
      <c r="BM325" s="249" t="s">
        <v>542</v>
      </c>
    </row>
    <row r="326" s="251" customFormat="true" ht="12.8" hidden="false" customHeight="false" outlineLevel="0" collapsed="false">
      <c r="B326" s="252"/>
      <c r="C326" s="253"/>
      <c r="D326" s="254" t="s">
        <v>168</v>
      </c>
      <c r="E326" s="255"/>
      <c r="F326" s="256" t="s">
        <v>543</v>
      </c>
      <c r="G326" s="253"/>
      <c r="H326" s="257" t="n">
        <v>26.579</v>
      </c>
      <c r="I326" s="258"/>
      <c r="J326" s="253"/>
      <c r="K326" s="253"/>
      <c r="L326" s="259"/>
      <c r="M326" s="260"/>
      <c r="N326" s="261"/>
      <c r="O326" s="261"/>
      <c r="P326" s="261"/>
      <c r="Q326" s="261"/>
      <c r="R326" s="261"/>
      <c r="S326" s="261"/>
      <c r="T326" s="262"/>
      <c r="AT326" s="263" t="s">
        <v>168</v>
      </c>
      <c r="AU326" s="263" t="s">
        <v>88</v>
      </c>
      <c r="AV326" s="251" t="s">
        <v>88</v>
      </c>
      <c r="AW326" s="251" t="s">
        <v>35</v>
      </c>
      <c r="AX326" s="251" t="s">
        <v>79</v>
      </c>
      <c r="AY326" s="263" t="s">
        <v>160</v>
      </c>
    </row>
    <row r="327" s="251" customFormat="true" ht="12.8" hidden="false" customHeight="false" outlineLevel="0" collapsed="false">
      <c r="B327" s="252"/>
      <c r="C327" s="253"/>
      <c r="D327" s="254" t="s">
        <v>168</v>
      </c>
      <c r="E327" s="255"/>
      <c r="F327" s="256" t="s">
        <v>544</v>
      </c>
      <c r="G327" s="253"/>
      <c r="H327" s="257" t="n">
        <v>-0.947</v>
      </c>
      <c r="I327" s="258"/>
      <c r="J327" s="253"/>
      <c r="K327" s="253"/>
      <c r="L327" s="259"/>
      <c r="M327" s="260"/>
      <c r="N327" s="261"/>
      <c r="O327" s="261"/>
      <c r="P327" s="261"/>
      <c r="Q327" s="261"/>
      <c r="R327" s="261"/>
      <c r="S327" s="261"/>
      <c r="T327" s="262"/>
      <c r="AT327" s="263" t="s">
        <v>168</v>
      </c>
      <c r="AU327" s="263" t="s">
        <v>88</v>
      </c>
      <c r="AV327" s="251" t="s">
        <v>88</v>
      </c>
      <c r="AW327" s="251" t="s">
        <v>35</v>
      </c>
      <c r="AX327" s="251" t="s">
        <v>79</v>
      </c>
      <c r="AY327" s="263" t="s">
        <v>160</v>
      </c>
    </row>
    <row r="328" s="251" customFormat="true" ht="12.8" hidden="false" customHeight="false" outlineLevel="0" collapsed="false">
      <c r="B328" s="252"/>
      <c r="C328" s="253"/>
      <c r="D328" s="254" t="s">
        <v>168</v>
      </c>
      <c r="E328" s="255"/>
      <c r="F328" s="256" t="s">
        <v>487</v>
      </c>
      <c r="G328" s="253"/>
      <c r="H328" s="257" t="n">
        <v>-1.379</v>
      </c>
      <c r="I328" s="258"/>
      <c r="J328" s="253"/>
      <c r="K328" s="253"/>
      <c r="L328" s="259"/>
      <c r="M328" s="260"/>
      <c r="N328" s="261"/>
      <c r="O328" s="261"/>
      <c r="P328" s="261"/>
      <c r="Q328" s="261"/>
      <c r="R328" s="261"/>
      <c r="S328" s="261"/>
      <c r="T328" s="262"/>
      <c r="AT328" s="263" t="s">
        <v>168</v>
      </c>
      <c r="AU328" s="263" t="s">
        <v>88</v>
      </c>
      <c r="AV328" s="251" t="s">
        <v>88</v>
      </c>
      <c r="AW328" s="251" t="s">
        <v>35</v>
      </c>
      <c r="AX328" s="251" t="s">
        <v>79</v>
      </c>
      <c r="AY328" s="263" t="s">
        <v>160</v>
      </c>
    </row>
    <row r="329" s="276" customFormat="true" ht="12.8" hidden="false" customHeight="false" outlineLevel="0" collapsed="false">
      <c r="B329" s="277"/>
      <c r="C329" s="278"/>
      <c r="D329" s="254" t="s">
        <v>168</v>
      </c>
      <c r="E329" s="279"/>
      <c r="F329" s="280" t="s">
        <v>517</v>
      </c>
      <c r="G329" s="278"/>
      <c r="H329" s="279"/>
      <c r="I329" s="281"/>
      <c r="J329" s="278"/>
      <c r="K329" s="278"/>
      <c r="L329" s="282"/>
      <c r="M329" s="283"/>
      <c r="N329" s="284"/>
      <c r="O329" s="284"/>
      <c r="P329" s="284"/>
      <c r="Q329" s="284"/>
      <c r="R329" s="284"/>
      <c r="S329" s="284"/>
      <c r="T329" s="285"/>
      <c r="AT329" s="286" t="s">
        <v>168</v>
      </c>
      <c r="AU329" s="286" t="s">
        <v>88</v>
      </c>
      <c r="AV329" s="276" t="s">
        <v>86</v>
      </c>
      <c r="AW329" s="276" t="s">
        <v>35</v>
      </c>
      <c r="AX329" s="276" t="s">
        <v>79</v>
      </c>
      <c r="AY329" s="286" t="s">
        <v>160</v>
      </c>
    </row>
    <row r="330" s="251" customFormat="true" ht="12.8" hidden="false" customHeight="false" outlineLevel="0" collapsed="false">
      <c r="B330" s="252"/>
      <c r="C330" s="253"/>
      <c r="D330" s="254" t="s">
        <v>168</v>
      </c>
      <c r="E330" s="255"/>
      <c r="F330" s="256" t="s">
        <v>545</v>
      </c>
      <c r="G330" s="253"/>
      <c r="H330" s="257" t="n">
        <v>33.175</v>
      </c>
      <c r="I330" s="258"/>
      <c r="J330" s="253"/>
      <c r="K330" s="253"/>
      <c r="L330" s="259"/>
      <c r="M330" s="260"/>
      <c r="N330" s="261"/>
      <c r="O330" s="261"/>
      <c r="P330" s="261"/>
      <c r="Q330" s="261"/>
      <c r="R330" s="261"/>
      <c r="S330" s="261"/>
      <c r="T330" s="262"/>
      <c r="AT330" s="263" t="s">
        <v>168</v>
      </c>
      <c r="AU330" s="263" t="s">
        <v>88</v>
      </c>
      <c r="AV330" s="251" t="s">
        <v>88</v>
      </c>
      <c r="AW330" s="251" t="s">
        <v>35</v>
      </c>
      <c r="AX330" s="251" t="s">
        <v>79</v>
      </c>
      <c r="AY330" s="263" t="s">
        <v>160</v>
      </c>
    </row>
    <row r="331" s="251" customFormat="true" ht="12.8" hidden="false" customHeight="false" outlineLevel="0" collapsed="false">
      <c r="B331" s="252"/>
      <c r="C331" s="253"/>
      <c r="D331" s="254" t="s">
        <v>168</v>
      </c>
      <c r="E331" s="255"/>
      <c r="F331" s="256" t="s">
        <v>546</v>
      </c>
      <c r="G331" s="253"/>
      <c r="H331" s="257" t="n">
        <v>-1.916</v>
      </c>
      <c r="I331" s="258"/>
      <c r="J331" s="253"/>
      <c r="K331" s="253"/>
      <c r="L331" s="259"/>
      <c r="M331" s="260"/>
      <c r="N331" s="261"/>
      <c r="O331" s="261"/>
      <c r="P331" s="261"/>
      <c r="Q331" s="261"/>
      <c r="R331" s="261"/>
      <c r="S331" s="261"/>
      <c r="T331" s="262"/>
      <c r="AT331" s="263" t="s">
        <v>168</v>
      </c>
      <c r="AU331" s="263" t="s">
        <v>88</v>
      </c>
      <c r="AV331" s="251" t="s">
        <v>88</v>
      </c>
      <c r="AW331" s="251" t="s">
        <v>35</v>
      </c>
      <c r="AX331" s="251" t="s">
        <v>79</v>
      </c>
      <c r="AY331" s="263" t="s">
        <v>160</v>
      </c>
    </row>
    <row r="332" s="251" customFormat="true" ht="12.8" hidden="false" customHeight="false" outlineLevel="0" collapsed="false">
      <c r="B332" s="252"/>
      <c r="C332" s="253"/>
      <c r="D332" s="254" t="s">
        <v>168</v>
      </c>
      <c r="E332" s="255"/>
      <c r="F332" s="256" t="s">
        <v>547</v>
      </c>
      <c r="G332" s="253"/>
      <c r="H332" s="257" t="n">
        <v>-1.35</v>
      </c>
      <c r="I332" s="258"/>
      <c r="J332" s="253"/>
      <c r="K332" s="253"/>
      <c r="L332" s="259"/>
      <c r="M332" s="260"/>
      <c r="N332" s="261"/>
      <c r="O332" s="261"/>
      <c r="P332" s="261"/>
      <c r="Q332" s="261"/>
      <c r="R332" s="261"/>
      <c r="S332" s="261"/>
      <c r="T332" s="262"/>
      <c r="AT332" s="263" t="s">
        <v>168</v>
      </c>
      <c r="AU332" s="263" t="s">
        <v>88</v>
      </c>
      <c r="AV332" s="251" t="s">
        <v>88</v>
      </c>
      <c r="AW332" s="251" t="s">
        <v>35</v>
      </c>
      <c r="AX332" s="251" t="s">
        <v>79</v>
      </c>
      <c r="AY332" s="263" t="s">
        <v>160</v>
      </c>
    </row>
    <row r="333" s="276" customFormat="true" ht="12.8" hidden="false" customHeight="false" outlineLevel="0" collapsed="false">
      <c r="B333" s="277"/>
      <c r="C333" s="278"/>
      <c r="D333" s="254" t="s">
        <v>168</v>
      </c>
      <c r="E333" s="279"/>
      <c r="F333" s="280" t="s">
        <v>519</v>
      </c>
      <c r="G333" s="278"/>
      <c r="H333" s="279"/>
      <c r="I333" s="281"/>
      <c r="J333" s="278"/>
      <c r="K333" s="278"/>
      <c r="L333" s="282"/>
      <c r="M333" s="283"/>
      <c r="N333" s="284"/>
      <c r="O333" s="284"/>
      <c r="P333" s="284"/>
      <c r="Q333" s="284"/>
      <c r="R333" s="284"/>
      <c r="S333" s="284"/>
      <c r="T333" s="285"/>
      <c r="AT333" s="286" t="s">
        <v>168</v>
      </c>
      <c r="AU333" s="286" t="s">
        <v>88</v>
      </c>
      <c r="AV333" s="276" t="s">
        <v>86</v>
      </c>
      <c r="AW333" s="276" t="s">
        <v>35</v>
      </c>
      <c r="AX333" s="276" t="s">
        <v>79</v>
      </c>
      <c r="AY333" s="286" t="s">
        <v>160</v>
      </c>
    </row>
    <row r="334" s="251" customFormat="true" ht="12.8" hidden="false" customHeight="false" outlineLevel="0" collapsed="false">
      <c r="B334" s="252"/>
      <c r="C334" s="253"/>
      <c r="D334" s="254" t="s">
        <v>168</v>
      </c>
      <c r="E334" s="255"/>
      <c r="F334" s="256" t="s">
        <v>548</v>
      </c>
      <c r="G334" s="253"/>
      <c r="H334" s="257" t="n">
        <v>20.893</v>
      </c>
      <c r="I334" s="258"/>
      <c r="J334" s="253"/>
      <c r="K334" s="253"/>
      <c r="L334" s="259"/>
      <c r="M334" s="260"/>
      <c r="N334" s="261"/>
      <c r="O334" s="261"/>
      <c r="P334" s="261"/>
      <c r="Q334" s="261"/>
      <c r="R334" s="261"/>
      <c r="S334" s="261"/>
      <c r="T334" s="262"/>
      <c r="AT334" s="263" t="s">
        <v>168</v>
      </c>
      <c r="AU334" s="263" t="s">
        <v>88</v>
      </c>
      <c r="AV334" s="251" t="s">
        <v>88</v>
      </c>
      <c r="AW334" s="251" t="s">
        <v>35</v>
      </c>
      <c r="AX334" s="251" t="s">
        <v>79</v>
      </c>
      <c r="AY334" s="263" t="s">
        <v>160</v>
      </c>
    </row>
    <row r="335" s="251" customFormat="true" ht="12.8" hidden="false" customHeight="false" outlineLevel="0" collapsed="false">
      <c r="B335" s="252"/>
      <c r="C335" s="253"/>
      <c r="D335" s="254" t="s">
        <v>168</v>
      </c>
      <c r="E335" s="255"/>
      <c r="F335" s="256" t="s">
        <v>487</v>
      </c>
      <c r="G335" s="253"/>
      <c r="H335" s="257" t="n">
        <v>-1.379</v>
      </c>
      <c r="I335" s="258"/>
      <c r="J335" s="253"/>
      <c r="K335" s="253"/>
      <c r="L335" s="259"/>
      <c r="M335" s="260"/>
      <c r="N335" s="261"/>
      <c r="O335" s="261"/>
      <c r="P335" s="261"/>
      <c r="Q335" s="261"/>
      <c r="R335" s="261"/>
      <c r="S335" s="261"/>
      <c r="T335" s="262"/>
      <c r="AT335" s="263" t="s">
        <v>168</v>
      </c>
      <c r="AU335" s="263" t="s">
        <v>88</v>
      </c>
      <c r="AV335" s="251" t="s">
        <v>88</v>
      </c>
      <c r="AW335" s="251" t="s">
        <v>35</v>
      </c>
      <c r="AX335" s="251" t="s">
        <v>79</v>
      </c>
      <c r="AY335" s="263" t="s">
        <v>160</v>
      </c>
    </row>
    <row r="336" s="276" customFormat="true" ht="12.8" hidden="false" customHeight="false" outlineLevel="0" collapsed="false">
      <c r="B336" s="277"/>
      <c r="C336" s="278"/>
      <c r="D336" s="254" t="s">
        <v>168</v>
      </c>
      <c r="E336" s="279"/>
      <c r="F336" s="280" t="s">
        <v>521</v>
      </c>
      <c r="G336" s="278"/>
      <c r="H336" s="279"/>
      <c r="I336" s="281"/>
      <c r="J336" s="278"/>
      <c r="K336" s="278"/>
      <c r="L336" s="282"/>
      <c r="M336" s="283"/>
      <c r="N336" s="284"/>
      <c r="O336" s="284"/>
      <c r="P336" s="284"/>
      <c r="Q336" s="284"/>
      <c r="R336" s="284"/>
      <c r="S336" s="284"/>
      <c r="T336" s="285"/>
      <c r="AT336" s="286" t="s">
        <v>168</v>
      </c>
      <c r="AU336" s="286" t="s">
        <v>88</v>
      </c>
      <c r="AV336" s="276" t="s">
        <v>86</v>
      </c>
      <c r="AW336" s="276" t="s">
        <v>35</v>
      </c>
      <c r="AX336" s="276" t="s">
        <v>79</v>
      </c>
      <c r="AY336" s="286" t="s">
        <v>160</v>
      </c>
    </row>
    <row r="337" s="251" customFormat="true" ht="12.8" hidden="false" customHeight="false" outlineLevel="0" collapsed="false">
      <c r="B337" s="252"/>
      <c r="C337" s="253"/>
      <c r="D337" s="254" t="s">
        <v>168</v>
      </c>
      <c r="E337" s="255"/>
      <c r="F337" s="256" t="s">
        <v>549</v>
      </c>
      <c r="G337" s="253"/>
      <c r="H337" s="257" t="n">
        <v>53.903</v>
      </c>
      <c r="I337" s="258"/>
      <c r="J337" s="253"/>
      <c r="K337" s="253"/>
      <c r="L337" s="259"/>
      <c r="M337" s="260"/>
      <c r="N337" s="261"/>
      <c r="O337" s="261"/>
      <c r="P337" s="261"/>
      <c r="Q337" s="261"/>
      <c r="R337" s="261"/>
      <c r="S337" s="261"/>
      <c r="T337" s="262"/>
      <c r="AT337" s="263" t="s">
        <v>168</v>
      </c>
      <c r="AU337" s="263" t="s">
        <v>88</v>
      </c>
      <c r="AV337" s="251" t="s">
        <v>88</v>
      </c>
      <c r="AW337" s="251" t="s">
        <v>35</v>
      </c>
      <c r="AX337" s="251" t="s">
        <v>79</v>
      </c>
      <c r="AY337" s="263" t="s">
        <v>160</v>
      </c>
    </row>
    <row r="338" s="251" customFormat="true" ht="12.8" hidden="false" customHeight="false" outlineLevel="0" collapsed="false">
      <c r="B338" s="252"/>
      <c r="C338" s="253"/>
      <c r="D338" s="254" t="s">
        <v>168</v>
      </c>
      <c r="E338" s="255"/>
      <c r="F338" s="256" t="s">
        <v>485</v>
      </c>
      <c r="G338" s="253"/>
      <c r="H338" s="257" t="n">
        <v>-1.576</v>
      </c>
      <c r="I338" s="258"/>
      <c r="J338" s="253"/>
      <c r="K338" s="253"/>
      <c r="L338" s="259"/>
      <c r="M338" s="260"/>
      <c r="N338" s="261"/>
      <c r="O338" s="261"/>
      <c r="P338" s="261"/>
      <c r="Q338" s="261"/>
      <c r="R338" s="261"/>
      <c r="S338" s="261"/>
      <c r="T338" s="262"/>
      <c r="AT338" s="263" t="s">
        <v>168</v>
      </c>
      <c r="AU338" s="263" t="s">
        <v>88</v>
      </c>
      <c r="AV338" s="251" t="s">
        <v>88</v>
      </c>
      <c r="AW338" s="251" t="s">
        <v>35</v>
      </c>
      <c r="AX338" s="251" t="s">
        <v>79</v>
      </c>
      <c r="AY338" s="263" t="s">
        <v>160</v>
      </c>
    </row>
    <row r="339" s="251" customFormat="true" ht="12.8" hidden="false" customHeight="false" outlineLevel="0" collapsed="false">
      <c r="B339" s="252"/>
      <c r="C339" s="253"/>
      <c r="D339" s="254" t="s">
        <v>168</v>
      </c>
      <c r="E339" s="255"/>
      <c r="F339" s="256" t="s">
        <v>550</v>
      </c>
      <c r="G339" s="253"/>
      <c r="H339" s="257" t="n">
        <v>-2.025</v>
      </c>
      <c r="I339" s="258"/>
      <c r="J339" s="253"/>
      <c r="K339" s="253"/>
      <c r="L339" s="259"/>
      <c r="M339" s="260"/>
      <c r="N339" s="261"/>
      <c r="O339" s="261"/>
      <c r="P339" s="261"/>
      <c r="Q339" s="261"/>
      <c r="R339" s="261"/>
      <c r="S339" s="261"/>
      <c r="T339" s="262"/>
      <c r="AT339" s="263" t="s">
        <v>168</v>
      </c>
      <c r="AU339" s="263" t="s">
        <v>88</v>
      </c>
      <c r="AV339" s="251" t="s">
        <v>88</v>
      </c>
      <c r="AW339" s="251" t="s">
        <v>35</v>
      </c>
      <c r="AX339" s="251" t="s">
        <v>79</v>
      </c>
      <c r="AY339" s="263" t="s">
        <v>160</v>
      </c>
    </row>
    <row r="340" s="276" customFormat="true" ht="12.8" hidden="false" customHeight="false" outlineLevel="0" collapsed="false">
      <c r="B340" s="277"/>
      <c r="C340" s="278"/>
      <c r="D340" s="254" t="s">
        <v>168</v>
      </c>
      <c r="E340" s="279"/>
      <c r="F340" s="280" t="s">
        <v>523</v>
      </c>
      <c r="G340" s="278"/>
      <c r="H340" s="279"/>
      <c r="I340" s="281"/>
      <c r="J340" s="278"/>
      <c r="K340" s="278"/>
      <c r="L340" s="282"/>
      <c r="M340" s="283"/>
      <c r="N340" s="284"/>
      <c r="O340" s="284"/>
      <c r="P340" s="284"/>
      <c r="Q340" s="284"/>
      <c r="R340" s="284"/>
      <c r="S340" s="284"/>
      <c r="T340" s="285"/>
      <c r="AT340" s="286" t="s">
        <v>168</v>
      </c>
      <c r="AU340" s="286" t="s">
        <v>88</v>
      </c>
      <c r="AV340" s="276" t="s">
        <v>86</v>
      </c>
      <c r="AW340" s="276" t="s">
        <v>35</v>
      </c>
      <c r="AX340" s="276" t="s">
        <v>79</v>
      </c>
      <c r="AY340" s="286" t="s">
        <v>160</v>
      </c>
    </row>
    <row r="341" s="251" customFormat="true" ht="12.8" hidden="false" customHeight="false" outlineLevel="0" collapsed="false">
      <c r="B341" s="252"/>
      <c r="C341" s="253"/>
      <c r="D341" s="254" t="s">
        <v>168</v>
      </c>
      <c r="E341" s="255"/>
      <c r="F341" s="256" t="s">
        <v>551</v>
      </c>
      <c r="G341" s="253"/>
      <c r="H341" s="257" t="n">
        <v>61.548</v>
      </c>
      <c r="I341" s="258"/>
      <c r="J341" s="253"/>
      <c r="K341" s="253"/>
      <c r="L341" s="259"/>
      <c r="M341" s="260"/>
      <c r="N341" s="261"/>
      <c r="O341" s="261"/>
      <c r="P341" s="261"/>
      <c r="Q341" s="261"/>
      <c r="R341" s="261"/>
      <c r="S341" s="261"/>
      <c r="T341" s="262"/>
      <c r="AT341" s="263" t="s">
        <v>168</v>
      </c>
      <c r="AU341" s="263" t="s">
        <v>88</v>
      </c>
      <c r="AV341" s="251" t="s">
        <v>88</v>
      </c>
      <c r="AW341" s="251" t="s">
        <v>35</v>
      </c>
      <c r="AX341" s="251" t="s">
        <v>79</v>
      </c>
      <c r="AY341" s="263" t="s">
        <v>160</v>
      </c>
    </row>
    <row r="342" s="251" customFormat="true" ht="12.8" hidden="false" customHeight="false" outlineLevel="0" collapsed="false">
      <c r="B342" s="252"/>
      <c r="C342" s="253"/>
      <c r="D342" s="254" t="s">
        <v>168</v>
      </c>
      <c r="E342" s="255"/>
      <c r="F342" s="256" t="s">
        <v>552</v>
      </c>
      <c r="G342" s="253"/>
      <c r="H342" s="257" t="n">
        <v>-0.28</v>
      </c>
      <c r="I342" s="258"/>
      <c r="J342" s="253"/>
      <c r="K342" s="253"/>
      <c r="L342" s="259"/>
      <c r="M342" s="260"/>
      <c r="N342" s="261"/>
      <c r="O342" s="261"/>
      <c r="P342" s="261"/>
      <c r="Q342" s="261"/>
      <c r="R342" s="261"/>
      <c r="S342" s="261"/>
      <c r="T342" s="262"/>
      <c r="AT342" s="263" t="s">
        <v>168</v>
      </c>
      <c r="AU342" s="263" t="s">
        <v>88</v>
      </c>
      <c r="AV342" s="251" t="s">
        <v>88</v>
      </c>
      <c r="AW342" s="251" t="s">
        <v>35</v>
      </c>
      <c r="AX342" s="251" t="s">
        <v>79</v>
      </c>
      <c r="AY342" s="263" t="s">
        <v>160</v>
      </c>
    </row>
    <row r="343" s="251" customFormat="true" ht="12.8" hidden="false" customHeight="false" outlineLevel="0" collapsed="false">
      <c r="B343" s="252"/>
      <c r="C343" s="253"/>
      <c r="D343" s="254" t="s">
        <v>168</v>
      </c>
      <c r="E343" s="255"/>
      <c r="F343" s="256" t="s">
        <v>485</v>
      </c>
      <c r="G343" s="253"/>
      <c r="H343" s="257" t="n">
        <v>-1.576</v>
      </c>
      <c r="I343" s="258"/>
      <c r="J343" s="253"/>
      <c r="K343" s="253"/>
      <c r="L343" s="259"/>
      <c r="M343" s="260"/>
      <c r="N343" s="261"/>
      <c r="O343" s="261"/>
      <c r="P343" s="261"/>
      <c r="Q343" s="261"/>
      <c r="R343" s="261"/>
      <c r="S343" s="261"/>
      <c r="T343" s="262"/>
      <c r="AT343" s="263" t="s">
        <v>168</v>
      </c>
      <c r="AU343" s="263" t="s">
        <v>88</v>
      </c>
      <c r="AV343" s="251" t="s">
        <v>88</v>
      </c>
      <c r="AW343" s="251" t="s">
        <v>35</v>
      </c>
      <c r="AX343" s="251" t="s">
        <v>79</v>
      </c>
      <c r="AY343" s="263" t="s">
        <v>160</v>
      </c>
    </row>
    <row r="344" s="251" customFormat="true" ht="12.8" hidden="false" customHeight="false" outlineLevel="0" collapsed="false">
      <c r="B344" s="252"/>
      <c r="C344" s="253"/>
      <c r="D344" s="254" t="s">
        <v>168</v>
      </c>
      <c r="E344" s="255"/>
      <c r="F344" s="256" t="s">
        <v>553</v>
      </c>
      <c r="G344" s="253"/>
      <c r="H344" s="257" t="n">
        <v>-1.767</v>
      </c>
      <c r="I344" s="258"/>
      <c r="J344" s="253"/>
      <c r="K344" s="253"/>
      <c r="L344" s="259"/>
      <c r="M344" s="260"/>
      <c r="N344" s="261"/>
      <c r="O344" s="261"/>
      <c r="P344" s="261"/>
      <c r="Q344" s="261"/>
      <c r="R344" s="261"/>
      <c r="S344" s="261"/>
      <c r="T344" s="262"/>
      <c r="AT344" s="263" t="s">
        <v>168</v>
      </c>
      <c r="AU344" s="263" t="s">
        <v>88</v>
      </c>
      <c r="AV344" s="251" t="s">
        <v>88</v>
      </c>
      <c r="AW344" s="251" t="s">
        <v>35</v>
      </c>
      <c r="AX344" s="251" t="s">
        <v>79</v>
      </c>
      <c r="AY344" s="263" t="s">
        <v>160</v>
      </c>
    </row>
    <row r="345" s="251" customFormat="true" ht="12.8" hidden="false" customHeight="false" outlineLevel="0" collapsed="false">
      <c r="B345" s="252"/>
      <c r="C345" s="253"/>
      <c r="D345" s="254" t="s">
        <v>168</v>
      </c>
      <c r="E345" s="255"/>
      <c r="F345" s="256" t="s">
        <v>554</v>
      </c>
      <c r="G345" s="253"/>
      <c r="H345" s="257" t="n">
        <v>0.36</v>
      </c>
      <c r="I345" s="258"/>
      <c r="J345" s="253"/>
      <c r="K345" s="253"/>
      <c r="L345" s="259"/>
      <c r="M345" s="260"/>
      <c r="N345" s="261"/>
      <c r="O345" s="261"/>
      <c r="P345" s="261"/>
      <c r="Q345" s="261"/>
      <c r="R345" s="261"/>
      <c r="S345" s="261"/>
      <c r="T345" s="262"/>
      <c r="AT345" s="263" t="s">
        <v>168</v>
      </c>
      <c r="AU345" s="263" t="s">
        <v>88</v>
      </c>
      <c r="AV345" s="251" t="s">
        <v>88</v>
      </c>
      <c r="AW345" s="251" t="s">
        <v>35</v>
      </c>
      <c r="AX345" s="251" t="s">
        <v>79</v>
      </c>
      <c r="AY345" s="263" t="s">
        <v>160</v>
      </c>
    </row>
    <row r="346" s="251" customFormat="true" ht="12.8" hidden="false" customHeight="false" outlineLevel="0" collapsed="false">
      <c r="B346" s="252"/>
      <c r="C346" s="253"/>
      <c r="D346" s="254" t="s">
        <v>168</v>
      </c>
      <c r="E346" s="255"/>
      <c r="F346" s="256" t="s">
        <v>555</v>
      </c>
      <c r="G346" s="253"/>
      <c r="H346" s="257" t="n">
        <v>-0.15</v>
      </c>
      <c r="I346" s="258"/>
      <c r="J346" s="253"/>
      <c r="K346" s="253"/>
      <c r="L346" s="259"/>
      <c r="M346" s="260"/>
      <c r="N346" s="261"/>
      <c r="O346" s="261"/>
      <c r="P346" s="261"/>
      <c r="Q346" s="261"/>
      <c r="R346" s="261"/>
      <c r="S346" s="261"/>
      <c r="T346" s="262"/>
      <c r="AT346" s="263" t="s">
        <v>168</v>
      </c>
      <c r="AU346" s="263" t="s">
        <v>88</v>
      </c>
      <c r="AV346" s="251" t="s">
        <v>88</v>
      </c>
      <c r="AW346" s="251" t="s">
        <v>35</v>
      </c>
      <c r="AX346" s="251" t="s">
        <v>79</v>
      </c>
      <c r="AY346" s="263" t="s">
        <v>160</v>
      </c>
    </row>
    <row r="347" s="251" customFormat="true" ht="12.8" hidden="false" customHeight="false" outlineLevel="0" collapsed="false">
      <c r="B347" s="252"/>
      <c r="C347" s="253"/>
      <c r="D347" s="254" t="s">
        <v>168</v>
      </c>
      <c r="E347" s="255"/>
      <c r="F347" s="256" t="s">
        <v>556</v>
      </c>
      <c r="G347" s="253"/>
      <c r="H347" s="257" t="n">
        <v>-3.152</v>
      </c>
      <c r="I347" s="258"/>
      <c r="J347" s="253"/>
      <c r="K347" s="253"/>
      <c r="L347" s="259"/>
      <c r="M347" s="260"/>
      <c r="N347" s="261"/>
      <c r="O347" s="261"/>
      <c r="P347" s="261"/>
      <c r="Q347" s="261"/>
      <c r="R347" s="261"/>
      <c r="S347" s="261"/>
      <c r="T347" s="262"/>
      <c r="AT347" s="263" t="s">
        <v>168</v>
      </c>
      <c r="AU347" s="263" t="s">
        <v>88</v>
      </c>
      <c r="AV347" s="251" t="s">
        <v>88</v>
      </c>
      <c r="AW347" s="251" t="s">
        <v>35</v>
      </c>
      <c r="AX347" s="251" t="s">
        <v>79</v>
      </c>
      <c r="AY347" s="263" t="s">
        <v>160</v>
      </c>
    </row>
    <row r="348" s="276" customFormat="true" ht="12.8" hidden="false" customHeight="false" outlineLevel="0" collapsed="false">
      <c r="B348" s="277"/>
      <c r="C348" s="278"/>
      <c r="D348" s="254" t="s">
        <v>168</v>
      </c>
      <c r="E348" s="279"/>
      <c r="F348" s="280" t="s">
        <v>525</v>
      </c>
      <c r="G348" s="278"/>
      <c r="H348" s="279"/>
      <c r="I348" s="281"/>
      <c r="J348" s="278"/>
      <c r="K348" s="278"/>
      <c r="L348" s="282"/>
      <c r="M348" s="283"/>
      <c r="N348" s="284"/>
      <c r="O348" s="284"/>
      <c r="P348" s="284"/>
      <c r="Q348" s="284"/>
      <c r="R348" s="284"/>
      <c r="S348" s="284"/>
      <c r="T348" s="285"/>
      <c r="AT348" s="286" t="s">
        <v>168</v>
      </c>
      <c r="AU348" s="286" t="s">
        <v>88</v>
      </c>
      <c r="AV348" s="276" t="s">
        <v>86</v>
      </c>
      <c r="AW348" s="276" t="s">
        <v>35</v>
      </c>
      <c r="AX348" s="276" t="s">
        <v>79</v>
      </c>
      <c r="AY348" s="286" t="s">
        <v>160</v>
      </c>
    </row>
    <row r="349" s="251" customFormat="true" ht="12.8" hidden="false" customHeight="false" outlineLevel="0" collapsed="false">
      <c r="B349" s="252"/>
      <c r="C349" s="253"/>
      <c r="D349" s="254" t="s">
        <v>168</v>
      </c>
      <c r="E349" s="255"/>
      <c r="F349" s="256" t="s">
        <v>557</v>
      </c>
      <c r="G349" s="253"/>
      <c r="H349" s="257" t="n">
        <v>49.652</v>
      </c>
      <c r="I349" s="258"/>
      <c r="J349" s="253"/>
      <c r="K349" s="253"/>
      <c r="L349" s="259"/>
      <c r="M349" s="260"/>
      <c r="N349" s="261"/>
      <c r="O349" s="261"/>
      <c r="P349" s="261"/>
      <c r="Q349" s="261"/>
      <c r="R349" s="261"/>
      <c r="S349" s="261"/>
      <c r="T349" s="262"/>
      <c r="AT349" s="263" t="s">
        <v>168</v>
      </c>
      <c r="AU349" s="263" t="s">
        <v>88</v>
      </c>
      <c r="AV349" s="251" t="s">
        <v>88</v>
      </c>
      <c r="AW349" s="251" t="s">
        <v>35</v>
      </c>
      <c r="AX349" s="251" t="s">
        <v>79</v>
      </c>
      <c r="AY349" s="263" t="s">
        <v>160</v>
      </c>
    </row>
    <row r="350" s="251" customFormat="true" ht="12.8" hidden="false" customHeight="false" outlineLevel="0" collapsed="false">
      <c r="B350" s="252"/>
      <c r="C350" s="253"/>
      <c r="D350" s="254" t="s">
        <v>168</v>
      </c>
      <c r="E350" s="255"/>
      <c r="F350" s="256" t="s">
        <v>558</v>
      </c>
      <c r="G350" s="253"/>
      <c r="H350" s="257" t="n">
        <v>-2.1</v>
      </c>
      <c r="I350" s="258"/>
      <c r="J350" s="253"/>
      <c r="K350" s="253"/>
      <c r="L350" s="259"/>
      <c r="M350" s="260"/>
      <c r="N350" s="261"/>
      <c r="O350" s="261"/>
      <c r="P350" s="261"/>
      <c r="Q350" s="261"/>
      <c r="R350" s="261"/>
      <c r="S350" s="261"/>
      <c r="T350" s="262"/>
      <c r="AT350" s="263" t="s">
        <v>168</v>
      </c>
      <c r="AU350" s="263" t="s">
        <v>88</v>
      </c>
      <c r="AV350" s="251" t="s">
        <v>88</v>
      </c>
      <c r="AW350" s="251" t="s">
        <v>35</v>
      </c>
      <c r="AX350" s="251" t="s">
        <v>79</v>
      </c>
      <c r="AY350" s="263" t="s">
        <v>160</v>
      </c>
    </row>
    <row r="351" s="251" customFormat="true" ht="12.8" hidden="false" customHeight="false" outlineLevel="0" collapsed="false">
      <c r="B351" s="252"/>
      <c r="C351" s="253"/>
      <c r="D351" s="254" t="s">
        <v>168</v>
      </c>
      <c r="E351" s="255"/>
      <c r="F351" s="256" t="s">
        <v>559</v>
      </c>
      <c r="G351" s="253"/>
      <c r="H351" s="257" t="n">
        <v>-1.16</v>
      </c>
      <c r="I351" s="258"/>
      <c r="J351" s="253"/>
      <c r="K351" s="253"/>
      <c r="L351" s="259"/>
      <c r="M351" s="260"/>
      <c r="N351" s="261"/>
      <c r="O351" s="261"/>
      <c r="P351" s="261"/>
      <c r="Q351" s="261"/>
      <c r="R351" s="261"/>
      <c r="S351" s="261"/>
      <c r="T351" s="262"/>
      <c r="AT351" s="263" t="s">
        <v>168</v>
      </c>
      <c r="AU351" s="263" t="s">
        <v>88</v>
      </c>
      <c r="AV351" s="251" t="s">
        <v>88</v>
      </c>
      <c r="AW351" s="251" t="s">
        <v>35</v>
      </c>
      <c r="AX351" s="251" t="s">
        <v>79</v>
      </c>
      <c r="AY351" s="263" t="s">
        <v>160</v>
      </c>
    </row>
    <row r="352" s="276" customFormat="true" ht="12.8" hidden="false" customHeight="false" outlineLevel="0" collapsed="false">
      <c r="B352" s="277"/>
      <c r="C352" s="278"/>
      <c r="D352" s="254" t="s">
        <v>168</v>
      </c>
      <c r="E352" s="279"/>
      <c r="F352" s="280" t="s">
        <v>527</v>
      </c>
      <c r="G352" s="278"/>
      <c r="H352" s="279"/>
      <c r="I352" s="281"/>
      <c r="J352" s="278"/>
      <c r="K352" s="278"/>
      <c r="L352" s="282"/>
      <c r="M352" s="283"/>
      <c r="N352" s="284"/>
      <c r="O352" s="284"/>
      <c r="P352" s="284"/>
      <c r="Q352" s="284"/>
      <c r="R352" s="284"/>
      <c r="S352" s="284"/>
      <c r="T352" s="285"/>
      <c r="AT352" s="286" t="s">
        <v>168</v>
      </c>
      <c r="AU352" s="286" t="s">
        <v>88</v>
      </c>
      <c r="AV352" s="276" t="s">
        <v>86</v>
      </c>
      <c r="AW352" s="276" t="s">
        <v>35</v>
      </c>
      <c r="AX352" s="276" t="s">
        <v>79</v>
      </c>
      <c r="AY352" s="286" t="s">
        <v>160</v>
      </c>
    </row>
    <row r="353" s="251" customFormat="true" ht="12.8" hidden="false" customHeight="false" outlineLevel="0" collapsed="false">
      <c r="B353" s="252"/>
      <c r="C353" s="253"/>
      <c r="D353" s="254" t="s">
        <v>168</v>
      </c>
      <c r="E353" s="255"/>
      <c r="F353" s="256" t="s">
        <v>560</v>
      </c>
      <c r="G353" s="253"/>
      <c r="H353" s="257" t="n">
        <v>24.73</v>
      </c>
      <c r="I353" s="258"/>
      <c r="J353" s="253"/>
      <c r="K353" s="253"/>
      <c r="L353" s="259"/>
      <c r="M353" s="260"/>
      <c r="N353" s="261"/>
      <c r="O353" s="261"/>
      <c r="P353" s="261"/>
      <c r="Q353" s="261"/>
      <c r="R353" s="261"/>
      <c r="S353" s="261"/>
      <c r="T353" s="262"/>
      <c r="AT353" s="263" t="s">
        <v>168</v>
      </c>
      <c r="AU353" s="263" t="s">
        <v>88</v>
      </c>
      <c r="AV353" s="251" t="s">
        <v>88</v>
      </c>
      <c r="AW353" s="251" t="s">
        <v>35</v>
      </c>
      <c r="AX353" s="251" t="s">
        <v>79</v>
      </c>
      <c r="AY353" s="263" t="s">
        <v>160</v>
      </c>
    </row>
    <row r="354" s="251" customFormat="true" ht="12.8" hidden="false" customHeight="false" outlineLevel="0" collapsed="false">
      <c r="B354" s="252"/>
      <c r="C354" s="253"/>
      <c r="D354" s="254" t="s">
        <v>168</v>
      </c>
      <c r="E354" s="255"/>
      <c r="F354" s="256" t="s">
        <v>561</v>
      </c>
      <c r="G354" s="253"/>
      <c r="H354" s="257" t="n">
        <v>1.522</v>
      </c>
      <c r="I354" s="258"/>
      <c r="J354" s="253"/>
      <c r="K354" s="253"/>
      <c r="L354" s="259"/>
      <c r="M354" s="260"/>
      <c r="N354" s="261"/>
      <c r="O354" s="261"/>
      <c r="P354" s="261"/>
      <c r="Q354" s="261"/>
      <c r="R354" s="261"/>
      <c r="S354" s="261"/>
      <c r="T354" s="262"/>
      <c r="AT354" s="263" t="s">
        <v>168</v>
      </c>
      <c r="AU354" s="263" t="s">
        <v>88</v>
      </c>
      <c r="AV354" s="251" t="s">
        <v>88</v>
      </c>
      <c r="AW354" s="251" t="s">
        <v>35</v>
      </c>
      <c r="AX354" s="251" t="s">
        <v>79</v>
      </c>
      <c r="AY354" s="263" t="s">
        <v>160</v>
      </c>
    </row>
    <row r="355" s="251" customFormat="true" ht="12.8" hidden="false" customHeight="false" outlineLevel="0" collapsed="false">
      <c r="B355" s="252"/>
      <c r="C355" s="253"/>
      <c r="D355" s="254" t="s">
        <v>168</v>
      </c>
      <c r="E355" s="255"/>
      <c r="F355" s="256" t="s">
        <v>556</v>
      </c>
      <c r="G355" s="253"/>
      <c r="H355" s="257" t="n">
        <v>-3.152</v>
      </c>
      <c r="I355" s="258"/>
      <c r="J355" s="253"/>
      <c r="K355" s="253"/>
      <c r="L355" s="259"/>
      <c r="M355" s="260"/>
      <c r="N355" s="261"/>
      <c r="O355" s="261"/>
      <c r="P355" s="261"/>
      <c r="Q355" s="261"/>
      <c r="R355" s="261"/>
      <c r="S355" s="261"/>
      <c r="T355" s="262"/>
      <c r="AT355" s="263" t="s">
        <v>168</v>
      </c>
      <c r="AU355" s="263" t="s">
        <v>88</v>
      </c>
      <c r="AV355" s="251" t="s">
        <v>88</v>
      </c>
      <c r="AW355" s="251" t="s">
        <v>35</v>
      </c>
      <c r="AX355" s="251" t="s">
        <v>79</v>
      </c>
      <c r="AY355" s="263" t="s">
        <v>160</v>
      </c>
    </row>
    <row r="356" s="276" customFormat="true" ht="12.8" hidden="false" customHeight="false" outlineLevel="0" collapsed="false">
      <c r="B356" s="277"/>
      <c r="C356" s="278"/>
      <c r="D356" s="254" t="s">
        <v>168</v>
      </c>
      <c r="E356" s="279"/>
      <c r="F356" s="280" t="s">
        <v>529</v>
      </c>
      <c r="G356" s="278"/>
      <c r="H356" s="279"/>
      <c r="I356" s="281"/>
      <c r="J356" s="278"/>
      <c r="K356" s="278"/>
      <c r="L356" s="282"/>
      <c r="M356" s="283"/>
      <c r="N356" s="284"/>
      <c r="O356" s="284"/>
      <c r="P356" s="284"/>
      <c r="Q356" s="284"/>
      <c r="R356" s="284"/>
      <c r="S356" s="284"/>
      <c r="T356" s="285"/>
      <c r="AT356" s="286" t="s">
        <v>168</v>
      </c>
      <c r="AU356" s="286" t="s">
        <v>88</v>
      </c>
      <c r="AV356" s="276" t="s">
        <v>86</v>
      </c>
      <c r="AW356" s="276" t="s">
        <v>35</v>
      </c>
      <c r="AX356" s="276" t="s">
        <v>79</v>
      </c>
      <c r="AY356" s="286" t="s">
        <v>160</v>
      </c>
    </row>
    <row r="357" s="251" customFormat="true" ht="12.8" hidden="false" customHeight="false" outlineLevel="0" collapsed="false">
      <c r="B357" s="252"/>
      <c r="C357" s="253"/>
      <c r="D357" s="254" t="s">
        <v>168</v>
      </c>
      <c r="E357" s="255"/>
      <c r="F357" s="256" t="s">
        <v>562</v>
      </c>
      <c r="G357" s="253"/>
      <c r="H357" s="257" t="n">
        <v>21.252</v>
      </c>
      <c r="I357" s="258"/>
      <c r="J357" s="253"/>
      <c r="K357" s="253"/>
      <c r="L357" s="259"/>
      <c r="M357" s="260"/>
      <c r="N357" s="261"/>
      <c r="O357" s="261"/>
      <c r="P357" s="261"/>
      <c r="Q357" s="261"/>
      <c r="R357" s="261"/>
      <c r="S357" s="261"/>
      <c r="T357" s="262"/>
      <c r="AT357" s="263" t="s">
        <v>168</v>
      </c>
      <c r="AU357" s="263" t="s">
        <v>88</v>
      </c>
      <c r="AV357" s="251" t="s">
        <v>88</v>
      </c>
      <c r="AW357" s="251" t="s">
        <v>35</v>
      </c>
      <c r="AX357" s="251" t="s">
        <v>79</v>
      </c>
      <c r="AY357" s="263" t="s">
        <v>160</v>
      </c>
    </row>
    <row r="358" s="251" customFormat="true" ht="12.8" hidden="false" customHeight="false" outlineLevel="0" collapsed="false">
      <c r="B358" s="252"/>
      <c r="C358" s="253"/>
      <c r="D358" s="254" t="s">
        <v>168</v>
      </c>
      <c r="E358" s="255"/>
      <c r="F358" s="256" t="s">
        <v>561</v>
      </c>
      <c r="G358" s="253"/>
      <c r="H358" s="257" t="n">
        <v>1.522</v>
      </c>
      <c r="I358" s="258"/>
      <c r="J358" s="253"/>
      <c r="K358" s="253"/>
      <c r="L358" s="259"/>
      <c r="M358" s="260"/>
      <c r="N358" s="261"/>
      <c r="O358" s="261"/>
      <c r="P358" s="261"/>
      <c r="Q358" s="261"/>
      <c r="R358" s="261"/>
      <c r="S358" s="261"/>
      <c r="T358" s="262"/>
      <c r="AT358" s="263" t="s">
        <v>168</v>
      </c>
      <c r="AU358" s="263" t="s">
        <v>88</v>
      </c>
      <c r="AV358" s="251" t="s">
        <v>88</v>
      </c>
      <c r="AW358" s="251" t="s">
        <v>35</v>
      </c>
      <c r="AX358" s="251" t="s">
        <v>79</v>
      </c>
      <c r="AY358" s="263" t="s">
        <v>160</v>
      </c>
    </row>
    <row r="359" s="251" customFormat="true" ht="12.8" hidden="false" customHeight="false" outlineLevel="0" collapsed="false">
      <c r="B359" s="252"/>
      <c r="C359" s="253"/>
      <c r="D359" s="254" t="s">
        <v>168</v>
      </c>
      <c r="E359" s="255"/>
      <c r="F359" s="256" t="s">
        <v>563</v>
      </c>
      <c r="G359" s="253"/>
      <c r="H359" s="257" t="n">
        <v>0.27</v>
      </c>
      <c r="I359" s="258"/>
      <c r="J359" s="253"/>
      <c r="K359" s="253"/>
      <c r="L359" s="259"/>
      <c r="M359" s="260"/>
      <c r="N359" s="261"/>
      <c r="O359" s="261"/>
      <c r="P359" s="261"/>
      <c r="Q359" s="261"/>
      <c r="R359" s="261"/>
      <c r="S359" s="261"/>
      <c r="T359" s="262"/>
      <c r="AT359" s="263" t="s">
        <v>168</v>
      </c>
      <c r="AU359" s="263" t="s">
        <v>88</v>
      </c>
      <c r="AV359" s="251" t="s">
        <v>88</v>
      </c>
      <c r="AW359" s="251" t="s">
        <v>35</v>
      </c>
      <c r="AX359" s="251" t="s">
        <v>79</v>
      </c>
      <c r="AY359" s="263" t="s">
        <v>160</v>
      </c>
    </row>
    <row r="360" s="276" customFormat="true" ht="12.8" hidden="false" customHeight="false" outlineLevel="0" collapsed="false">
      <c r="B360" s="277"/>
      <c r="C360" s="278"/>
      <c r="D360" s="254" t="s">
        <v>168</v>
      </c>
      <c r="E360" s="279"/>
      <c r="F360" s="280" t="s">
        <v>531</v>
      </c>
      <c r="G360" s="278"/>
      <c r="H360" s="279"/>
      <c r="I360" s="281"/>
      <c r="J360" s="278"/>
      <c r="K360" s="278"/>
      <c r="L360" s="282"/>
      <c r="M360" s="283"/>
      <c r="N360" s="284"/>
      <c r="O360" s="284"/>
      <c r="P360" s="284"/>
      <c r="Q360" s="284"/>
      <c r="R360" s="284"/>
      <c r="S360" s="284"/>
      <c r="T360" s="285"/>
      <c r="AT360" s="286" t="s">
        <v>168</v>
      </c>
      <c r="AU360" s="286" t="s">
        <v>88</v>
      </c>
      <c r="AV360" s="276" t="s">
        <v>86</v>
      </c>
      <c r="AW360" s="276" t="s">
        <v>35</v>
      </c>
      <c r="AX360" s="276" t="s">
        <v>79</v>
      </c>
      <c r="AY360" s="286" t="s">
        <v>160</v>
      </c>
    </row>
    <row r="361" s="251" customFormat="true" ht="12.8" hidden="false" customHeight="false" outlineLevel="0" collapsed="false">
      <c r="B361" s="252"/>
      <c r="C361" s="253"/>
      <c r="D361" s="254" t="s">
        <v>168</v>
      </c>
      <c r="E361" s="255"/>
      <c r="F361" s="256" t="s">
        <v>564</v>
      </c>
      <c r="G361" s="253"/>
      <c r="H361" s="257" t="n">
        <v>16.67</v>
      </c>
      <c r="I361" s="258"/>
      <c r="J361" s="253"/>
      <c r="K361" s="253"/>
      <c r="L361" s="259"/>
      <c r="M361" s="260"/>
      <c r="N361" s="261"/>
      <c r="O361" s="261"/>
      <c r="P361" s="261"/>
      <c r="Q361" s="261"/>
      <c r="R361" s="261"/>
      <c r="S361" s="261"/>
      <c r="T361" s="262"/>
      <c r="AT361" s="263" t="s">
        <v>168</v>
      </c>
      <c r="AU361" s="263" t="s">
        <v>88</v>
      </c>
      <c r="AV361" s="251" t="s">
        <v>88</v>
      </c>
      <c r="AW361" s="251" t="s">
        <v>35</v>
      </c>
      <c r="AX361" s="251" t="s">
        <v>79</v>
      </c>
      <c r="AY361" s="263" t="s">
        <v>160</v>
      </c>
    </row>
    <row r="362" s="251" customFormat="true" ht="12.8" hidden="false" customHeight="false" outlineLevel="0" collapsed="false">
      <c r="B362" s="252"/>
      <c r="C362" s="253"/>
      <c r="D362" s="254" t="s">
        <v>168</v>
      </c>
      <c r="E362" s="255"/>
      <c r="F362" s="256" t="s">
        <v>565</v>
      </c>
      <c r="G362" s="253"/>
      <c r="H362" s="257" t="n">
        <v>0.54</v>
      </c>
      <c r="I362" s="258"/>
      <c r="J362" s="253"/>
      <c r="K362" s="253"/>
      <c r="L362" s="259"/>
      <c r="M362" s="260"/>
      <c r="N362" s="261"/>
      <c r="O362" s="261"/>
      <c r="P362" s="261"/>
      <c r="Q362" s="261"/>
      <c r="R362" s="261"/>
      <c r="S362" s="261"/>
      <c r="T362" s="262"/>
      <c r="AT362" s="263" t="s">
        <v>168</v>
      </c>
      <c r="AU362" s="263" t="s">
        <v>88</v>
      </c>
      <c r="AV362" s="251" t="s">
        <v>88</v>
      </c>
      <c r="AW362" s="251" t="s">
        <v>35</v>
      </c>
      <c r="AX362" s="251" t="s">
        <v>79</v>
      </c>
      <c r="AY362" s="263" t="s">
        <v>160</v>
      </c>
    </row>
    <row r="363" s="251" customFormat="true" ht="12.8" hidden="false" customHeight="false" outlineLevel="0" collapsed="false">
      <c r="B363" s="252"/>
      <c r="C363" s="253"/>
      <c r="D363" s="254" t="s">
        <v>168</v>
      </c>
      <c r="E363" s="255"/>
      <c r="F363" s="256" t="s">
        <v>485</v>
      </c>
      <c r="G363" s="253"/>
      <c r="H363" s="257" t="n">
        <v>-1.576</v>
      </c>
      <c r="I363" s="258"/>
      <c r="J363" s="253"/>
      <c r="K363" s="253"/>
      <c r="L363" s="259"/>
      <c r="M363" s="260"/>
      <c r="N363" s="261"/>
      <c r="O363" s="261"/>
      <c r="P363" s="261"/>
      <c r="Q363" s="261"/>
      <c r="R363" s="261"/>
      <c r="S363" s="261"/>
      <c r="T363" s="262"/>
      <c r="AT363" s="263" t="s">
        <v>168</v>
      </c>
      <c r="AU363" s="263" t="s">
        <v>88</v>
      </c>
      <c r="AV363" s="251" t="s">
        <v>88</v>
      </c>
      <c r="AW363" s="251" t="s">
        <v>35</v>
      </c>
      <c r="AX363" s="251" t="s">
        <v>79</v>
      </c>
      <c r="AY363" s="263" t="s">
        <v>160</v>
      </c>
    </row>
    <row r="364" s="276" customFormat="true" ht="12.8" hidden="false" customHeight="false" outlineLevel="0" collapsed="false">
      <c r="B364" s="277"/>
      <c r="C364" s="278"/>
      <c r="D364" s="254" t="s">
        <v>168</v>
      </c>
      <c r="E364" s="279"/>
      <c r="F364" s="280" t="s">
        <v>533</v>
      </c>
      <c r="G364" s="278"/>
      <c r="H364" s="279"/>
      <c r="I364" s="281"/>
      <c r="J364" s="278"/>
      <c r="K364" s="278"/>
      <c r="L364" s="282"/>
      <c r="M364" s="283"/>
      <c r="N364" s="284"/>
      <c r="O364" s="284"/>
      <c r="P364" s="284"/>
      <c r="Q364" s="284"/>
      <c r="R364" s="284"/>
      <c r="S364" s="284"/>
      <c r="T364" s="285"/>
      <c r="AT364" s="286" t="s">
        <v>168</v>
      </c>
      <c r="AU364" s="286" t="s">
        <v>88</v>
      </c>
      <c r="AV364" s="276" t="s">
        <v>86</v>
      </c>
      <c r="AW364" s="276" t="s">
        <v>35</v>
      </c>
      <c r="AX364" s="276" t="s">
        <v>79</v>
      </c>
      <c r="AY364" s="286" t="s">
        <v>160</v>
      </c>
    </row>
    <row r="365" s="264" customFormat="true" ht="12.8" hidden="false" customHeight="false" outlineLevel="0" collapsed="false">
      <c r="B365" s="265"/>
      <c r="C365" s="266"/>
      <c r="D365" s="254" t="s">
        <v>168</v>
      </c>
      <c r="E365" s="267"/>
      <c r="F365" s="268" t="s">
        <v>172</v>
      </c>
      <c r="G365" s="266"/>
      <c r="H365" s="269" t="n">
        <v>287.131</v>
      </c>
      <c r="I365" s="270"/>
      <c r="J365" s="266"/>
      <c r="K365" s="266"/>
      <c r="L365" s="271"/>
      <c r="M365" s="272"/>
      <c r="N365" s="273"/>
      <c r="O365" s="273"/>
      <c r="P365" s="273"/>
      <c r="Q365" s="273"/>
      <c r="R365" s="273"/>
      <c r="S365" s="273"/>
      <c r="T365" s="274"/>
      <c r="AT365" s="275" t="s">
        <v>168</v>
      </c>
      <c r="AU365" s="275" t="s">
        <v>88</v>
      </c>
      <c r="AV365" s="264" t="s">
        <v>166</v>
      </c>
      <c r="AW365" s="264" t="s">
        <v>35</v>
      </c>
      <c r="AX365" s="264" t="s">
        <v>86</v>
      </c>
      <c r="AY365" s="275" t="s">
        <v>160</v>
      </c>
    </row>
    <row r="366" s="31" customFormat="true" ht="21.75" hidden="false" customHeight="true" outlineLevel="0" collapsed="false">
      <c r="A366" s="24"/>
      <c r="B366" s="25"/>
      <c r="C366" s="237" t="s">
        <v>305</v>
      </c>
      <c r="D366" s="237" t="s">
        <v>162</v>
      </c>
      <c r="E366" s="238" t="s">
        <v>566</v>
      </c>
      <c r="F366" s="239" t="s">
        <v>567</v>
      </c>
      <c r="G366" s="240" t="s">
        <v>213</v>
      </c>
      <c r="H366" s="241" t="n">
        <v>44.308</v>
      </c>
      <c r="I366" s="242"/>
      <c r="J366" s="243" t="n">
        <f aca="false">ROUND(I366*H366,2)</f>
        <v>0</v>
      </c>
      <c r="K366" s="244"/>
      <c r="L366" s="30"/>
      <c r="M366" s="245"/>
      <c r="N366" s="246" t="s">
        <v>44</v>
      </c>
      <c r="O366" s="74"/>
      <c r="P366" s="247" t="n">
        <f aca="false">O366*H366</f>
        <v>0</v>
      </c>
      <c r="Q366" s="247" t="n">
        <v>0.00438</v>
      </c>
      <c r="R366" s="247" t="n">
        <f aca="false">Q366*H366</f>
        <v>0.19406904</v>
      </c>
      <c r="S366" s="247" t="n">
        <v>0</v>
      </c>
      <c r="T366" s="248" t="n">
        <f aca="false">S366*H366</f>
        <v>0</v>
      </c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R366" s="249" t="s">
        <v>166</v>
      </c>
      <c r="AT366" s="249" t="s">
        <v>162</v>
      </c>
      <c r="AU366" s="249" t="s">
        <v>88</v>
      </c>
      <c r="AY366" s="3" t="s">
        <v>160</v>
      </c>
      <c r="BE366" s="250" t="n">
        <f aca="false">IF(N366="základní",J366,0)</f>
        <v>0</v>
      </c>
      <c r="BF366" s="250" t="n">
        <f aca="false">IF(N366="snížená",J366,0)</f>
        <v>0</v>
      </c>
      <c r="BG366" s="250" t="n">
        <f aca="false">IF(N366="zákl. přenesená",J366,0)</f>
        <v>0</v>
      </c>
      <c r="BH366" s="250" t="n">
        <f aca="false">IF(N366="sníž. přenesená",J366,0)</f>
        <v>0</v>
      </c>
      <c r="BI366" s="250" t="n">
        <f aca="false">IF(N366="nulová",J366,0)</f>
        <v>0</v>
      </c>
      <c r="BJ366" s="3" t="s">
        <v>86</v>
      </c>
      <c r="BK366" s="250" t="n">
        <f aca="false">ROUND(I366*H366,2)</f>
        <v>0</v>
      </c>
      <c r="BL366" s="3" t="s">
        <v>166</v>
      </c>
      <c r="BM366" s="249" t="s">
        <v>568</v>
      </c>
    </row>
    <row r="367" s="251" customFormat="true" ht="12.8" hidden="false" customHeight="false" outlineLevel="0" collapsed="false">
      <c r="B367" s="252"/>
      <c r="C367" s="253"/>
      <c r="D367" s="254" t="s">
        <v>168</v>
      </c>
      <c r="E367" s="255"/>
      <c r="F367" s="256" t="s">
        <v>569</v>
      </c>
      <c r="G367" s="253"/>
      <c r="H367" s="257" t="n">
        <v>8.239</v>
      </c>
      <c r="I367" s="258"/>
      <c r="J367" s="253"/>
      <c r="K367" s="253"/>
      <c r="L367" s="259"/>
      <c r="M367" s="260"/>
      <c r="N367" s="261"/>
      <c r="O367" s="261"/>
      <c r="P367" s="261"/>
      <c r="Q367" s="261"/>
      <c r="R367" s="261"/>
      <c r="S367" s="261"/>
      <c r="T367" s="262"/>
      <c r="AT367" s="263" t="s">
        <v>168</v>
      </c>
      <c r="AU367" s="263" t="s">
        <v>88</v>
      </c>
      <c r="AV367" s="251" t="s">
        <v>88</v>
      </c>
      <c r="AW367" s="251" t="s">
        <v>35</v>
      </c>
      <c r="AX367" s="251" t="s">
        <v>79</v>
      </c>
      <c r="AY367" s="263" t="s">
        <v>160</v>
      </c>
    </row>
    <row r="368" s="251" customFormat="true" ht="12.8" hidden="false" customHeight="false" outlineLevel="0" collapsed="false">
      <c r="B368" s="252"/>
      <c r="C368" s="253"/>
      <c r="D368" s="254" t="s">
        <v>168</v>
      </c>
      <c r="E368" s="255"/>
      <c r="F368" s="256" t="s">
        <v>485</v>
      </c>
      <c r="G368" s="253"/>
      <c r="H368" s="257" t="n">
        <v>-1.576</v>
      </c>
      <c r="I368" s="258"/>
      <c r="J368" s="253"/>
      <c r="K368" s="253"/>
      <c r="L368" s="259"/>
      <c r="M368" s="260"/>
      <c r="N368" s="261"/>
      <c r="O368" s="261"/>
      <c r="P368" s="261"/>
      <c r="Q368" s="261"/>
      <c r="R368" s="261"/>
      <c r="S368" s="261"/>
      <c r="T368" s="262"/>
      <c r="AT368" s="263" t="s">
        <v>168</v>
      </c>
      <c r="AU368" s="263" t="s">
        <v>88</v>
      </c>
      <c r="AV368" s="251" t="s">
        <v>88</v>
      </c>
      <c r="AW368" s="251" t="s">
        <v>35</v>
      </c>
      <c r="AX368" s="251" t="s">
        <v>79</v>
      </c>
      <c r="AY368" s="263" t="s">
        <v>160</v>
      </c>
    </row>
    <row r="369" s="251" customFormat="true" ht="12.8" hidden="false" customHeight="false" outlineLevel="0" collapsed="false">
      <c r="B369" s="252"/>
      <c r="C369" s="253"/>
      <c r="D369" s="254" t="s">
        <v>168</v>
      </c>
      <c r="E369" s="255"/>
      <c r="F369" s="256" t="s">
        <v>487</v>
      </c>
      <c r="G369" s="253"/>
      <c r="H369" s="257" t="n">
        <v>-1.379</v>
      </c>
      <c r="I369" s="258"/>
      <c r="J369" s="253"/>
      <c r="K369" s="253"/>
      <c r="L369" s="259"/>
      <c r="M369" s="260"/>
      <c r="N369" s="261"/>
      <c r="O369" s="261"/>
      <c r="P369" s="261"/>
      <c r="Q369" s="261"/>
      <c r="R369" s="261"/>
      <c r="S369" s="261"/>
      <c r="T369" s="262"/>
      <c r="AT369" s="263" t="s">
        <v>168</v>
      </c>
      <c r="AU369" s="263" t="s">
        <v>88</v>
      </c>
      <c r="AV369" s="251" t="s">
        <v>88</v>
      </c>
      <c r="AW369" s="251" t="s">
        <v>35</v>
      </c>
      <c r="AX369" s="251" t="s">
        <v>79</v>
      </c>
      <c r="AY369" s="263" t="s">
        <v>160</v>
      </c>
    </row>
    <row r="370" s="276" customFormat="true" ht="12.8" hidden="false" customHeight="false" outlineLevel="0" collapsed="false">
      <c r="B370" s="277"/>
      <c r="C370" s="278"/>
      <c r="D370" s="254" t="s">
        <v>168</v>
      </c>
      <c r="E370" s="279"/>
      <c r="F370" s="280" t="s">
        <v>517</v>
      </c>
      <c r="G370" s="278"/>
      <c r="H370" s="279"/>
      <c r="I370" s="281"/>
      <c r="J370" s="278"/>
      <c r="K370" s="278"/>
      <c r="L370" s="282"/>
      <c r="M370" s="283"/>
      <c r="N370" s="284"/>
      <c r="O370" s="284"/>
      <c r="P370" s="284"/>
      <c r="Q370" s="284"/>
      <c r="R370" s="284"/>
      <c r="S370" s="284"/>
      <c r="T370" s="285"/>
      <c r="AT370" s="286" t="s">
        <v>168</v>
      </c>
      <c r="AU370" s="286" t="s">
        <v>88</v>
      </c>
      <c r="AV370" s="276" t="s">
        <v>86</v>
      </c>
      <c r="AW370" s="276" t="s">
        <v>35</v>
      </c>
      <c r="AX370" s="276" t="s">
        <v>79</v>
      </c>
      <c r="AY370" s="286" t="s">
        <v>160</v>
      </c>
    </row>
    <row r="371" s="251" customFormat="true" ht="12.8" hidden="false" customHeight="false" outlineLevel="0" collapsed="false">
      <c r="B371" s="252"/>
      <c r="C371" s="253"/>
      <c r="D371" s="254" t="s">
        <v>168</v>
      </c>
      <c r="E371" s="255"/>
      <c r="F371" s="256" t="s">
        <v>570</v>
      </c>
      <c r="G371" s="253"/>
      <c r="H371" s="257" t="n">
        <v>8.335</v>
      </c>
      <c r="I371" s="258"/>
      <c r="J371" s="253"/>
      <c r="K371" s="253"/>
      <c r="L371" s="259"/>
      <c r="M371" s="260"/>
      <c r="N371" s="261"/>
      <c r="O371" s="261"/>
      <c r="P371" s="261"/>
      <c r="Q371" s="261"/>
      <c r="R371" s="261"/>
      <c r="S371" s="261"/>
      <c r="T371" s="262"/>
      <c r="AT371" s="263" t="s">
        <v>168</v>
      </c>
      <c r="AU371" s="263" t="s">
        <v>88</v>
      </c>
      <c r="AV371" s="251" t="s">
        <v>88</v>
      </c>
      <c r="AW371" s="251" t="s">
        <v>35</v>
      </c>
      <c r="AX371" s="251" t="s">
        <v>79</v>
      </c>
      <c r="AY371" s="263" t="s">
        <v>160</v>
      </c>
    </row>
    <row r="372" s="251" customFormat="true" ht="12.8" hidden="false" customHeight="false" outlineLevel="0" collapsed="false">
      <c r="B372" s="252"/>
      <c r="C372" s="253"/>
      <c r="D372" s="254" t="s">
        <v>168</v>
      </c>
      <c r="E372" s="255"/>
      <c r="F372" s="256" t="s">
        <v>485</v>
      </c>
      <c r="G372" s="253"/>
      <c r="H372" s="257" t="n">
        <v>-1.576</v>
      </c>
      <c r="I372" s="258"/>
      <c r="J372" s="253"/>
      <c r="K372" s="253"/>
      <c r="L372" s="259"/>
      <c r="M372" s="260"/>
      <c r="N372" s="261"/>
      <c r="O372" s="261"/>
      <c r="P372" s="261"/>
      <c r="Q372" s="261"/>
      <c r="R372" s="261"/>
      <c r="S372" s="261"/>
      <c r="T372" s="262"/>
      <c r="AT372" s="263" t="s">
        <v>168</v>
      </c>
      <c r="AU372" s="263" t="s">
        <v>88</v>
      </c>
      <c r="AV372" s="251" t="s">
        <v>88</v>
      </c>
      <c r="AW372" s="251" t="s">
        <v>35</v>
      </c>
      <c r="AX372" s="251" t="s">
        <v>79</v>
      </c>
      <c r="AY372" s="263" t="s">
        <v>160</v>
      </c>
    </row>
    <row r="373" s="276" customFormat="true" ht="12.8" hidden="false" customHeight="false" outlineLevel="0" collapsed="false">
      <c r="B373" s="277"/>
      <c r="C373" s="278"/>
      <c r="D373" s="254" t="s">
        <v>168</v>
      </c>
      <c r="E373" s="279"/>
      <c r="F373" s="280" t="s">
        <v>519</v>
      </c>
      <c r="G373" s="278"/>
      <c r="H373" s="279"/>
      <c r="I373" s="281"/>
      <c r="J373" s="278"/>
      <c r="K373" s="278"/>
      <c r="L373" s="282"/>
      <c r="M373" s="283"/>
      <c r="N373" s="284"/>
      <c r="O373" s="284"/>
      <c r="P373" s="284"/>
      <c r="Q373" s="284"/>
      <c r="R373" s="284"/>
      <c r="S373" s="284"/>
      <c r="T373" s="285"/>
      <c r="AT373" s="286" t="s">
        <v>168</v>
      </c>
      <c r="AU373" s="286" t="s">
        <v>88</v>
      </c>
      <c r="AV373" s="276" t="s">
        <v>86</v>
      </c>
      <c r="AW373" s="276" t="s">
        <v>35</v>
      </c>
      <c r="AX373" s="276" t="s">
        <v>79</v>
      </c>
      <c r="AY373" s="286" t="s">
        <v>160</v>
      </c>
    </row>
    <row r="374" s="251" customFormat="true" ht="12.8" hidden="false" customHeight="false" outlineLevel="0" collapsed="false">
      <c r="B374" s="252"/>
      <c r="C374" s="253"/>
      <c r="D374" s="254" t="s">
        <v>168</v>
      </c>
      <c r="E374" s="255"/>
      <c r="F374" s="256" t="s">
        <v>571</v>
      </c>
      <c r="G374" s="253"/>
      <c r="H374" s="257" t="n">
        <v>2.877</v>
      </c>
      <c r="I374" s="258"/>
      <c r="J374" s="253"/>
      <c r="K374" s="253"/>
      <c r="L374" s="259"/>
      <c r="M374" s="260"/>
      <c r="N374" s="261"/>
      <c r="O374" s="261"/>
      <c r="P374" s="261"/>
      <c r="Q374" s="261"/>
      <c r="R374" s="261"/>
      <c r="S374" s="261"/>
      <c r="T374" s="262"/>
      <c r="AT374" s="263" t="s">
        <v>168</v>
      </c>
      <c r="AU374" s="263" t="s">
        <v>88</v>
      </c>
      <c r="AV374" s="251" t="s">
        <v>88</v>
      </c>
      <c r="AW374" s="251" t="s">
        <v>35</v>
      </c>
      <c r="AX374" s="251" t="s">
        <v>79</v>
      </c>
      <c r="AY374" s="263" t="s">
        <v>160</v>
      </c>
    </row>
    <row r="375" s="276" customFormat="true" ht="12.8" hidden="false" customHeight="false" outlineLevel="0" collapsed="false">
      <c r="B375" s="277"/>
      <c r="C375" s="278"/>
      <c r="D375" s="254" t="s">
        <v>168</v>
      </c>
      <c r="E375" s="279"/>
      <c r="F375" s="280" t="s">
        <v>521</v>
      </c>
      <c r="G375" s="278"/>
      <c r="H375" s="279"/>
      <c r="I375" s="281"/>
      <c r="J375" s="278"/>
      <c r="K375" s="278"/>
      <c r="L375" s="282"/>
      <c r="M375" s="283"/>
      <c r="N375" s="284"/>
      <c r="O375" s="284"/>
      <c r="P375" s="284"/>
      <c r="Q375" s="284"/>
      <c r="R375" s="284"/>
      <c r="S375" s="284"/>
      <c r="T375" s="285"/>
      <c r="AT375" s="286" t="s">
        <v>168</v>
      </c>
      <c r="AU375" s="286" t="s">
        <v>88</v>
      </c>
      <c r="AV375" s="276" t="s">
        <v>86</v>
      </c>
      <c r="AW375" s="276" t="s">
        <v>35</v>
      </c>
      <c r="AX375" s="276" t="s">
        <v>79</v>
      </c>
      <c r="AY375" s="286" t="s">
        <v>160</v>
      </c>
    </row>
    <row r="376" s="276" customFormat="true" ht="12.8" hidden="false" customHeight="false" outlineLevel="0" collapsed="false">
      <c r="B376" s="277"/>
      <c r="C376" s="278"/>
      <c r="D376" s="254" t="s">
        <v>168</v>
      </c>
      <c r="E376" s="279"/>
      <c r="F376" s="280" t="s">
        <v>523</v>
      </c>
      <c r="G376" s="278"/>
      <c r="H376" s="279"/>
      <c r="I376" s="281"/>
      <c r="J376" s="278"/>
      <c r="K376" s="278"/>
      <c r="L376" s="282"/>
      <c r="M376" s="283"/>
      <c r="N376" s="284"/>
      <c r="O376" s="284"/>
      <c r="P376" s="284"/>
      <c r="Q376" s="284"/>
      <c r="R376" s="284"/>
      <c r="S376" s="284"/>
      <c r="T376" s="285"/>
      <c r="AT376" s="286" t="s">
        <v>168</v>
      </c>
      <c r="AU376" s="286" t="s">
        <v>88</v>
      </c>
      <c r="AV376" s="276" t="s">
        <v>86</v>
      </c>
      <c r="AW376" s="276" t="s">
        <v>35</v>
      </c>
      <c r="AX376" s="276" t="s">
        <v>79</v>
      </c>
      <c r="AY376" s="286" t="s">
        <v>160</v>
      </c>
    </row>
    <row r="377" s="276" customFormat="true" ht="12.8" hidden="false" customHeight="false" outlineLevel="0" collapsed="false">
      <c r="B377" s="277"/>
      <c r="C377" s="278"/>
      <c r="D377" s="254" t="s">
        <v>168</v>
      </c>
      <c r="E377" s="279"/>
      <c r="F377" s="280" t="s">
        <v>525</v>
      </c>
      <c r="G377" s="278"/>
      <c r="H377" s="279"/>
      <c r="I377" s="281"/>
      <c r="J377" s="278"/>
      <c r="K377" s="278"/>
      <c r="L377" s="282"/>
      <c r="M377" s="283"/>
      <c r="N377" s="284"/>
      <c r="O377" s="284"/>
      <c r="P377" s="284"/>
      <c r="Q377" s="284"/>
      <c r="R377" s="284"/>
      <c r="S377" s="284"/>
      <c r="T377" s="285"/>
      <c r="AT377" s="286" t="s">
        <v>168</v>
      </c>
      <c r="AU377" s="286" t="s">
        <v>88</v>
      </c>
      <c r="AV377" s="276" t="s">
        <v>86</v>
      </c>
      <c r="AW377" s="276" t="s">
        <v>35</v>
      </c>
      <c r="AX377" s="276" t="s">
        <v>79</v>
      </c>
      <c r="AY377" s="286" t="s">
        <v>160</v>
      </c>
    </row>
    <row r="378" s="276" customFormat="true" ht="12.8" hidden="false" customHeight="false" outlineLevel="0" collapsed="false">
      <c r="B378" s="277"/>
      <c r="C378" s="278"/>
      <c r="D378" s="254" t="s">
        <v>168</v>
      </c>
      <c r="E378" s="279"/>
      <c r="F378" s="280" t="s">
        <v>527</v>
      </c>
      <c r="G378" s="278"/>
      <c r="H378" s="279"/>
      <c r="I378" s="281"/>
      <c r="J378" s="278"/>
      <c r="K378" s="278"/>
      <c r="L378" s="282"/>
      <c r="M378" s="283"/>
      <c r="N378" s="284"/>
      <c r="O378" s="284"/>
      <c r="P378" s="284"/>
      <c r="Q378" s="284"/>
      <c r="R378" s="284"/>
      <c r="S378" s="284"/>
      <c r="T378" s="285"/>
      <c r="AT378" s="286" t="s">
        <v>168</v>
      </c>
      <c r="AU378" s="286" t="s">
        <v>88</v>
      </c>
      <c r="AV378" s="276" t="s">
        <v>86</v>
      </c>
      <c r="AW378" s="276" t="s">
        <v>35</v>
      </c>
      <c r="AX378" s="276" t="s">
        <v>79</v>
      </c>
      <c r="AY378" s="286" t="s">
        <v>160</v>
      </c>
    </row>
    <row r="379" s="251" customFormat="true" ht="12.8" hidden="false" customHeight="false" outlineLevel="0" collapsed="false">
      <c r="B379" s="252"/>
      <c r="C379" s="253"/>
      <c r="D379" s="254" t="s">
        <v>168</v>
      </c>
      <c r="E379" s="255"/>
      <c r="F379" s="256" t="s">
        <v>572</v>
      </c>
      <c r="G379" s="253"/>
      <c r="H379" s="257" t="n">
        <v>10.681</v>
      </c>
      <c r="I379" s="258"/>
      <c r="J379" s="253"/>
      <c r="K379" s="253"/>
      <c r="L379" s="259"/>
      <c r="M379" s="260"/>
      <c r="N379" s="261"/>
      <c r="O379" s="261"/>
      <c r="P379" s="261"/>
      <c r="Q379" s="261"/>
      <c r="R379" s="261"/>
      <c r="S379" s="261"/>
      <c r="T379" s="262"/>
      <c r="AT379" s="263" t="s">
        <v>168</v>
      </c>
      <c r="AU379" s="263" t="s">
        <v>88</v>
      </c>
      <c r="AV379" s="251" t="s">
        <v>88</v>
      </c>
      <c r="AW379" s="251" t="s">
        <v>35</v>
      </c>
      <c r="AX379" s="251" t="s">
        <v>79</v>
      </c>
      <c r="AY379" s="263" t="s">
        <v>160</v>
      </c>
    </row>
    <row r="380" s="251" customFormat="true" ht="12.8" hidden="false" customHeight="false" outlineLevel="0" collapsed="false">
      <c r="B380" s="252"/>
      <c r="C380" s="253"/>
      <c r="D380" s="254" t="s">
        <v>168</v>
      </c>
      <c r="E380" s="255"/>
      <c r="F380" s="256" t="s">
        <v>485</v>
      </c>
      <c r="G380" s="253"/>
      <c r="H380" s="257" t="n">
        <v>-1.576</v>
      </c>
      <c r="I380" s="258"/>
      <c r="J380" s="253"/>
      <c r="K380" s="253"/>
      <c r="L380" s="259"/>
      <c r="M380" s="260"/>
      <c r="N380" s="261"/>
      <c r="O380" s="261"/>
      <c r="P380" s="261"/>
      <c r="Q380" s="261"/>
      <c r="R380" s="261"/>
      <c r="S380" s="261"/>
      <c r="T380" s="262"/>
      <c r="AT380" s="263" t="s">
        <v>168</v>
      </c>
      <c r="AU380" s="263" t="s">
        <v>88</v>
      </c>
      <c r="AV380" s="251" t="s">
        <v>88</v>
      </c>
      <c r="AW380" s="251" t="s">
        <v>35</v>
      </c>
      <c r="AX380" s="251" t="s">
        <v>79</v>
      </c>
      <c r="AY380" s="263" t="s">
        <v>160</v>
      </c>
    </row>
    <row r="381" s="276" customFormat="true" ht="12.8" hidden="false" customHeight="false" outlineLevel="0" collapsed="false">
      <c r="B381" s="277"/>
      <c r="C381" s="278"/>
      <c r="D381" s="254" t="s">
        <v>168</v>
      </c>
      <c r="E381" s="279"/>
      <c r="F381" s="280" t="s">
        <v>529</v>
      </c>
      <c r="G381" s="278"/>
      <c r="H381" s="279"/>
      <c r="I381" s="281"/>
      <c r="J381" s="278"/>
      <c r="K381" s="278"/>
      <c r="L381" s="282"/>
      <c r="M381" s="283"/>
      <c r="N381" s="284"/>
      <c r="O381" s="284"/>
      <c r="P381" s="284"/>
      <c r="Q381" s="284"/>
      <c r="R381" s="284"/>
      <c r="S381" s="284"/>
      <c r="T381" s="285"/>
      <c r="AT381" s="286" t="s">
        <v>168</v>
      </c>
      <c r="AU381" s="286" t="s">
        <v>88</v>
      </c>
      <c r="AV381" s="276" t="s">
        <v>86</v>
      </c>
      <c r="AW381" s="276" t="s">
        <v>35</v>
      </c>
      <c r="AX381" s="276" t="s">
        <v>79</v>
      </c>
      <c r="AY381" s="286" t="s">
        <v>160</v>
      </c>
    </row>
    <row r="382" s="251" customFormat="true" ht="12.8" hidden="false" customHeight="false" outlineLevel="0" collapsed="false">
      <c r="B382" s="252"/>
      <c r="C382" s="253"/>
      <c r="D382" s="254" t="s">
        <v>168</v>
      </c>
      <c r="E382" s="255"/>
      <c r="F382" s="256" t="s">
        <v>573</v>
      </c>
      <c r="G382" s="253"/>
      <c r="H382" s="257" t="n">
        <v>10.626</v>
      </c>
      <c r="I382" s="258"/>
      <c r="J382" s="253"/>
      <c r="K382" s="253"/>
      <c r="L382" s="259"/>
      <c r="M382" s="260"/>
      <c r="N382" s="261"/>
      <c r="O382" s="261"/>
      <c r="P382" s="261"/>
      <c r="Q382" s="261"/>
      <c r="R382" s="261"/>
      <c r="S382" s="261"/>
      <c r="T382" s="262"/>
      <c r="AT382" s="263" t="s">
        <v>168</v>
      </c>
      <c r="AU382" s="263" t="s">
        <v>88</v>
      </c>
      <c r="AV382" s="251" t="s">
        <v>88</v>
      </c>
      <c r="AW382" s="251" t="s">
        <v>35</v>
      </c>
      <c r="AX382" s="251" t="s">
        <v>79</v>
      </c>
      <c r="AY382" s="263" t="s">
        <v>160</v>
      </c>
    </row>
    <row r="383" s="276" customFormat="true" ht="12.8" hidden="false" customHeight="false" outlineLevel="0" collapsed="false">
      <c r="B383" s="277"/>
      <c r="C383" s="278"/>
      <c r="D383" s="254" t="s">
        <v>168</v>
      </c>
      <c r="E383" s="279"/>
      <c r="F383" s="280" t="s">
        <v>531</v>
      </c>
      <c r="G383" s="278"/>
      <c r="H383" s="279"/>
      <c r="I383" s="281"/>
      <c r="J383" s="278"/>
      <c r="K383" s="278"/>
      <c r="L383" s="282"/>
      <c r="M383" s="283"/>
      <c r="N383" s="284"/>
      <c r="O383" s="284"/>
      <c r="P383" s="284"/>
      <c r="Q383" s="284"/>
      <c r="R383" s="284"/>
      <c r="S383" s="284"/>
      <c r="T383" s="285"/>
      <c r="AT383" s="286" t="s">
        <v>168</v>
      </c>
      <c r="AU383" s="286" t="s">
        <v>88</v>
      </c>
      <c r="AV383" s="276" t="s">
        <v>86</v>
      </c>
      <c r="AW383" s="276" t="s">
        <v>35</v>
      </c>
      <c r="AX383" s="276" t="s">
        <v>79</v>
      </c>
      <c r="AY383" s="286" t="s">
        <v>160</v>
      </c>
    </row>
    <row r="384" s="251" customFormat="true" ht="12.8" hidden="false" customHeight="false" outlineLevel="0" collapsed="false">
      <c r="B384" s="252"/>
      <c r="C384" s="253"/>
      <c r="D384" s="254" t="s">
        <v>168</v>
      </c>
      <c r="E384" s="255"/>
      <c r="F384" s="256" t="s">
        <v>574</v>
      </c>
      <c r="G384" s="253"/>
      <c r="H384" s="257" t="n">
        <v>11.233</v>
      </c>
      <c r="I384" s="258"/>
      <c r="J384" s="253"/>
      <c r="K384" s="253"/>
      <c r="L384" s="259"/>
      <c r="M384" s="260"/>
      <c r="N384" s="261"/>
      <c r="O384" s="261"/>
      <c r="P384" s="261"/>
      <c r="Q384" s="261"/>
      <c r="R384" s="261"/>
      <c r="S384" s="261"/>
      <c r="T384" s="262"/>
      <c r="AT384" s="263" t="s">
        <v>168</v>
      </c>
      <c r="AU384" s="263" t="s">
        <v>88</v>
      </c>
      <c r="AV384" s="251" t="s">
        <v>88</v>
      </c>
      <c r="AW384" s="251" t="s">
        <v>35</v>
      </c>
      <c r="AX384" s="251" t="s">
        <v>79</v>
      </c>
      <c r="AY384" s="263" t="s">
        <v>160</v>
      </c>
    </row>
    <row r="385" s="251" customFormat="true" ht="12.8" hidden="false" customHeight="false" outlineLevel="0" collapsed="false">
      <c r="B385" s="252"/>
      <c r="C385" s="253"/>
      <c r="D385" s="254" t="s">
        <v>168</v>
      </c>
      <c r="E385" s="255"/>
      <c r="F385" s="256" t="s">
        <v>485</v>
      </c>
      <c r="G385" s="253"/>
      <c r="H385" s="257" t="n">
        <v>-1.576</v>
      </c>
      <c r="I385" s="258"/>
      <c r="J385" s="253"/>
      <c r="K385" s="253"/>
      <c r="L385" s="259"/>
      <c r="M385" s="260"/>
      <c r="N385" s="261"/>
      <c r="O385" s="261"/>
      <c r="P385" s="261"/>
      <c r="Q385" s="261"/>
      <c r="R385" s="261"/>
      <c r="S385" s="261"/>
      <c r="T385" s="262"/>
      <c r="AT385" s="263" t="s">
        <v>168</v>
      </c>
      <c r="AU385" s="263" t="s">
        <v>88</v>
      </c>
      <c r="AV385" s="251" t="s">
        <v>88</v>
      </c>
      <c r="AW385" s="251" t="s">
        <v>35</v>
      </c>
      <c r="AX385" s="251" t="s">
        <v>79</v>
      </c>
      <c r="AY385" s="263" t="s">
        <v>160</v>
      </c>
    </row>
    <row r="386" s="276" customFormat="true" ht="12.8" hidden="false" customHeight="false" outlineLevel="0" collapsed="false">
      <c r="B386" s="277"/>
      <c r="C386" s="278"/>
      <c r="D386" s="254" t="s">
        <v>168</v>
      </c>
      <c r="E386" s="279"/>
      <c r="F386" s="280" t="s">
        <v>533</v>
      </c>
      <c r="G386" s="278"/>
      <c r="H386" s="279"/>
      <c r="I386" s="281"/>
      <c r="J386" s="278"/>
      <c r="K386" s="278"/>
      <c r="L386" s="282"/>
      <c r="M386" s="283"/>
      <c r="N386" s="284"/>
      <c r="O386" s="284"/>
      <c r="P386" s="284"/>
      <c r="Q386" s="284"/>
      <c r="R386" s="284"/>
      <c r="S386" s="284"/>
      <c r="T386" s="285"/>
      <c r="AT386" s="286" t="s">
        <v>168</v>
      </c>
      <c r="AU386" s="286" t="s">
        <v>88</v>
      </c>
      <c r="AV386" s="276" t="s">
        <v>86</v>
      </c>
      <c r="AW386" s="276" t="s">
        <v>35</v>
      </c>
      <c r="AX386" s="276" t="s">
        <v>79</v>
      </c>
      <c r="AY386" s="286" t="s">
        <v>160</v>
      </c>
    </row>
    <row r="387" s="264" customFormat="true" ht="12.8" hidden="false" customHeight="false" outlineLevel="0" collapsed="false">
      <c r="B387" s="265"/>
      <c r="C387" s="266"/>
      <c r="D387" s="254" t="s">
        <v>168</v>
      </c>
      <c r="E387" s="267"/>
      <c r="F387" s="268" t="s">
        <v>575</v>
      </c>
      <c r="G387" s="266"/>
      <c r="H387" s="269" t="n">
        <v>44.308</v>
      </c>
      <c r="I387" s="270"/>
      <c r="J387" s="266"/>
      <c r="K387" s="266"/>
      <c r="L387" s="271"/>
      <c r="M387" s="272"/>
      <c r="N387" s="273"/>
      <c r="O387" s="273"/>
      <c r="P387" s="273"/>
      <c r="Q387" s="273"/>
      <c r="R387" s="273"/>
      <c r="S387" s="273"/>
      <c r="T387" s="274"/>
      <c r="AT387" s="275" t="s">
        <v>168</v>
      </c>
      <c r="AU387" s="275" t="s">
        <v>88</v>
      </c>
      <c r="AV387" s="264" t="s">
        <v>166</v>
      </c>
      <c r="AW387" s="264" t="s">
        <v>35</v>
      </c>
      <c r="AX387" s="264" t="s">
        <v>86</v>
      </c>
      <c r="AY387" s="275" t="s">
        <v>160</v>
      </c>
    </row>
    <row r="388" s="31" customFormat="true" ht="21.75" hidden="false" customHeight="true" outlineLevel="0" collapsed="false">
      <c r="A388" s="24"/>
      <c r="B388" s="25"/>
      <c r="C388" s="237" t="s">
        <v>310</v>
      </c>
      <c r="D388" s="237" t="s">
        <v>162</v>
      </c>
      <c r="E388" s="238" t="s">
        <v>576</v>
      </c>
      <c r="F388" s="239" t="s">
        <v>577</v>
      </c>
      <c r="G388" s="240" t="s">
        <v>213</v>
      </c>
      <c r="H388" s="241" t="n">
        <v>262.806</v>
      </c>
      <c r="I388" s="242"/>
      <c r="J388" s="243" t="n">
        <f aca="false">ROUND(I388*H388,2)</f>
        <v>0</v>
      </c>
      <c r="K388" s="244"/>
      <c r="L388" s="30"/>
      <c r="M388" s="245"/>
      <c r="N388" s="246" t="s">
        <v>44</v>
      </c>
      <c r="O388" s="74"/>
      <c r="P388" s="247" t="n">
        <f aca="false">O388*H388</f>
        <v>0</v>
      </c>
      <c r="Q388" s="247" t="n">
        <v>0.003</v>
      </c>
      <c r="R388" s="247" t="n">
        <f aca="false">Q388*H388</f>
        <v>0.788418</v>
      </c>
      <c r="S388" s="247" t="n">
        <v>0</v>
      </c>
      <c r="T388" s="248" t="n">
        <f aca="false">S388*H388</f>
        <v>0</v>
      </c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R388" s="249" t="s">
        <v>166</v>
      </c>
      <c r="AT388" s="249" t="s">
        <v>162</v>
      </c>
      <c r="AU388" s="249" t="s">
        <v>88</v>
      </c>
      <c r="AY388" s="3" t="s">
        <v>160</v>
      </c>
      <c r="BE388" s="250" t="n">
        <f aca="false">IF(N388="základní",J388,0)</f>
        <v>0</v>
      </c>
      <c r="BF388" s="250" t="n">
        <f aca="false">IF(N388="snížená",J388,0)</f>
        <v>0</v>
      </c>
      <c r="BG388" s="250" t="n">
        <f aca="false">IF(N388="zákl. přenesená",J388,0)</f>
        <v>0</v>
      </c>
      <c r="BH388" s="250" t="n">
        <f aca="false">IF(N388="sníž. přenesená",J388,0)</f>
        <v>0</v>
      </c>
      <c r="BI388" s="250" t="n">
        <f aca="false">IF(N388="nulová",J388,0)</f>
        <v>0</v>
      </c>
      <c r="BJ388" s="3" t="s">
        <v>86</v>
      </c>
      <c r="BK388" s="250" t="n">
        <f aca="false">ROUND(I388*H388,2)</f>
        <v>0</v>
      </c>
      <c r="BL388" s="3" t="s">
        <v>166</v>
      </c>
      <c r="BM388" s="249" t="s">
        <v>578</v>
      </c>
    </row>
    <row r="389" s="251" customFormat="true" ht="12.8" hidden="false" customHeight="false" outlineLevel="0" collapsed="false">
      <c r="B389" s="252"/>
      <c r="C389" s="253"/>
      <c r="D389" s="254" t="s">
        <v>168</v>
      </c>
      <c r="E389" s="255"/>
      <c r="F389" s="256" t="s">
        <v>543</v>
      </c>
      <c r="G389" s="253"/>
      <c r="H389" s="257" t="n">
        <v>26.579</v>
      </c>
      <c r="I389" s="258"/>
      <c r="J389" s="253"/>
      <c r="K389" s="253"/>
      <c r="L389" s="259"/>
      <c r="M389" s="260"/>
      <c r="N389" s="261"/>
      <c r="O389" s="261"/>
      <c r="P389" s="261"/>
      <c r="Q389" s="261"/>
      <c r="R389" s="261"/>
      <c r="S389" s="261"/>
      <c r="T389" s="262"/>
      <c r="AT389" s="263" t="s">
        <v>168</v>
      </c>
      <c r="AU389" s="263" t="s">
        <v>88</v>
      </c>
      <c r="AV389" s="251" t="s">
        <v>88</v>
      </c>
      <c r="AW389" s="251" t="s">
        <v>35</v>
      </c>
      <c r="AX389" s="251" t="s">
        <v>79</v>
      </c>
      <c r="AY389" s="263" t="s">
        <v>160</v>
      </c>
    </row>
    <row r="390" s="251" customFormat="true" ht="12.8" hidden="false" customHeight="false" outlineLevel="0" collapsed="false">
      <c r="B390" s="252"/>
      <c r="C390" s="253"/>
      <c r="D390" s="254" t="s">
        <v>168</v>
      </c>
      <c r="E390" s="255"/>
      <c r="F390" s="256" t="s">
        <v>544</v>
      </c>
      <c r="G390" s="253"/>
      <c r="H390" s="257" t="n">
        <v>-0.947</v>
      </c>
      <c r="I390" s="258"/>
      <c r="J390" s="253"/>
      <c r="K390" s="253"/>
      <c r="L390" s="259"/>
      <c r="M390" s="260"/>
      <c r="N390" s="261"/>
      <c r="O390" s="261"/>
      <c r="P390" s="261"/>
      <c r="Q390" s="261"/>
      <c r="R390" s="261"/>
      <c r="S390" s="261"/>
      <c r="T390" s="262"/>
      <c r="AT390" s="263" t="s">
        <v>168</v>
      </c>
      <c r="AU390" s="263" t="s">
        <v>88</v>
      </c>
      <c r="AV390" s="251" t="s">
        <v>88</v>
      </c>
      <c r="AW390" s="251" t="s">
        <v>35</v>
      </c>
      <c r="AX390" s="251" t="s">
        <v>79</v>
      </c>
      <c r="AY390" s="263" t="s">
        <v>160</v>
      </c>
    </row>
    <row r="391" s="251" customFormat="true" ht="12.8" hidden="false" customHeight="false" outlineLevel="0" collapsed="false">
      <c r="B391" s="252"/>
      <c r="C391" s="253"/>
      <c r="D391" s="254" t="s">
        <v>168</v>
      </c>
      <c r="E391" s="255"/>
      <c r="F391" s="256" t="s">
        <v>487</v>
      </c>
      <c r="G391" s="253"/>
      <c r="H391" s="257" t="n">
        <v>-1.379</v>
      </c>
      <c r="I391" s="258"/>
      <c r="J391" s="253"/>
      <c r="K391" s="253"/>
      <c r="L391" s="259"/>
      <c r="M391" s="260"/>
      <c r="N391" s="261"/>
      <c r="O391" s="261"/>
      <c r="P391" s="261"/>
      <c r="Q391" s="261"/>
      <c r="R391" s="261"/>
      <c r="S391" s="261"/>
      <c r="T391" s="262"/>
      <c r="AT391" s="263" t="s">
        <v>168</v>
      </c>
      <c r="AU391" s="263" t="s">
        <v>88</v>
      </c>
      <c r="AV391" s="251" t="s">
        <v>88</v>
      </c>
      <c r="AW391" s="251" t="s">
        <v>35</v>
      </c>
      <c r="AX391" s="251" t="s">
        <v>79</v>
      </c>
      <c r="AY391" s="263" t="s">
        <v>160</v>
      </c>
    </row>
    <row r="392" s="276" customFormat="true" ht="12.8" hidden="false" customHeight="false" outlineLevel="0" collapsed="false">
      <c r="B392" s="277"/>
      <c r="C392" s="278"/>
      <c r="D392" s="254" t="s">
        <v>168</v>
      </c>
      <c r="E392" s="279"/>
      <c r="F392" s="280" t="s">
        <v>517</v>
      </c>
      <c r="G392" s="278"/>
      <c r="H392" s="279"/>
      <c r="I392" s="281"/>
      <c r="J392" s="278"/>
      <c r="K392" s="278"/>
      <c r="L392" s="282"/>
      <c r="M392" s="283"/>
      <c r="N392" s="284"/>
      <c r="O392" s="284"/>
      <c r="P392" s="284"/>
      <c r="Q392" s="284"/>
      <c r="R392" s="284"/>
      <c r="S392" s="284"/>
      <c r="T392" s="285"/>
      <c r="AT392" s="286" t="s">
        <v>168</v>
      </c>
      <c r="AU392" s="286" t="s">
        <v>88</v>
      </c>
      <c r="AV392" s="276" t="s">
        <v>86</v>
      </c>
      <c r="AW392" s="276" t="s">
        <v>35</v>
      </c>
      <c r="AX392" s="276" t="s">
        <v>79</v>
      </c>
      <c r="AY392" s="286" t="s">
        <v>160</v>
      </c>
    </row>
    <row r="393" s="251" customFormat="true" ht="12.8" hidden="false" customHeight="false" outlineLevel="0" collapsed="false">
      <c r="B393" s="252"/>
      <c r="C393" s="253"/>
      <c r="D393" s="254" t="s">
        <v>168</v>
      </c>
      <c r="E393" s="255"/>
      <c r="F393" s="256" t="s">
        <v>545</v>
      </c>
      <c r="G393" s="253"/>
      <c r="H393" s="257" t="n">
        <v>33.175</v>
      </c>
      <c r="I393" s="258"/>
      <c r="J393" s="253"/>
      <c r="K393" s="253"/>
      <c r="L393" s="259"/>
      <c r="M393" s="260"/>
      <c r="N393" s="261"/>
      <c r="O393" s="261"/>
      <c r="P393" s="261"/>
      <c r="Q393" s="261"/>
      <c r="R393" s="261"/>
      <c r="S393" s="261"/>
      <c r="T393" s="262"/>
      <c r="AT393" s="263" t="s">
        <v>168</v>
      </c>
      <c r="AU393" s="263" t="s">
        <v>88</v>
      </c>
      <c r="AV393" s="251" t="s">
        <v>88</v>
      </c>
      <c r="AW393" s="251" t="s">
        <v>35</v>
      </c>
      <c r="AX393" s="251" t="s">
        <v>79</v>
      </c>
      <c r="AY393" s="263" t="s">
        <v>160</v>
      </c>
    </row>
    <row r="394" s="251" customFormat="true" ht="12.8" hidden="false" customHeight="false" outlineLevel="0" collapsed="false">
      <c r="B394" s="252"/>
      <c r="C394" s="253"/>
      <c r="D394" s="254" t="s">
        <v>168</v>
      </c>
      <c r="E394" s="255"/>
      <c r="F394" s="256" t="s">
        <v>546</v>
      </c>
      <c r="G394" s="253"/>
      <c r="H394" s="257" t="n">
        <v>-1.916</v>
      </c>
      <c r="I394" s="258"/>
      <c r="J394" s="253"/>
      <c r="K394" s="253"/>
      <c r="L394" s="259"/>
      <c r="M394" s="260"/>
      <c r="N394" s="261"/>
      <c r="O394" s="261"/>
      <c r="P394" s="261"/>
      <c r="Q394" s="261"/>
      <c r="R394" s="261"/>
      <c r="S394" s="261"/>
      <c r="T394" s="262"/>
      <c r="AT394" s="263" t="s">
        <v>168</v>
      </c>
      <c r="AU394" s="263" t="s">
        <v>88</v>
      </c>
      <c r="AV394" s="251" t="s">
        <v>88</v>
      </c>
      <c r="AW394" s="251" t="s">
        <v>35</v>
      </c>
      <c r="AX394" s="251" t="s">
        <v>79</v>
      </c>
      <c r="AY394" s="263" t="s">
        <v>160</v>
      </c>
    </row>
    <row r="395" s="251" customFormat="true" ht="12.8" hidden="false" customHeight="false" outlineLevel="0" collapsed="false">
      <c r="B395" s="252"/>
      <c r="C395" s="253"/>
      <c r="D395" s="254" t="s">
        <v>168</v>
      </c>
      <c r="E395" s="255"/>
      <c r="F395" s="256" t="s">
        <v>547</v>
      </c>
      <c r="G395" s="253"/>
      <c r="H395" s="257" t="n">
        <v>-1.35</v>
      </c>
      <c r="I395" s="258"/>
      <c r="J395" s="253"/>
      <c r="K395" s="253"/>
      <c r="L395" s="259"/>
      <c r="M395" s="260"/>
      <c r="N395" s="261"/>
      <c r="O395" s="261"/>
      <c r="P395" s="261"/>
      <c r="Q395" s="261"/>
      <c r="R395" s="261"/>
      <c r="S395" s="261"/>
      <c r="T395" s="262"/>
      <c r="AT395" s="263" t="s">
        <v>168</v>
      </c>
      <c r="AU395" s="263" t="s">
        <v>88</v>
      </c>
      <c r="AV395" s="251" t="s">
        <v>88</v>
      </c>
      <c r="AW395" s="251" t="s">
        <v>35</v>
      </c>
      <c r="AX395" s="251" t="s">
        <v>79</v>
      </c>
      <c r="AY395" s="263" t="s">
        <v>160</v>
      </c>
    </row>
    <row r="396" s="276" customFormat="true" ht="12.8" hidden="false" customHeight="false" outlineLevel="0" collapsed="false">
      <c r="B396" s="277"/>
      <c r="C396" s="278"/>
      <c r="D396" s="254" t="s">
        <v>168</v>
      </c>
      <c r="E396" s="279"/>
      <c r="F396" s="280" t="s">
        <v>519</v>
      </c>
      <c r="G396" s="278"/>
      <c r="H396" s="279"/>
      <c r="I396" s="281"/>
      <c r="J396" s="278"/>
      <c r="K396" s="278"/>
      <c r="L396" s="282"/>
      <c r="M396" s="283"/>
      <c r="N396" s="284"/>
      <c r="O396" s="284"/>
      <c r="P396" s="284"/>
      <c r="Q396" s="284"/>
      <c r="R396" s="284"/>
      <c r="S396" s="284"/>
      <c r="T396" s="285"/>
      <c r="AT396" s="286" t="s">
        <v>168</v>
      </c>
      <c r="AU396" s="286" t="s">
        <v>88</v>
      </c>
      <c r="AV396" s="276" t="s">
        <v>86</v>
      </c>
      <c r="AW396" s="276" t="s">
        <v>35</v>
      </c>
      <c r="AX396" s="276" t="s">
        <v>79</v>
      </c>
      <c r="AY396" s="286" t="s">
        <v>160</v>
      </c>
    </row>
    <row r="397" s="251" customFormat="true" ht="12.8" hidden="false" customHeight="false" outlineLevel="0" collapsed="false">
      <c r="B397" s="252"/>
      <c r="C397" s="253"/>
      <c r="D397" s="254" t="s">
        <v>168</v>
      </c>
      <c r="E397" s="255"/>
      <c r="F397" s="256" t="s">
        <v>579</v>
      </c>
      <c r="G397" s="253"/>
      <c r="H397" s="257" t="n">
        <v>5.753</v>
      </c>
      <c r="I397" s="258"/>
      <c r="J397" s="253"/>
      <c r="K397" s="253"/>
      <c r="L397" s="259"/>
      <c r="M397" s="260"/>
      <c r="N397" s="261"/>
      <c r="O397" s="261"/>
      <c r="P397" s="261"/>
      <c r="Q397" s="261"/>
      <c r="R397" s="261"/>
      <c r="S397" s="261"/>
      <c r="T397" s="262"/>
      <c r="AT397" s="263" t="s">
        <v>168</v>
      </c>
      <c r="AU397" s="263" t="s">
        <v>88</v>
      </c>
      <c r="AV397" s="251" t="s">
        <v>88</v>
      </c>
      <c r="AW397" s="251" t="s">
        <v>35</v>
      </c>
      <c r="AX397" s="251" t="s">
        <v>79</v>
      </c>
      <c r="AY397" s="263" t="s">
        <v>160</v>
      </c>
    </row>
    <row r="398" s="276" customFormat="true" ht="12.8" hidden="false" customHeight="false" outlineLevel="0" collapsed="false">
      <c r="B398" s="277"/>
      <c r="C398" s="278"/>
      <c r="D398" s="254" t="s">
        <v>168</v>
      </c>
      <c r="E398" s="279"/>
      <c r="F398" s="280" t="s">
        <v>521</v>
      </c>
      <c r="G398" s="278"/>
      <c r="H398" s="279"/>
      <c r="I398" s="281"/>
      <c r="J398" s="278"/>
      <c r="K398" s="278"/>
      <c r="L398" s="282"/>
      <c r="M398" s="283"/>
      <c r="N398" s="284"/>
      <c r="O398" s="284"/>
      <c r="P398" s="284"/>
      <c r="Q398" s="284"/>
      <c r="R398" s="284"/>
      <c r="S398" s="284"/>
      <c r="T398" s="285"/>
      <c r="AT398" s="286" t="s">
        <v>168</v>
      </c>
      <c r="AU398" s="286" t="s">
        <v>88</v>
      </c>
      <c r="AV398" s="276" t="s">
        <v>86</v>
      </c>
      <c r="AW398" s="276" t="s">
        <v>35</v>
      </c>
      <c r="AX398" s="276" t="s">
        <v>79</v>
      </c>
      <c r="AY398" s="286" t="s">
        <v>160</v>
      </c>
    </row>
    <row r="399" s="251" customFormat="true" ht="12.8" hidden="false" customHeight="false" outlineLevel="0" collapsed="false">
      <c r="B399" s="252"/>
      <c r="C399" s="253"/>
      <c r="D399" s="254" t="s">
        <v>168</v>
      </c>
      <c r="E399" s="255"/>
      <c r="F399" s="256" t="s">
        <v>549</v>
      </c>
      <c r="G399" s="253"/>
      <c r="H399" s="257" t="n">
        <v>53.903</v>
      </c>
      <c r="I399" s="258"/>
      <c r="J399" s="253"/>
      <c r="K399" s="253"/>
      <c r="L399" s="259"/>
      <c r="M399" s="260"/>
      <c r="N399" s="261"/>
      <c r="O399" s="261"/>
      <c r="P399" s="261"/>
      <c r="Q399" s="261"/>
      <c r="R399" s="261"/>
      <c r="S399" s="261"/>
      <c r="T399" s="262"/>
      <c r="AT399" s="263" t="s">
        <v>168</v>
      </c>
      <c r="AU399" s="263" t="s">
        <v>88</v>
      </c>
      <c r="AV399" s="251" t="s">
        <v>88</v>
      </c>
      <c r="AW399" s="251" t="s">
        <v>35</v>
      </c>
      <c r="AX399" s="251" t="s">
        <v>79</v>
      </c>
      <c r="AY399" s="263" t="s">
        <v>160</v>
      </c>
    </row>
    <row r="400" s="251" customFormat="true" ht="12.8" hidden="false" customHeight="false" outlineLevel="0" collapsed="false">
      <c r="B400" s="252"/>
      <c r="C400" s="253"/>
      <c r="D400" s="254" t="s">
        <v>168</v>
      </c>
      <c r="E400" s="255"/>
      <c r="F400" s="256" t="s">
        <v>485</v>
      </c>
      <c r="G400" s="253"/>
      <c r="H400" s="257" t="n">
        <v>-1.576</v>
      </c>
      <c r="I400" s="258"/>
      <c r="J400" s="253"/>
      <c r="K400" s="253"/>
      <c r="L400" s="259"/>
      <c r="M400" s="260"/>
      <c r="N400" s="261"/>
      <c r="O400" s="261"/>
      <c r="P400" s="261"/>
      <c r="Q400" s="261"/>
      <c r="R400" s="261"/>
      <c r="S400" s="261"/>
      <c r="T400" s="262"/>
      <c r="AT400" s="263" t="s">
        <v>168</v>
      </c>
      <c r="AU400" s="263" t="s">
        <v>88</v>
      </c>
      <c r="AV400" s="251" t="s">
        <v>88</v>
      </c>
      <c r="AW400" s="251" t="s">
        <v>35</v>
      </c>
      <c r="AX400" s="251" t="s">
        <v>79</v>
      </c>
      <c r="AY400" s="263" t="s">
        <v>160</v>
      </c>
    </row>
    <row r="401" s="251" customFormat="true" ht="12.8" hidden="false" customHeight="false" outlineLevel="0" collapsed="false">
      <c r="B401" s="252"/>
      <c r="C401" s="253"/>
      <c r="D401" s="254" t="s">
        <v>168</v>
      </c>
      <c r="E401" s="255"/>
      <c r="F401" s="256" t="s">
        <v>550</v>
      </c>
      <c r="G401" s="253"/>
      <c r="H401" s="257" t="n">
        <v>-2.025</v>
      </c>
      <c r="I401" s="258"/>
      <c r="J401" s="253"/>
      <c r="K401" s="253"/>
      <c r="L401" s="259"/>
      <c r="M401" s="260"/>
      <c r="N401" s="261"/>
      <c r="O401" s="261"/>
      <c r="P401" s="261"/>
      <c r="Q401" s="261"/>
      <c r="R401" s="261"/>
      <c r="S401" s="261"/>
      <c r="T401" s="262"/>
      <c r="AT401" s="263" t="s">
        <v>168</v>
      </c>
      <c r="AU401" s="263" t="s">
        <v>88</v>
      </c>
      <c r="AV401" s="251" t="s">
        <v>88</v>
      </c>
      <c r="AW401" s="251" t="s">
        <v>35</v>
      </c>
      <c r="AX401" s="251" t="s">
        <v>79</v>
      </c>
      <c r="AY401" s="263" t="s">
        <v>160</v>
      </c>
    </row>
    <row r="402" s="276" customFormat="true" ht="12.8" hidden="false" customHeight="false" outlineLevel="0" collapsed="false">
      <c r="B402" s="277"/>
      <c r="C402" s="278"/>
      <c r="D402" s="254" t="s">
        <v>168</v>
      </c>
      <c r="E402" s="279"/>
      <c r="F402" s="280" t="s">
        <v>523</v>
      </c>
      <c r="G402" s="278"/>
      <c r="H402" s="279"/>
      <c r="I402" s="281"/>
      <c r="J402" s="278"/>
      <c r="K402" s="278"/>
      <c r="L402" s="282"/>
      <c r="M402" s="283"/>
      <c r="N402" s="284"/>
      <c r="O402" s="284"/>
      <c r="P402" s="284"/>
      <c r="Q402" s="284"/>
      <c r="R402" s="284"/>
      <c r="S402" s="284"/>
      <c r="T402" s="285"/>
      <c r="AT402" s="286" t="s">
        <v>168</v>
      </c>
      <c r="AU402" s="286" t="s">
        <v>88</v>
      </c>
      <c r="AV402" s="276" t="s">
        <v>86</v>
      </c>
      <c r="AW402" s="276" t="s">
        <v>35</v>
      </c>
      <c r="AX402" s="276" t="s">
        <v>79</v>
      </c>
      <c r="AY402" s="286" t="s">
        <v>160</v>
      </c>
    </row>
    <row r="403" s="251" customFormat="true" ht="12.8" hidden="false" customHeight="false" outlineLevel="0" collapsed="false">
      <c r="B403" s="252"/>
      <c r="C403" s="253"/>
      <c r="D403" s="254" t="s">
        <v>168</v>
      </c>
      <c r="E403" s="255"/>
      <c r="F403" s="256" t="s">
        <v>551</v>
      </c>
      <c r="G403" s="253"/>
      <c r="H403" s="257" t="n">
        <v>61.548</v>
      </c>
      <c r="I403" s="258"/>
      <c r="J403" s="253"/>
      <c r="K403" s="253"/>
      <c r="L403" s="259"/>
      <c r="M403" s="260"/>
      <c r="N403" s="261"/>
      <c r="O403" s="261"/>
      <c r="P403" s="261"/>
      <c r="Q403" s="261"/>
      <c r="R403" s="261"/>
      <c r="S403" s="261"/>
      <c r="T403" s="262"/>
      <c r="AT403" s="263" t="s">
        <v>168</v>
      </c>
      <c r="AU403" s="263" t="s">
        <v>88</v>
      </c>
      <c r="AV403" s="251" t="s">
        <v>88</v>
      </c>
      <c r="AW403" s="251" t="s">
        <v>35</v>
      </c>
      <c r="AX403" s="251" t="s">
        <v>79</v>
      </c>
      <c r="AY403" s="263" t="s">
        <v>160</v>
      </c>
    </row>
    <row r="404" s="251" customFormat="true" ht="12.8" hidden="false" customHeight="false" outlineLevel="0" collapsed="false">
      <c r="B404" s="252"/>
      <c r="C404" s="253"/>
      <c r="D404" s="254" t="s">
        <v>168</v>
      </c>
      <c r="E404" s="255"/>
      <c r="F404" s="256" t="s">
        <v>552</v>
      </c>
      <c r="G404" s="253"/>
      <c r="H404" s="257" t="n">
        <v>-0.28</v>
      </c>
      <c r="I404" s="258"/>
      <c r="J404" s="253"/>
      <c r="K404" s="253"/>
      <c r="L404" s="259"/>
      <c r="M404" s="260"/>
      <c r="N404" s="261"/>
      <c r="O404" s="261"/>
      <c r="P404" s="261"/>
      <c r="Q404" s="261"/>
      <c r="R404" s="261"/>
      <c r="S404" s="261"/>
      <c r="T404" s="262"/>
      <c r="AT404" s="263" t="s">
        <v>168</v>
      </c>
      <c r="AU404" s="263" t="s">
        <v>88</v>
      </c>
      <c r="AV404" s="251" t="s">
        <v>88</v>
      </c>
      <c r="AW404" s="251" t="s">
        <v>35</v>
      </c>
      <c r="AX404" s="251" t="s">
        <v>79</v>
      </c>
      <c r="AY404" s="263" t="s">
        <v>160</v>
      </c>
    </row>
    <row r="405" s="251" customFormat="true" ht="12.8" hidden="false" customHeight="false" outlineLevel="0" collapsed="false">
      <c r="B405" s="252"/>
      <c r="C405" s="253"/>
      <c r="D405" s="254" t="s">
        <v>168</v>
      </c>
      <c r="E405" s="255"/>
      <c r="F405" s="256" t="s">
        <v>485</v>
      </c>
      <c r="G405" s="253"/>
      <c r="H405" s="257" t="n">
        <v>-1.576</v>
      </c>
      <c r="I405" s="258"/>
      <c r="J405" s="253"/>
      <c r="K405" s="253"/>
      <c r="L405" s="259"/>
      <c r="M405" s="260"/>
      <c r="N405" s="261"/>
      <c r="O405" s="261"/>
      <c r="P405" s="261"/>
      <c r="Q405" s="261"/>
      <c r="R405" s="261"/>
      <c r="S405" s="261"/>
      <c r="T405" s="262"/>
      <c r="AT405" s="263" t="s">
        <v>168</v>
      </c>
      <c r="AU405" s="263" t="s">
        <v>88</v>
      </c>
      <c r="AV405" s="251" t="s">
        <v>88</v>
      </c>
      <c r="AW405" s="251" t="s">
        <v>35</v>
      </c>
      <c r="AX405" s="251" t="s">
        <v>79</v>
      </c>
      <c r="AY405" s="263" t="s">
        <v>160</v>
      </c>
    </row>
    <row r="406" s="251" customFormat="true" ht="12.8" hidden="false" customHeight="false" outlineLevel="0" collapsed="false">
      <c r="B406" s="252"/>
      <c r="C406" s="253"/>
      <c r="D406" s="254" t="s">
        <v>168</v>
      </c>
      <c r="E406" s="255"/>
      <c r="F406" s="256" t="s">
        <v>553</v>
      </c>
      <c r="G406" s="253"/>
      <c r="H406" s="257" t="n">
        <v>-1.767</v>
      </c>
      <c r="I406" s="258"/>
      <c r="J406" s="253"/>
      <c r="K406" s="253"/>
      <c r="L406" s="259"/>
      <c r="M406" s="260"/>
      <c r="N406" s="261"/>
      <c r="O406" s="261"/>
      <c r="P406" s="261"/>
      <c r="Q406" s="261"/>
      <c r="R406" s="261"/>
      <c r="S406" s="261"/>
      <c r="T406" s="262"/>
      <c r="AT406" s="263" t="s">
        <v>168</v>
      </c>
      <c r="AU406" s="263" t="s">
        <v>88</v>
      </c>
      <c r="AV406" s="251" t="s">
        <v>88</v>
      </c>
      <c r="AW406" s="251" t="s">
        <v>35</v>
      </c>
      <c r="AX406" s="251" t="s">
        <v>79</v>
      </c>
      <c r="AY406" s="263" t="s">
        <v>160</v>
      </c>
    </row>
    <row r="407" s="251" customFormat="true" ht="12.8" hidden="false" customHeight="false" outlineLevel="0" collapsed="false">
      <c r="B407" s="252"/>
      <c r="C407" s="253"/>
      <c r="D407" s="254" t="s">
        <v>168</v>
      </c>
      <c r="E407" s="255"/>
      <c r="F407" s="256" t="s">
        <v>554</v>
      </c>
      <c r="G407" s="253"/>
      <c r="H407" s="257" t="n">
        <v>0.36</v>
      </c>
      <c r="I407" s="258"/>
      <c r="J407" s="253"/>
      <c r="K407" s="253"/>
      <c r="L407" s="259"/>
      <c r="M407" s="260"/>
      <c r="N407" s="261"/>
      <c r="O407" s="261"/>
      <c r="P407" s="261"/>
      <c r="Q407" s="261"/>
      <c r="R407" s="261"/>
      <c r="S407" s="261"/>
      <c r="T407" s="262"/>
      <c r="AT407" s="263" t="s">
        <v>168</v>
      </c>
      <c r="AU407" s="263" t="s">
        <v>88</v>
      </c>
      <c r="AV407" s="251" t="s">
        <v>88</v>
      </c>
      <c r="AW407" s="251" t="s">
        <v>35</v>
      </c>
      <c r="AX407" s="251" t="s">
        <v>79</v>
      </c>
      <c r="AY407" s="263" t="s">
        <v>160</v>
      </c>
    </row>
    <row r="408" s="251" customFormat="true" ht="12.8" hidden="false" customHeight="false" outlineLevel="0" collapsed="false">
      <c r="B408" s="252"/>
      <c r="C408" s="253"/>
      <c r="D408" s="254" t="s">
        <v>168</v>
      </c>
      <c r="E408" s="255"/>
      <c r="F408" s="256" t="s">
        <v>555</v>
      </c>
      <c r="G408" s="253"/>
      <c r="H408" s="257" t="n">
        <v>-0.15</v>
      </c>
      <c r="I408" s="258"/>
      <c r="J408" s="253"/>
      <c r="K408" s="253"/>
      <c r="L408" s="259"/>
      <c r="M408" s="260"/>
      <c r="N408" s="261"/>
      <c r="O408" s="261"/>
      <c r="P408" s="261"/>
      <c r="Q408" s="261"/>
      <c r="R408" s="261"/>
      <c r="S408" s="261"/>
      <c r="T408" s="262"/>
      <c r="AT408" s="263" t="s">
        <v>168</v>
      </c>
      <c r="AU408" s="263" t="s">
        <v>88</v>
      </c>
      <c r="AV408" s="251" t="s">
        <v>88</v>
      </c>
      <c r="AW408" s="251" t="s">
        <v>35</v>
      </c>
      <c r="AX408" s="251" t="s">
        <v>79</v>
      </c>
      <c r="AY408" s="263" t="s">
        <v>160</v>
      </c>
    </row>
    <row r="409" s="251" customFormat="true" ht="12.8" hidden="false" customHeight="false" outlineLevel="0" collapsed="false">
      <c r="B409" s="252"/>
      <c r="C409" s="253"/>
      <c r="D409" s="254" t="s">
        <v>168</v>
      </c>
      <c r="E409" s="255"/>
      <c r="F409" s="256" t="s">
        <v>556</v>
      </c>
      <c r="G409" s="253"/>
      <c r="H409" s="257" t="n">
        <v>-3.152</v>
      </c>
      <c r="I409" s="258"/>
      <c r="J409" s="253"/>
      <c r="K409" s="253"/>
      <c r="L409" s="259"/>
      <c r="M409" s="260"/>
      <c r="N409" s="261"/>
      <c r="O409" s="261"/>
      <c r="P409" s="261"/>
      <c r="Q409" s="261"/>
      <c r="R409" s="261"/>
      <c r="S409" s="261"/>
      <c r="T409" s="262"/>
      <c r="AT409" s="263" t="s">
        <v>168</v>
      </c>
      <c r="AU409" s="263" t="s">
        <v>88</v>
      </c>
      <c r="AV409" s="251" t="s">
        <v>88</v>
      </c>
      <c r="AW409" s="251" t="s">
        <v>35</v>
      </c>
      <c r="AX409" s="251" t="s">
        <v>79</v>
      </c>
      <c r="AY409" s="263" t="s">
        <v>160</v>
      </c>
    </row>
    <row r="410" s="276" customFormat="true" ht="12.8" hidden="false" customHeight="false" outlineLevel="0" collapsed="false">
      <c r="B410" s="277"/>
      <c r="C410" s="278"/>
      <c r="D410" s="254" t="s">
        <v>168</v>
      </c>
      <c r="E410" s="279"/>
      <c r="F410" s="280" t="s">
        <v>525</v>
      </c>
      <c r="G410" s="278"/>
      <c r="H410" s="279"/>
      <c r="I410" s="281"/>
      <c r="J410" s="278"/>
      <c r="K410" s="278"/>
      <c r="L410" s="282"/>
      <c r="M410" s="283"/>
      <c r="N410" s="284"/>
      <c r="O410" s="284"/>
      <c r="P410" s="284"/>
      <c r="Q410" s="284"/>
      <c r="R410" s="284"/>
      <c r="S410" s="284"/>
      <c r="T410" s="285"/>
      <c r="AT410" s="286" t="s">
        <v>168</v>
      </c>
      <c r="AU410" s="286" t="s">
        <v>88</v>
      </c>
      <c r="AV410" s="276" t="s">
        <v>86</v>
      </c>
      <c r="AW410" s="276" t="s">
        <v>35</v>
      </c>
      <c r="AX410" s="276" t="s">
        <v>79</v>
      </c>
      <c r="AY410" s="286" t="s">
        <v>160</v>
      </c>
    </row>
    <row r="411" s="251" customFormat="true" ht="12.8" hidden="false" customHeight="false" outlineLevel="0" collapsed="false">
      <c r="B411" s="252"/>
      <c r="C411" s="253"/>
      <c r="D411" s="254" t="s">
        <v>168</v>
      </c>
      <c r="E411" s="255"/>
      <c r="F411" s="256" t="s">
        <v>557</v>
      </c>
      <c r="G411" s="253"/>
      <c r="H411" s="257" t="n">
        <v>49.652</v>
      </c>
      <c r="I411" s="258"/>
      <c r="J411" s="253"/>
      <c r="K411" s="253"/>
      <c r="L411" s="259"/>
      <c r="M411" s="260"/>
      <c r="N411" s="261"/>
      <c r="O411" s="261"/>
      <c r="P411" s="261"/>
      <c r="Q411" s="261"/>
      <c r="R411" s="261"/>
      <c r="S411" s="261"/>
      <c r="T411" s="262"/>
      <c r="AT411" s="263" t="s">
        <v>168</v>
      </c>
      <c r="AU411" s="263" t="s">
        <v>88</v>
      </c>
      <c r="AV411" s="251" t="s">
        <v>88</v>
      </c>
      <c r="AW411" s="251" t="s">
        <v>35</v>
      </c>
      <c r="AX411" s="251" t="s">
        <v>79</v>
      </c>
      <c r="AY411" s="263" t="s">
        <v>160</v>
      </c>
    </row>
    <row r="412" s="251" customFormat="true" ht="12.8" hidden="false" customHeight="false" outlineLevel="0" collapsed="false">
      <c r="B412" s="252"/>
      <c r="C412" s="253"/>
      <c r="D412" s="254" t="s">
        <v>168</v>
      </c>
      <c r="E412" s="255"/>
      <c r="F412" s="256" t="s">
        <v>558</v>
      </c>
      <c r="G412" s="253"/>
      <c r="H412" s="257" t="n">
        <v>-2.1</v>
      </c>
      <c r="I412" s="258"/>
      <c r="J412" s="253"/>
      <c r="K412" s="253"/>
      <c r="L412" s="259"/>
      <c r="M412" s="260"/>
      <c r="N412" s="261"/>
      <c r="O412" s="261"/>
      <c r="P412" s="261"/>
      <c r="Q412" s="261"/>
      <c r="R412" s="261"/>
      <c r="S412" s="261"/>
      <c r="T412" s="262"/>
      <c r="AT412" s="263" t="s">
        <v>168</v>
      </c>
      <c r="AU412" s="263" t="s">
        <v>88</v>
      </c>
      <c r="AV412" s="251" t="s">
        <v>88</v>
      </c>
      <c r="AW412" s="251" t="s">
        <v>35</v>
      </c>
      <c r="AX412" s="251" t="s">
        <v>79</v>
      </c>
      <c r="AY412" s="263" t="s">
        <v>160</v>
      </c>
    </row>
    <row r="413" s="251" customFormat="true" ht="12.8" hidden="false" customHeight="false" outlineLevel="0" collapsed="false">
      <c r="B413" s="252"/>
      <c r="C413" s="253"/>
      <c r="D413" s="254" t="s">
        <v>168</v>
      </c>
      <c r="E413" s="255"/>
      <c r="F413" s="256" t="s">
        <v>559</v>
      </c>
      <c r="G413" s="253"/>
      <c r="H413" s="257" t="n">
        <v>-1.16</v>
      </c>
      <c r="I413" s="258"/>
      <c r="J413" s="253"/>
      <c r="K413" s="253"/>
      <c r="L413" s="259"/>
      <c r="M413" s="260"/>
      <c r="N413" s="261"/>
      <c r="O413" s="261"/>
      <c r="P413" s="261"/>
      <c r="Q413" s="261"/>
      <c r="R413" s="261"/>
      <c r="S413" s="261"/>
      <c r="T413" s="262"/>
      <c r="AT413" s="263" t="s">
        <v>168</v>
      </c>
      <c r="AU413" s="263" t="s">
        <v>88</v>
      </c>
      <c r="AV413" s="251" t="s">
        <v>88</v>
      </c>
      <c r="AW413" s="251" t="s">
        <v>35</v>
      </c>
      <c r="AX413" s="251" t="s">
        <v>79</v>
      </c>
      <c r="AY413" s="263" t="s">
        <v>160</v>
      </c>
    </row>
    <row r="414" s="276" customFormat="true" ht="12.8" hidden="false" customHeight="false" outlineLevel="0" collapsed="false">
      <c r="B414" s="277"/>
      <c r="C414" s="278"/>
      <c r="D414" s="254" t="s">
        <v>168</v>
      </c>
      <c r="E414" s="279"/>
      <c r="F414" s="280" t="s">
        <v>527</v>
      </c>
      <c r="G414" s="278"/>
      <c r="H414" s="279"/>
      <c r="I414" s="281"/>
      <c r="J414" s="278"/>
      <c r="K414" s="278"/>
      <c r="L414" s="282"/>
      <c r="M414" s="283"/>
      <c r="N414" s="284"/>
      <c r="O414" s="284"/>
      <c r="P414" s="284"/>
      <c r="Q414" s="284"/>
      <c r="R414" s="284"/>
      <c r="S414" s="284"/>
      <c r="T414" s="285"/>
      <c r="AT414" s="286" t="s">
        <v>168</v>
      </c>
      <c r="AU414" s="286" t="s">
        <v>88</v>
      </c>
      <c r="AV414" s="276" t="s">
        <v>86</v>
      </c>
      <c r="AW414" s="276" t="s">
        <v>35</v>
      </c>
      <c r="AX414" s="276" t="s">
        <v>79</v>
      </c>
      <c r="AY414" s="286" t="s">
        <v>160</v>
      </c>
    </row>
    <row r="415" s="251" customFormat="true" ht="12.8" hidden="false" customHeight="false" outlineLevel="0" collapsed="false">
      <c r="B415" s="252"/>
      <c r="C415" s="253"/>
      <c r="D415" s="254" t="s">
        <v>168</v>
      </c>
      <c r="E415" s="255"/>
      <c r="F415" s="256" t="s">
        <v>560</v>
      </c>
      <c r="G415" s="253"/>
      <c r="H415" s="257" t="n">
        <v>24.73</v>
      </c>
      <c r="I415" s="258"/>
      <c r="J415" s="253"/>
      <c r="K415" s="253"/>
      <c r="L415" s="259"/>
      <c r="M415" s="260"/>
      <c r="N415" s="261"/>
      <c r="O415" s="261"/>
      <c r="P415" s="261"/>
      <c r="Q415" s="261"/>
      <c r="R415" s="261"/>
      <c r="S415" s="261"/>
      <c r="T415" s="262"/>
      <c r="AT415" s="263" t="s">
        <v>168</v>
      </c>
      <c r="AU415" s="263" t="s">
        <v>88</v>
      </c>
      <c r="AV415" s="251" t="s">
        <v>88</v>
      </c>
      <c r="AW415" s="251" t="s">
        <v>35</v>
      </c>
      <c r="AX415" s="251" t="s">
        <v>79</v>
      </c>
      <c r="AY415" s="263" t="s">
        <v>160</v>
      </c>
    </row>
    <row r="416" s="251" customFormat="true" ht="12.8" hidden="false" customHeight="false" outlineLevel="0" collapsed="false">
      <c r="B416" s="252"/>
      <c r="C416" s="253"/>
      <c r="D416" s="254" t="s">
        <v>168</v>
      </c>
      <c r="E416" s="255"/>
      <c r="F416" s="256" t="s">
        <v>561</v>
      </c>
      <c r="G416" s="253"/>
      <c r="H416" s="257" t="n">
        <v>1.522</v>
      </c>
      <c r="I416" s="258"/>
      <c r="J416" s="253"/>
      <c r="K416" s="253"/>
      <c r="L416" s="259"/>
      <c r="M416" s="260"/>
      <c r="N416" s="261"/>
      <c r="O416" s="261"/>
      <c r="P416" s="261"/>
      <c r="Q416" s="261"/>
      <c r="R416" s="261"/>
      <c r="S416" s="261"/>
      <c r="T416" s="262"/>
      <c r="AT416" s="263" t="s">
        <v>168</v>
      </c>
      <c r="AU416" s="263" t="s">
        <v>88</v>
      </c>
      <c r="AV416" s="251" t="s">
        <v>88</v>
      </c>
      <c r="AW416" s="251" t="s">
        <v>35</v>
      </c>
      <c r="AX416" s="251" t="s">
        <v>79</v>
      </c>
      <c r="AY416" s="263" t="s">
        <v>160</v>
      </c>
    </row>
    <row r="417" s="251" customFormat="true" ht="12.8" hidden="false" customHeight="false" outlineLevel="0" collapsed="false">
      <c r="B417" s="252"/>
      <c r="C417" s="253"/>
      <c r="D417" s="254" t="s">
        <v>168</v>
      </c>
      <c r="E417" s="255"/>
      <c r="F417" s="256" t="s">
        <v>556</v>
      </c>
      <c r="G417" s="253"/>
      <c r="H417" s="257" t="n">
        <v>-3.152</v>
      </c>
      <c r="I417" s="258"/>
      <c r="J417" s="253"/>
      <c r="K417" s="253"/>
      <c r="L417" s="259"/>
      <c r="M417" s="260"/>
      <c r="N417" s="261"/>
      <c r="O417" s="261"/>
      <c r="P417" s="261"/>
      <c r="Q417" s="261"/>
      <c r="R417" s="261"/>
      <c r="S417" s="261"/>
      <c r="T417" s="262"/>
      <c r="AT417" s="263" t="s">
        <v>168</v>
      </c>
      <c r="AU417" s="263" t="s">
        <v>88</v>
      </c>
      <c r="AV417" s="251" t="s">
        <v>88</v>
      </c>
      <c r="AW417" s="251" t="s">
        <v>35</v>
      </c>
      <c r="AX417" s="251" t="s">
        <v>79</v>
      </c>
      <c r="AY417" s="263" t="s">
        <v>160</v>
      </c>
    </row>
    <row r="418" s="276" customFormat="true" ht="12.8" hidden="false" customHeight="false" outlineLevel="0" collapsed="false">
      <c r="B418" s="277"/>
      <c r="C418" s="278"/>
      <c r="D418" s="254" t="s">
        <v>168</v>
      </c>
      <c r="E418" s="279"/>
      <c r="F418" s="280" t="s">
        <v>529</v>
      </c>
      <c r="G418" s="278"/>
      <c r="H418" s="279"/>
      <c r="I418" s="281"/>
      <c r="J418" s="278"/>
      <c r="K418" s="278"/>
      <c r="L418" s="282"/>
      <c r="M418" s="283"/>
      <c r="N418" s="284"/>
      <c r="O418" s="284"/>
      <c r="P418" s="284"/>
      <c r="Q418" s="284"/>
      <c r="R418" s="284"/>
      <c r="S418" s="284"/>
      <c r="T418" s="285"/>
      <c r="AT418" s="286" t="s">
        <v>168</v>
      </c>
      <c r="AU418" s="286" t="s">
        <v>88</v>
      </c>
      <c r="AV418" s="276" t="s">
        <v>86</v>
      </c>
      <c r="AW418" s="276" t="s">
        <v>35</v>
      </c>
      <c r="AX418" s="276" t="s">
        <v>79</v>
      </c>
      <c r="AY418" s="286" t="s">
        <v>160</v>
      </c>
    </row>
    <row r="419" s="251" customFormat="true" ht="12.8" hidden="false" customHeight="false" outlineLevel="0" collapsed="false">
      <c r="B419" s="252"/>
      <c r="C419" s="253"/>
      <c r="D419" s="254" t="s">
        <v>168</v>
      </c>
      <c r="E419" s="255"/>
      <c r="F419" s="256" t="s">
        <v>562</v>
      </c>
      <c r="G419" s="253"/>
      <c r="H419" s="257" t="n">
        <v>21.252</v>
      </c>
      <c r="I419" s="258"/>
      <c r="J419" s="253"/>
      <c r="K419" s="253"/>
      <c r="L419" s="259"/>
      <c r="M419" s="260"/>
      <c r="N419" s="261"/>
      <c r="O419" s="261"/>
      <c r="P419" s="261"/>
      <c r="Q419" s="261"/>
      <c r="R419" s="261"/>
      <c r="S419" s="261"/>
      <c r="T419" s="262"/>
      <c r="AT419" s="263" t="s">
        <v>168</v>
      </c>
      <c r="AU419" s="263" t="s">
        <v>88</v>
      </c>
      <c r="AV419" s="251" t="s">
        <v>88</v>
      </c>
      <c r="AW419" s="251" t="s">
        <v>35</v>
      </c>
      <c r="AX419" s="251" t="s">
        <v>79</v>
      </c>
      <c r="AY419" s="263" t="s">
        <v>160</v>
      </c>
    </row>
    <row r="420" s="251" customFormat="true" ht="12.8" hidden="false" customHeight="false" outlineLevel="0" collapsed="false">
      <c r="B420" s="252"/>
      <c r="C420" s="253"/>
      <c r="D420" s="254" t="s">
        <v>168</v>
      </c>
      <c r="E420" s="255"/>
      <c r="F420" s="256" t="s">
        <v>561</v>
      </c>
      <c r="G420" s="253"/>
      <c r="H420" s="257" t="n">
        <v>1.522</v>
      </c>
      <c r="I420" s="258"/>
      <c r="J420" s="253"/>
      <c r="K420" s="253"/>
      <c r="L420" s="259"/>
      <c r="M420" s="260"/>
      <c r="N420" s="261"/>
      <c r="O420" s="261"/>
      <c r="P420" s="261"/>
      <c r="Q420" s="261"/>
      <c r="R420" s="261"/>
      <c r="S420" s="261"/>
      <c r="T420" s="262"/>
      <c r="AT420" s="263" t="s">
        <v>168</v>
      </c>
      <c r="AU420" s="263" t="s">
        <v>88</v>
      </c>
      <c r="AV420" s="251" t="s">
        <v>88</v>
      </c>
      <c r="AW420" s="251" t="s">
        <v>35</v>
      </c>
      <c r="AX420" s="251" t="s">
        <v>79</v>
      </c>
      <c r="AY420" s="263" t="s">
        <v>160</v>
      </c>
    </row>
    <row r="421" s="251" customFormat="true" ht="12.8" hidden="false" customHeight="false" outlineLevel="0" collapsed="false">
      <c r="B421" s="252"/>
      <c r="C421" s="253"/>
      <c r="D421" s="254" t="s">
        <v>168</v>
      </c>
      <c r="E421" s="255"/>
      <c r="F421" s="256" t="s">
        <v>563</v>
      </c>
      <c r="G421" s="253"/>
      <c r="H421" s="257" t="n">
        <v>0.27</v>
      </c>
      <c r="I421" s="258"/>
      <c r="J421" s="253"/>
      <c r="K421" s="253"/>
      <c r="L421" s="259"/>
      <c r="M421" s="260"/>
      <c r="N421" s="261"/>
      <c r="O421" s="261"/>
      <c r="P421" s="261"/>
      <c r="Q421" s="261"/>
      <c r="R421" s="261"/>
      <c r="S421" s="261"/>
      <c r="T421" s="262"/>
      <c r="AT421" s="263" t="s">
        <v>168</v>
      </c>
      <c r="AU421" s="263" t="s">
        <v>88</v>
      </c>
      <c r="AV421" s="251" t="s">
        <v>88</v>
      </c>
      <c r="AW421" s="251" t="s">
        <v>35</v>
      </c>
      <c r="AX421" s="251" t="s">
        <v>79</v>
      </c>
      <c r="AY421" s="263" t="s">
        <v>160</v>
      </c>
    </row>
    <row r="422" s="276" customFormat="true" ht="12.8" hidden="false" customHeight="false" outlineLevel="0" collapsed="false">
      <c r="B422" s="277"/>
      <c r="C422" s="278"/>
      <c r="D422" s="254" t="s">
        <v>168</v>
      </c>
      <c r="E422" s="279"/>
      <c r="F422" s="280" t="s">
        <v>531</v>
      </c>
      <c r="G422" s="278"/>
      <c r="H422" s="279"/>
      <c r="I422" s="281"/>
      <c r="J422" s="278"/>
      <c r="K422" s="278"/>
      <c r="L422" s="282"/>
      <c r="M422" s="283"/>
      <c r="N422" s="284"/>
      <c r="O422" s="284"/>
      <c r="P422" s="284"/>
      <c r="Q422" s="284"/>
      <c r="R422" s="284"/>
      <c r="S422" s="284"/>
      <c r="T422" s="285"/>
      <c r="AT422" s="286" t="s">
        <v>168</v>
      </c>
      <c r="AU422" s="286" t="s">
        <v>88</v>
      </c>
      <c r="AV422" s="276" t="s">
        <v>86</v>
      </c>
      <c r="AW422" s="276" t="s">
        <v>35</v>
      </c>
      <c r="AX422" s="276" t="s">
        <v>79</v>
      </c>
      <c r="AY422" s="286" t="s">
        <v>160</v>
      </c>
    </row>
    <row r="423" s="251" customFormat="true" ht="12.8" hidden="false" customHeight="false" outlineLevel="0" collapsed="false">
      <c r="B423" s="252"/>
      <c r="C423" s="253"/>
      <c r="D423" s="254" t="s">
        <v>168</v>
      </c>
      <c r="E423" s="255"/>
      <c r="F423" s="256" t="s">
        <v>580</v>
      </c>
      <c r="G423" s="253"/>
      <c r="H423" s="257" t="n">
        <v>4.59</v>
      </c>
      <c r="I423" s="258"/>
      <c r="J423" s="253"/>
      <c r="K423" s="253"/>
      <c r="L423" s="259"/>
      <c r="M423" s="260"/>
      <c r="N423" s="261"/>
      <c r="O423" s="261"/>
      <c r="P423" s="261"/>
      <c r="Q423" s="261"/>
      <c r="R423" s="261"/>
      <c r="S423" s="261"/>
      <c r="T423" s="262"/>
      <c r="AT423" s="263" t="s">
        <v>168</v>
      </c>
      <c r="AU423" s="263" t="s">
        <v>88</v>
      </c>
      <c r="AV423" s="251" t="s">
        <v>88</v>
      </c>
      <c r="AW423" s="251" t="s">
        <v>35</v>
      </c>
      <c r="AX423" s="251" t="s">
        <v>79</v>
      </c>
      <c r="AY423" s="263" t="s">
        <v>160</v>
      </c>
    </row>
    <row r="424" s="251" customFormat="true" ht="12.8" hidden="false" customHeight="false" outlineLevel="0" collapsed="false">
      <c r="B424" s="252"/>
      <c r="C424" s="253"/>
      <c r="D424" s="254" t="s">
        <v>168</v>
      </c>
      <c r="E424" s="255"/>
      <c r="F424" s="256" t="s">
        <v>581</v>
      </c>
      <c r="G424" s="253"/>
      <c r="H424" s="257" t="n">
        <v>0.48</v>
      </c>
      <c r="I424" s="258"/>
      <c r="J424" s="253"/>
      <c r="K424" s="253"/>
      <c r="L424" s="259"/>
      <c r="M424" s="260"/>
      <c r="N424" s="261"/>
      <c r="O424" s="261"/>
      <c r="P424" s="261"/>
      <c r="Q424" s="261"/>
      <c r="R424" s="261"/>
      <c r="S424" s="261"/>
      <c r="T424" s="262"/>
      <c r="AT424" s="263" t="s">
        <v>168</v>
      </c>
      <c r="AU424" s="263" t="s">
        <v>88</v>
      </c>
      <c r="AV424" s="251" t="s">
        <v>88</v>
      </c>
      <c r="AW424" s="251" t="s">
        <v>35</v>
      </c>
      <c r="AX424" s="251" t="s">
        <v>79</v>
      </c>
      <c r="AY424" s="263" t="s">
        <v>160</v>
      </c>
    </row>
    <row r="425" s="276" customFormat="true" ht="12.8" hidden="false" customHeight="false" outlineLevel="0" collapsed="false">
      <c r="B425" s="277"/>
      <c r="C425" s="278"/>
      <c r="D425" s="254" t="s">
        <v>168</v>
      </c>
      <c r="E425" s="279"/>
      <c r="F425" s="280" t="s">
        <v>533</v>
      </c>
      <c r="G425" s="278"/>
      <c r="H425" s="279"/>
      <c r="I425" s="281"/>
      <c r="J425" s="278"/>
      <c r="K425" s="278"/>
      <c r="L425" s="282"/>
      <c r="M425" s="283"/>
      <c r="N425" s="284"/>
      <c r="O425" s="284"/>
      <c r="P425" s="284"/>
      <c r="Q425" s="284"/>
      <c r="R425" s="284"/>
      <c r="S425" s="284"/>
      <c r="T425" s="285"/>
      <c r="AT425" s="286" t="s">
        <v>168</v>
      </c>
      <c r="AU425" s="286" t="s">
        <v>88</v>
      </c>
      <c r="AV425" s="276" t="s">
        <v>86</v>
      </c>
      <c r="AW425" s="276" t="s">
        <v>35</v>
      </c>
      <c r="AX425" s="276" t="s">
        <v>79</v>
      </c>
      <c r="AY425" s="286" t="s">
        <v>160</v>
      </c>
    </row>
    <row r="426" s="264" customFormat="true" ht="12.8" hidden="false" customHeight="false" outlineLevel="0" collapsed="false">
      <c r="B426" s="265"/>
      <c r="C426" s="266"/>
      <c r="D426" s="254" t="s">
        <v>168</v>
      </c>
      <c r="E426" s="267"/>
      <c r="F426" s="268" t="s">
        <v>172</v>
      </c>
      <c r="G426" s="266"/>
      <c r="H426" s="269" t="n">
        <v>262.806</v>
      </c>
      <c r="I426" s="270"/>
      <c r="J426" s="266"/>
      <c r="K426" s="266"/>
      <c r="L426" s="271"/>
      <c r="M426" s="272"/>
      <c r="N426" s="273"/>
      <c r="O426" s="273"/>
      <c r="P426" s="273"/>
      <c r="Q426" s="273"/>
      <c r="R426" s="273"/>
      <c r="S426" s="273"/>
      <c r="T426" s="274"/>
      <c r="AT426" s="275" t="s">
        <v>168</v>
      </c>
      <c r="AU426" s="275" t="s">
        <v>88</v>
      </c>
      <c r="AV426" s="264" t="s">
        <v>166</v>
      </c>
      <c r="AW426" s="264" t="s">
        <v>35</v>
      </c>
      <c r="AX426" s="264" t="s">
        <v>86</v>
      </c>
      <c r="AY426" s="275" t="s">
        <v>160</v>
      </c>
    </row>
    <row r="427" s="31" customFormat="true" ht="21.75" hidden="false" customHeight="true" outlineLevel="0" collapsed="false">
      <c r="A427" s="24"/>
      <c r="B427" s="25"/>
      <c r="C427" s="237" t="s">
        <v>316</v>
      </c>
      <c r="D427" s="237" t="s">
        <v>162</v>
      </c>
      <c r="E427" s="238" t="s">
        <v>582</v>
      </c>
      <c r="F427" s="239" t="s">
        <v>583</v>
      </c>
      <c r="G427" s="240" t="s">
        <v>213</v>
      </c>
      <c r="H427" s="241" t="n">
        <v>11.065</v>
      </c>
      <c r="I427" s="242"/>
      <c r="J427" s="243" t="n">
        <f aca="false">ROUND(I427*H427,2)</f>
        <v>0</v>
      </c>
      <c r="K427" s="244"/>
      <c r="L427" s="30"/>
      <c r="M427" s="245"/>
      <c r="N427" s="246" t="s">
        <v>44</v>
      </c>
      <c r="O427" s="74"/>
      <c r="P427" s="247" t="n">
        <f aca="false">O427*H427</f>
        <v>0</v>
      </c>
      <c r="Q427" s="247" t="n">
        <v>0.0154</v>
      </c>
      <c r="R427" s="247" t="n">
        <f aca="false">Q427*H427</f>
        <v>0.170401</v>
      </c>
      <c r="S427" s="247" t="n">
        <v>0</v>
      </c>
      <c r="T427" s="248" t="n">
        <f aca="false">S427*H427</f>
        <v>0</v>
      </c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R427" s="249" t="s">
        <v>166</v>
      </c>
      <c r="AT427" s="249" t="s">
        <v>162</v>
      </c>
      <c r="AU427" s="249" t="s">
        <v>88</v>
      </c>
      <c r="AY427" s="3" t="s">
        <v>160</v>
      </c>
      <c r="BE427" s="250" t="n">
        <f aca="false">IF(N427="základní",J427,0)</f>
        <v>0</v>
      </c>
      <c r="BF427" s="250" t="n">
        <f aca="false">IF(N427="snížená",J427,0)</f>
        <v>0</v>
      </c>
      <c r="BG427" s="250" t="n">
        <f aca="false">IF(N427="zákl. přenesená",J427,0)</f>
        <v>0</v>
      </c>
      <c r="BH427" s="250" t="n">
        <f aca="false">IF(N427="sníž. přenesená",J427,0)</f>
        <v>0</v>
      </c>
      <c r="BI427" s="250" t="n">
        <f aca="false">IF(N427="nulová",J427,0)</f>
        <v>0</v>
      </c>
      <c r="BJ427" s="3" t="s">
        <v>86</v>
      </c>
      <c r="BK427" s="250" t="n">
        <f aca="false">ROUND(I427*H427,2)</f>
        <v>0</v>
      </c>
      <c r="BL427" s="3" t="s">
        <v>166</v>
      </c>
      <c r="BM427" s="249" t="s">
        <v>584</v>
      </c>
    </row>
    <row r="428" s="251" customFormat="true" ht="12.8" hidden="false" customHeight="false" outlineLevel="0" collapsed="false">
      <c r="B428" s="252"/>
      <c r="C428" s="253"/>
      <c r="D428" s="254" t="s">
        <v>168</v>
      </c>
      <c r="E428" s="255"/>
      <c r="F428" s="256" t="s">
        <v>585</v>
      </c>
      <c r="G428" s="253"/>
      <c r="H428" s="257" t="n">
        <v>7.57</v>
      </c>
      <c r="I428" s="258"/>
      <c r="J428" s="253"/>
      <c r="K428" s="253"/>
      <c r="L428" s="259"/>
      <c r="M428" s="260"/>
      <c r="N428" s="261"/>
      <c r="O428" s="261"/>
      <c r="P428" s="261"/>
      <c r="Q428" s="261"/>
      <c r="R428" s="261"/>
      <c r="S428" s="261"/>
      <c r="T428" s="262"/>
      <c r="AT428" s="263" t="s">
        <v>168</v>
      </c>
      <c r="AU428" s="263" t="s">
        <v>88</v>
      </c>
      <c r="AV428" s="251" t="s">
        <v>88</v>
      </c>
      <c r="AW428" s="251" t="s">
        <v>35</v>
      </c>
      <c r="AX428" s="251" t="s">
        <v>79</v>
      </c>
      <c r="AY428" s="263" t="s">
        <v>160</v>
      </c>
    </row>
    <row r="429" s="251" customFormat="true" ht="12.8" hidden="false" customHeight="false" outlineLevel="0" collapsed="false">
      <c r="B429" s="252"/>
      <c r="C429" s="253"/>
      <c r="D429" s="254" t="s">
        <v>168</v>
      </c>
      <c r="E429" s="255"/>
      <c r="F429" s="256" t="s">
        <v>487</v>
      </c>
      <c r="G429" s="253"/>
      <c r="H429" s="257" t="n">
        <v>-1.379</v>
      </c>
      <c r="I429" s="258"/>
      <c r="J429" s="253"/>
      <c r="K429" s="253"/>
      <c r="L429" s="259"/>
      <c r="M429" s="260"/>
      <c r="N429" s="261"/>
      <c r="O429" s="261"/>
      <c r="P429" s="261"/>
      <c r="Q429" s="261"/>
      <c r="R429" s="261"/>
      <c r="S429" s="261"/>
      <c r="T429" s="262"/>
      <c r="AT429" s="263" t="s">
        <v>168</v>
      </c>
      <c r="AU429" s="263" t="s">
        <v>88</v>
      </c>
      <c r="AV429" s="251" t="s">
        <v>88</v>
      </c>
      <c r="AW429" s="251" t="s">
        <v>35</v>
      </c>
      <c r="AX429" s="251" t="s">
        <v>79</v>
      </c>
      <c r="AY429" s="263" t="s">
        <v>160</v>
      </c>
    </row>
    <row r="430" s="276" customFormat="true" ht="12.8" hidden="false" customHeight="false" outlineLevel="0" collapsed="false">
      <c r="B430" s="277"/>
      <c r="C430" s="278"/>
      <c r="D430" s="254" t="s">
        <v>168</v>
      </c>
      <c r="E430" s="279"/>
      <c r="F430" s="280" t="s">
        <v>521</v>
      </c>
      <c r="G430" s="278"/>
      <c r="H430" s="279"/>
      <c r="I430" s="281"/>
      <c r="J430" s="278"/>
      <c r="K430" s="278"/>
      <c r="L430" s="282"/>
      <c r="M430" s="283"/>
      <c r="N430" s="284"/>
      <c r="O430" s="284"/>
      <c r="P430" s="284"/>
      <c r="Q430" s="284"/>
      <c r="R430" s="284"/>
      <c r="S430" s="284"/>
      <c r="T430" s="285"/>
      <c r="AT430" s="286" t="s">
        <v>168</v>
      </c>
      <c r="AU430" s="286" t="s">
        <v>88</v>
      </c>
      <c r="AV430" s="276" t="s">
        <v>86</v>
      </c>
      <c r="AW430" s="276" t="s">
        <v>35</v>
      </c>
      <c r="AX430" s="276" t="s">
        <v>79</v>
      </c>
      <c r="AY430" s="286" t="s">
        <v>160</v>
      </c>
    </row>
    <row r="431" s="251" customFormat="true" ht="12.8" hidden="false" customHeight="false" outlineLevel="0" collapsed="false">
      <c r="B431" s="252"/>
      <c r="C431" s="253"/>
      <c r="D431" s="254" t="s">
        <v>168</v>
      </c>
      <c r="E431" s="255"/>
      <c r="F431" s="256" t="s">
        <v>586</v>
      </c>
      <c r="G431" s="253"/>
      <c r="H431" s="257" t="n">
        <v>4.334</v>
      </c>
      <c r="I431" s="258"/>
      <c r="J431" s="253"/>
      <c r="K431" s="253"/>
      <c r="L431" s="259"/>
      <c r="M431" s="260"/>
      <c r="N431" s="261"/>
      <c r="O431" s="261"/>
      <c r="P431" s="261"/>
      <c r="Q431" s="261"/>
      <c r="R431" s="261"/>
      <c r="S431" s="261"/>
      <c r="T431" s="262"/>
      <c r="AT431" s="263" t="s">
        <v>168</v>
      </c>
      <c r="AU431" s="263" t="s">
        <v>88</v>
      </c>
      <c r="AV431" s="251" t="s">
        <v>88</v>
      </c>
      <c r="AW431" s="251" t="s">
        <v>35</v>
      </c>
      <c r="AX431" s="251" t="s">
        <v>79</v>
      </c>
      <c r="AY431" s="263" t="s">
        <v>160</v>
      </c>
    </row>
    <row r="432" s="251" customFormat="true" ht="12.8" hidden="false" customHeight="false" outlineLevel="0" collapsed="false">
      <c r="B432" s="252"/>
      <c r="C432" s="253"/>
      <c r="D432" s="254" t="s">
        <v>168</v>
      </c>
      <c r="E432" s="255"/>
      <c r="F432" s="256" t="s">
        <v>565</v>
      </c>
      <c r="G432" s="253"/>
      <c r="H432" s="257" t="n">
        <v>0.54</v>
      </c>
      <c r="I432" s="258"/>
      <c r="J432" s="253"/>
      <c r="K432" s="253"/>
      <c r="L432" s="259"/>
      <c r="M432" s="260"/>
      <c r="N432" s="261"/>
      <c r="O432" s="261"/>
      <c r="P432" s="261"/>
      <c r="Q432" s="261"/>
      <c r="R432" s="261"/>
      <c r="S432" s="261"/>
      <c r="T432" s="262"/>
      <c r="AT432" s="263" t="s">
        <v>168</v>
      </c>
      <c r="AU432" s="263" t="s">
        <v>88</v>
      </c>
      <c r="AV432" s="251" t="s">
        <v>88</v>
      </c>
      <c r="AW432" s="251" t="s">
        <v>35</v>
      </c>
      <c r="AX432" s="251" t="s">
        <v>79</v>
      </c>
      <c r="AY432" s="263" t="s">
        <v>160</v>
      </c>
    </row>
    <row r="433" s="276" customFormat="true" ht="12.8" hidden="false" customHeight="false" outlineLevel="0" collapsed="false">
      <c r="B433" s="277"/>
      <c r="C433" s="278"/>
      <c r="D433" s="254" t="s">
        <v>168</v>
      </c>
      <c r="E433" s="279"/>
      <c r="F433" s="280" t="s">
        <v>533</v>
      </c>
      <c r="G433" s="278"/>
      <c r="H433" s="279"/>
      <c r="I433" s="281"/>
      <c r="J433" s="278"/>
      <c r="K433" s="278"/>
      <c r="L433" s="282"/>
      <c r="M433" s="283"/>
      <c r="N433" s="284"/>
      <c r="O433" s="284"/>
      <c r="P433" s="284"/>
      <c r="Q433" s="284"/>
      <c r="R433" s="284"/>
      <c r="S433" s="284"/>
      <c r="T433" s="285"/>
      <c r="AT433" s="286" t="s">
        <v>168</v>
      </c>
      <c r="AU433" s="286" t="s">
        <v>88</v>
      </c>
      <c r="AV433" s="276" t="s">
        <v>86</v>
      </c>
      <c r="AW433" s="276" t="s">
        <v>35</v>
      </c>
      <c r="AX433" s="276" t="s">
        <v>79</v>
      </c>
      <c r="AY433" s="286" t="s">
        <v>160</v>
      </c>
    </row>
    <row r="434" s="264" customFormat="true" ht="12.8" hidden="false" customHeight="false" outlineLevel="0" collapsed="false">
      <c r="B434" s="265"/>
      <c r="C434" s="266"/>
      <c r="D434" s="254" t="s">
        <v>168</v>
      </c>
      <c r="E434" s="267"/>
      <c r="F434" s="268" t="s">
        <v>172</v>
      </c>
      <c r="G434" s="266"/>
      <c r="H434" s="269" t="n">
        <v>11.065</v>
      </c>
      <c r="I434" s="270"/>
      <c r="J434" s="266"/>
      <c r="K434" s="266"/>
      <c r="L434" s="271"/>
      <c r="M434" s="272"/>
      <c r="N434" s="273"/>
      <c r="O434" s="273"/>
      <c r="P434" s="273"/>
      <c r="Q434" s="273"/>
      <c r="R434" s="273"/>
      <c r="S434" s="273"/>
      <c r="T434" s="274"/>
      <c r="AT434" s="275" t="s">
        <v>168</v>
      </c>
      <c r="AU434" s="275" t="s">
        <v>88</v>
      </c>
      <c r="AV434" s="264" t="s">
        <v>166</v>
      </c>
      <c r="AW434" s="264" t="s">
        <v>35</v>
      </c>
      <c r="AX434" s="264" t="s">
        <v>86</v>
      </c>
      <c r="AY434" s="275" t="s">
        <v>160</v>
      </c>
    </row>
    <row r="435" s="31" customFormat="true" ht="21.75" hidden="false" customHeight="true" outlineLevel="0" collapsed="false">
      <c r="A435" s="24"/>
      <c r="B435" s="25"/>
      <c r="C435" s="237" t="s">
        <v>324</v>
      </c>
      <c r="D435" s="237" t="s">
        <v>162</v>
      </c>
      <c r="E435" s="238" t="s">
        <v>587</v>
      </c>
      <c r="F435" s="239" t="s">
        <v>588</v>
      </c>
      <c r="G435" s="240" t="s">
        <v>213</v>
      </c>
      <c r="H435" s="241" t="n">
        <v>22.13</v>
      </c>
      <c r="I435" s="242"/>
      <c r="J435" s="243" t="n">
        <f aca="false">ROUND(I435*H435,2)</f>
        <v>0</v>
      </c>
      <c r="K435" s="244"/>
      <c r="L435" s="30"/>
      <c r="M435" s="245"/>
      <c r="N435" s="246" t="s">
        <v>44</v>
      </c>
      <c r="O435" s="74"/>
      <c r="P435" s="247" t="n">
        <f aca="false">O435*H435</f>
        <v>0</v>
      </c>
      <c r="Q435" s="247" t="n">
        <v>0.0079</v>
      </c>
      <c r="R435" s="247" t="n">
        <f aca="false">Q435*H435</f>
        <v>0.174827</v>
      </c>
      <c r="S435" s="247" t="n">
        <v>0</v>
      </c>
      <c r="T435" s="248" t="n">
        <f aca="false">S435*H435</f>
        <v>0</v>
      </c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R435" s="249" t="s">
        <v>166</v>
      </c>
      <c r="AT435" s="249" t="s">
        <v>162</v>
      </c>
      <c r="AU435" s="249" t="s">
        <v>88</v>
      </c>
      <c r="AY435" s="3" t="s">
        <v>160</v>
      </c>
      <c r="BE435" s="250" t="n">
        <f aca="false">IF(N435="základní",J435,0)</f>
        <v>0</v>
      </c>
      <c r="BF435" s="250" t="n">
        <f aca="false">IF(N435="snížená",J435,0)</f>
        <v>0</v>
      </c>
      <c r="BG435" s="250" t="n">
        <f aca="false">IF(N435="zákl. přenesená",J435,0)</f>
        <v>0</v>
      </c>
      <c r="BH435" s="250" t="n">
        <f aca="false">IF(N435="sníž. přenesená",J435,0)</f>
        <v>0</v>
      </c>
      <c r="BI435" s="250" t="n">
        <f aca="false">IF(N435="nulová",J435,0)</f>
        <v>0</v>
      </c>
      <c r="BJ435" s="3" t="s">
        <v>86</v>
      </c>
      <c r="BK435" s="250" t="n">
        <f aca="false">ROUND(I435*H435,2)</f>
        <v>0</v>
      </c>
      <c r="BL435" s="3" t="s">
        <v>166</v>
      </c>
      <c r="BM435" s="249" t="s">
        <v>589</v>
      </c>
    </row>
    <row r="436" s="251" customFormat="true" ht="12.8" hidden="false" customHeight="false" outlineLevel="0" collapsed="false">
      <c r="B436" s="252"/>
      <c r="C436" s="253"/>
      <c r="D436" s="254" t="s">
        <v>168</v>
      </c>
      <c r="E436" s="253"/>
      <c r="F436" s="256" t="s">
        <v>590</v>
      </c>
      <c r="G436" s="253"/>
      <c r="H436" s="257" t="n">
        <v>22.13</v>
      </c>
      <c r="I436" s="258"/>
      <c r="J436" s="253"/>
      <c r="K436" s="253"/>
      <c r="L436" s="259"/>
      <c r="M436" s="260"/>
      <c r="N436" s="261"/>
      <c r="O436" s="261"/>
      <c r="P436" s="261"/>
      <c r="Q436" s="261"/>
      <c r="R436" s="261"/>
      <c r="S436" s="261"/>
      <c r="T436" s="262"/>
      <c r="AT436" s="263" t="s">
        <v>168</v>
      </c>
      <c r="AU436" s="263" t="s">
        <v>88</v>
      </c>
      <c r="AV436" s="251" t="s">
        <v>88</v>
      </c>
      <c r="AW436" s="251" t="s">
        <v>3</v>
      </c>
      <c r="AX436" s="251" t="s">
        <v>86</v>
      </c>
      <c r="AY436" s="263" t="s">
        <v>160</v>
      </c>
    </row>
    <row r="437" s="31" customFormat="true" ht="21.75" hidden="false" customHeight="true" outlineLevel="0" collapsed="false">
      <c r="A437" s="24"/>
      <c r="B437" s="25"/>
      <c r="C437" s="237" t="s">
        <v>328</v>
      </c>
      <c r="D437" s="237" t="s">
        <v>162</v>
      </c>
      <c r="E437" s="238" t="s">
        <v>591</v>
      </c>
      <c r="F437" s="239" t="s">
        <v>592</v>
      </c>
      <c r="G437" s="240" t="s">
        <v>213</v>
      </c>
      <c r="H437" s="241" t="n">
        <v>262.806</v>
      </c>
      <c r="I437" s="242"/>
      <c r="J437" s="243" t="n">
        <f aca="false">ROUND(I437*H437,2)</f>
        <v>0</v>
      </c>
      <c r="K437" s="244"/>
      <c r="L437" s="30"/>
      <c r="M437" s="245"/>
      <c r="N437" s="246" t="s">
        <v>44</v>
      </c>
      <c r="O437" s="74"/>
      <c r="P437" s="247" t="n">
        <f aca="false">O437*H437</f>
        <v>0</v>
      </c>
      <c r="Q437" s="247" t="n">
        <v>0.0156</v>
      </c>
      <c r="R437" s="247" t="n">
        <f aca="false">Q437*H437</f>
        <v>4.0997736</v>
      </c>
      <c r="S437" s="247" t="n">
        <v>0</v>
      </c>
      <c r="T437" s="248" t="n">
        <f aca="false">S437*H437</f>
        <v>0</v>
      </c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R437" s="249" t="s">
        <v>166</v>
      </c>
      <c r="AT437" s="249" t="s">
        <v>162</v>
      </c>
      <c r="AU437" s="249" t="s">
        <v>88</v>
      </c>
      <c r="AY437" s="3" t="s">
        <v>160</v>
      </c>
      <c r="BE437" s="250" t="n">
        <f aca="false">IF(N437="základní",J437,0)</f>
        <v>0</v>
      </c>
      <c r="BF437" s="250" t="n">
        <f aca="false">IF(N437="snížená",J437,0)</f>
        <v>0</v>
      </c>
      <c r="BG437" s="250" t="n">
        <f aca="false">IF(N437="zákl. přenesená",J437,0)</f>
        <v>0</v>
      </c>
      <c r="BH437" s="250" t="n">
        <f aca="false">IF(N437="sníž. přenesená",J437,0)</f>
        <v>0</v>
      </c>
      <c r="BI437" s="250" t="n">
        <f aca="false">IF(N437="nulová",J437,0)</f>
        <v>0</v>
      </c>
      <c r="BJ437" s="3" t="s">
        <v>86</v>
      </c>
      <c r="BK437" s="250" t="n">
        <f aca="false">ROUND(I437*H437,2)</f>
        <v>0</v>
      </c>
      <c r="BL437" s="3" t="s">
        <v>166</v>
      </c>
      <c r="BM437" s="249" t="s">
        <v>593</v>
      </c>
    </row>
    <row r="438" s="251" customFormat="true" ht="12.8" hidden="false" customHeight="false" outlineLevel="0" collapsed="false">
      <c r="B438" s="252"/>
      <c r="C438" s="253"/>
      <c r="D438" s="254" t="s">
        <v>168</v>
      </c>
      <c r="E438" s="255"/>
      <c r="F438" s="256" t="s">
        <v>543</v>
      </c>
      <c r="G438" s="253"/>
      <c r="H438" s="257" t="n">
        <v>26.579</v>
      </c>
      <c r="I438" s="258"/>
      <c r="J438" s="253"/>
      <c r="K438" s="253"/>
      <c r="L438" s="259"/>
      <c r="M438" s="260"/>
      <c r="N438" s="261"/>
      <c r="O438" s="261"/>
      <c r="P438" s="261"/>
      <c r="Q438" s="261"/>
      <c r="R438" s="261"/>
      <c r="S438" s="261"/>
      <c r="T438" s="262"/>
      <c r="AT438" s="263" t="s">
        <v>168</v>
      </c>
      <c r="AU438" s="263" t="s">
        <v>88</v>
      </c>
      <c r="AV438" s="251" t="s">
        <v>88</v>
      </c>
      <c r="AW438" s="251" t="s">
        <v>35</v>
      </c>
      <c r="AX438" s="251" t="s">
        <v>79</v>
      </c>
      <c r="AY438" s="263" t="s">
        <v>160</v>
      </c>
    </row>
    <row r="439" s="251" customFormat="true" ht="12.8" hidden="false" customHeight="false" outlineLevel="0" collapsed="false">
      <c r="B439" s="252"/>
      <c r="C439" s="253"/>
      <c r="D439" s="254" t="s">
        <v>168</v>
      </c>
      <c r="E439" s="255"/>
      <c r="F439" s="256" t="s">
        <v>544</v>
      </c>
      <c r="G439" s="253"/>
      <c r="H439" s="257" t="n">
        <v>-0.947</v>
      </c>
      <c r="I439" s="258"/>
      <c r="J439" s="253"/>
      <c r="K439" s="253"/>
      <c r="L439" s="259"/>
      <c r="M439" s="260"/>
      <c r="N439" s="261"/>
      <c r="O439" s="261"/>
      <c r="P439" s="261"/>
      <c r="Q439" s="261"/>
      <c r="R439" s="261"/>
      <c r="S439" s="261"/>
      <c r="T439" s="262"/>
      <c r="AT439" s="263" t="s">
        <v>168</v>
      </c>
      <c r="AU439" s="263" t="s">
        <v>88</v>
      </c>
      <c r="AV439" s="251" t="s">
        <v>88</v>
      </c>
      <c r="AW439" s="251" t="s">
        <v>35</v>
      </c>
      <c r="AX439" s="251" t="s">
        <v>79</v>
      </c>
      <c r="AY439" s="263" t="s">
        <v>160</v>
      </c>
    </row>
    <row r="440" s="251" customFormat="true" ht="12.8" hidden="false" customHeight="false" outlineLevel="0" collapsed="false">
      <c r="B440" s="252"/>
      <c r="C440" s="253"/>
      <c r="D440" s="254" t="s">
        <v>168</v>
      </c>
      <c r="E440" s="255"/>
      <c r="F440" s="256" t="s">
        <v>487</v>
      </c>
      <c r="G440" s="253"/>
      <c r="H440" s="257" t="n">
        <v>-1.379</v>
      </c>
      <c r="I440" s="258"/>
      <c r="J440" s="253"/>
      <c r="K440" s="253"/>
      <c r="L440" s="259"/>
      <c r="M440" s="260"/>
      <c r="N440" s="261"/>
      <c r="O440" s="261"/>
      <c r="P440" s="261"/>
      <c r="Q440" s="261"/>
      <c r="R440" s="261"/>
      <c r="S440" s="261"/>
      <c r="T440" s="262"/>
      <c r="AT440" s="263" t="s">
        <v>168</v>
      </c>
      <c r="AU440" s="263" t="s">
        <v>88</v>
      </c>
      <c r="AV440" s="251" t="s">
        <v>88</v>
      </c>
      <c r="AW440" s="251" t="s">
        <v>35</v>
      </c>
      <c r="AX440" s="251" t="s">
        <v>79</v>
      </c>
      <c r="AY440" s="263" t="s">
        <v>160</v>
      </c>
    </row>
    <row r="441" s="276" customFormat="true" ht="12.8" hidden="false" customHeight="false" outlineLevel="0" collapsed="false">
      <c r="B441" s="277"/>
      <c r="C441" s="278"/>
      <c r="D441" s="254" t="s">
        <v>168</v>
      </c>
      <c r="E441" s="279"/>
      <c r="F441" s="280" t="s">
        <v>517</v>
      </c>
      <c r="G441" s="278"/>
      <c r="H441" s="279"/>
      <c r="I441" s="281"/>
      <c r="J441" s="278"/>
      <c r="K441" s="278"/>
      <c r="L441" s="282"/>
      <c r="M441" s="283"/>
      <c r="N441" s="284"/>
      <c r="O441" s="284"/>
      <c r="P441" s="284"/>
      <c r="Q441" s="284"/>
      <c r="R441" s="284"/>
      <c r="S441" s="284"/>
      <c r="T441" s="285"/>
      <c r="AT441" s="286" t="s">
        <v>168</v>
      </c>
      <c r="AU441" s="286" t="s">
        <v>88</v>
      </c>
      <c r="AV441" s="276" t="s">
        <v>86</v>
      </c>
      <c r="AW441" s="276" t="s">
        <v>35</v>
      </c>
      <c r="AX441" s="276" t="s">
        <v>79</v>
      </c>
      <c r="AY441" s="286" t="s">
        <v>160</v>
      </c>
    </row>
    <row r="442" s="251" customFormat="true" ht="12.8" hidden="false" customHeight="false" outlineLevel="0" collapsed="false">
      <c r="B442" s="252"/>
      <c r="C442" s="253"/>
      <c r="D442" s="254" t="s">
        <v>168</v>
      </c>
      <c r="E442" s="255"/>
      <c r="F442" s="256" t="s">
        <v>545</v>
      </c>
      <c r="G442" s="253"/>
      <c r="H442" s="257" t="n">
        <v>33.175</v>
      </c>
      <c r="I442" s="258"/>
      <c r="J442" s="253"/>
      <c r="K442" s="253"/>
      <c r="L442" s="259"/>
      <c r="M442" s="260"/>
      <c r="N442" s="261"/>
      <c r="O442" s="261"/>
      <c r="P442" s="261"/>
      <c r="Q442" s="261"/>
      <c r="R442" s="261"/>
      <c r="S442" s="261"/>
      <c r="T442" s="262"/>
      <c r="AT442" s="263" t="s">
        <v>168</v>
      </c>
      <c r="AU442" s="263" t="s">
        <v>88</v>
      </c>
      <c r="AV442" s="251" t="s">
        <v>88</v>
      </c>
      <c r="AW442" s="251" t="s">
        <v>35</v>
      </c>
      <c r="AX442" s="251" t="s">
        <v>79</v>
      </c>
      <c r="AY442" s="263" t="s">
        <v>160</v>
      </c>
    </row>
    <row r="443" s="251" customFormat="true" ht="12.8" hidden="false" customHeight="false" outlineLevel="0" collapsed="false">
      <c r="B443" s="252"/>
      <c r="C443" s="253"/>
      <c r="D443" s="254" t="s">
        <v>168</v>
      </c>
      <c r="E443" s="255"/>
      <c r="F443" s="256" t="s">
        <v>546</v>
      </c>
      <c r="G443" s="253"/>
      <c r="H443" s="257" t="n">
        <v>-1.916</v>
      </c>
      <c r="I443" s="258"/>
      <c r="J443" s="253"/>
      <c r="K443" s="253"/>
      <c r="L443" s="259"/>
      <c r="M443" s="260"/>
      <c r="N443" s="261"/>
      <c r="O443" s="261"/>
      <c r="P443" s="261"/>
      <c r="Q443" s="261"/>
      <c r="R443" s="261"/>
      <c r="S443" s="261"/>
      <c r="T443" s="262"/>
      <c r="AT443" s="263" t="s">
        <v>168</v>
      </c>
      <c r="AU443" s="263" t="s">
        <v>88</v>
      </c>
      <c r="AV443" s="251" t="s">
        <v>88</v>
      </c>
      <c r="AW443" s="251" t="s">
        <v>35</v>
      </c>
      <c r="AX443" s="251" t="s">
        <v>79</v>
      </c>
      <c r="AY443" s="263" t="s">
        <v>160</v>
      </c>
    </row>
    <row r="444" s="251" customFormat="true" ht="12.8" hidden="false" customHeight="false" outlineLevel="0" collapsed="false">
      <c r="B444" s="252"/>
      <c r="C444" s="253"/>
      <c r="D444" s="254" t="s">
        <v>168</v>
      </c>
      <c r="E444" s="255"/>
      <c r="F444" s="256" t="s">
        <v>547</v>
      </c>
      <c r="G444" s="253"/>
      <c r="H444" s="257" t="n">
        <v>-1.35</v>
      </c>
      <c r="I444" s="258"/>
      <c r="J444" s="253"/>
      <c r="K444" s="253"/>
      <c r="L444" s="259"/>
      <c r="M444" s="260"/>
      <c r="N444" s="261"/>
      <c r="O444" s="261"/>
      <c r="P444" s="261"/>
      <c r="Q444" s="261"/>
      <c r="R444" s="261"/>
      <c r="S444" s="261"/>
      <c r="T444" s="262"/>
      <c r="AT444" s="263" t="s">
        <v>168</v>
      </c>
      <c r="AU444" s="263" t="s">
        <v>88</v>
      </c>
      <c r="AV444" s="251" t="s">
        <v>88</v>
      </c>
      <c r="AW444" s="251" t="s">
        <v>35</v>
      </c>
      <c r="AX444" s="251" t="s">
        <v>79</v>
      </c>
      <c r="AY444" s="263" t="s">
        <v>160</v>
      </c>
    </row>
    <row r="445" s="276" customFormat="true" ht="12.8" hidden="false" customHeight="false" outlineLevel="0" collapsed="false">
      <c r="B445" s="277"/>
      <c r="C445" s="278"/>
      <c r="D445" s="254" t="s">
        <v>168</v>
      </c>
      <c r="E445" s="279"/>
      <c r="F445" s="280" t="s">
        <v>519</v>
      </c>
      <c r="G445" s="278"/>
      <c r="H445" s="279"/>
      <c r="I445" s="281"/>
      <c r="J445" s="278"/>
      <c r="K445" s="278"/>
      <c r="L445" s="282"/>
      <c r="M445" s="283"/>
      <c r="N445" s="284"/>
      <c r="O445" s="284"/>
      <c r="P445" s="284"/>
      <c r="Q445" s="284"/>
      <c r="R445" s="284"/>
      <c r="S445" s="284"/>
      <c r="T445" s="285"/>
      <c r="AT445" s="286" t="s">
        <v>168</v>
      </c>
      <c r="AU445" s="286" t="s">
        <v>88</v>
      </c>
      <c r="AV445" s="276" t="s">
        <v>86</v>
      </c>
      <c r="AW445" s="276" t="s">
        <v>35</v>
      </c>
      <c r="AX445" s="276" t="s">
        <v>79</v>
      </c>
      <c r="AY445" s="286" t="s">
        <v>160</v>
      </c>
    </row>
    <row r="446" s="251" customFormat="true" ht="12.8" hidden="false" customHeight="false" outlineLevel="0" collapsed="false">
      <c r="B446" s="252"/>
      <c r="C446" s="253"/>
      <c r="D446" s="254" t="s">
        <v>168</v>
      </c>
      <c r="E446" s="255"/>
      <c r="F446" s="256" t="s">
        <v>579</v>
      </c>
      <c r="G446" s="253"/>
      <c r="H446" s="257" t="n">
        <v>5.753</v>
      </c>
      <c r="I446" s="258"/>
      <c r="J446" s="253"/>
      <c r="K446" s="253"/>
      <c r="L446" s="259"/>
      <c r="M446" s="260"/>
      <c r="N446" s="261"/>
      <c r="O446" s="261"/>
      <c r="P446" s="261"/>
      <c r="Q446" s="261"/>
      <c r="R446" s="261"/>
      <c r="S446" s="261"/>
      <c r="T446" s="262"/>
      <c r="AT446" s="263" t="s">
        <v>168</v>
      </c>
      <c r="AU446" s="263" t="s">
        <v>88</v>
      </c>
      <c r="AV446" s="251" t="s">
        <v>88</v>
      </c>
      <c r="AW446" s="251" t="s">
        <v>35</v>
      </c>
      <c r="AX446" s="251" t="s">
        <v>79</v>
      </c>
      <c r="AY446" s="263" t="s">
        <v>160</v>
      </c>
    </row>
    <row r="447" s="276" customFormat="true" ht="12.8" hidden="false" customHeight="false" outlineLevel="0" collapsed="false">
      <c r="B447" s="277"/>
      <c r="C447" s="278"/>
      <c r="D447" s="254" t="s">
        <v>168</v>
      </c>
      <c r="E447" s="279"/>
      <c r="F447" s="280" t="s">
        <v>521</v>
      </c>
      <c r="G447" s="278"/>
      <c r="H447" s="279"/>
      <c r="I447" s="281"/>
      <c r="J447" s="278"/>
      <c r="K447" s="278"/>
      <c r="L447" s="282"/>
      <c r="M447" s="283"/>
      <c r="N447" s="284"/>
      <c r="O447" s="284"/>
      <c r="P447" s="284"/>
      <c r="Q447" s="284"/>
      <c r="R447" s="284"/>
      <c r="S447" s="284"/>
      <c r="T447" s="285"/>
      <c r="AT447" s="286" t="s">
        <v>168</v>
      </c>
      <c r="AU447" s="286" t="s">
        <v>88</v>
      </c>
      <c r="AV447" s="276" t="s">
        <v>86</v>
      </c>
      <c r="AW447" s="276" t="s">
        <v>35</v>
      </c>
      <c r="AX447" s="276" t="s">
        <v>79</v>
      </c>
      <c r="AY447" s="286" t="s">
        <v>160</v>
      </c>
    </row>
    <row r="448" s="251" customFormat="true" ht="12.8" hidden="false" customHeight="false" outlineLevel="0" collapsed="false">
      <c r="B448" s="252"/>
      <c r="C448" s="253"/>
      <c r="D448" s="254" t="s">
        <v>168</v>
      </c>
      <c r="E448" s="255"/>
      <c r="F448" s="256" t="s">
        <v>549</v>
      </c>
      <c r="G448" s="253"/>
      <c r="H448" s="257" t="n">
        <v>53.903</v>
      </c>
      <c r="I448" s="258"/>
      <c r="J448" s="253"/>
      <c r="K448" s="253"/>
      <c r="L448" s="259"/>
      <c r="M448" s="260"/>
      <c r="N448" s="261"/>
      <c r="O448" s="261"/>
      <c r="P448" s="261"/>
      <c r="Q448" s="261"/>
      <c r="R448" s="261"/>
      <c r="S448" s="261"/>
      <c r="T448" s="262"/>
      <c r="AT448" s="263" t="s">
        <v>168</v>
      </c>
      <c r="AU448" s="263" t="s">
        <v>88</v>
      </c>
      <c r="AV448" s="251" t="s">
        <v>88</v>
      </c>
      <c r="AW448" s="251" t="s">
        <v>35</v>
      </c>
      <c r="AX448" s="251" t="s">
        <v>79</v>
      </c>
      <c r="AY448" s="263" t="s">
        <v>160</v>
      </c>
    </row>
    <row r="449" s="251" customFormat="true" ht="12.8" hidden="false" customHeight="false" outlineLevel="0" collapsed="false">
      <c r="B449" s="252"/>
      <c r="C449" s="253"/>
      <c r="D449" s="254" t="s">
        <v>168</v>
      </c>
      <c r="E449" s="255"/>
      <c r="F449" s="256" t="s">
        <v>485</v>
      </c>
      <c r="G449" s="253"/>
      <c r="H449" s="257" t="n">
        <v>-1.576</v>
      </c>
      <c r="I449" s="258"/>
      <c r="J449" s="253"/>
      <c r="K449" s="253"/>
      <c r="L449" s="259"/>
      <c r="M449" s="260"/>
      <c r="N449" s="261"/>
      <c r="O449" s="261"/>
      <c r="P449" s="261"/>
      <c r="Q449" s="261"/>
      <c r="R449" s="261"/>
      <c r="S449" s="261"/>
      <c r="T449" s="262"/>
      <c r="AT449" s="263" t="s">
        <v>168</v>
      </c>
      <c r="AU449" s="263" t="s">
        <v>88</v>
      </c>
      <c r="AV449" s="251" t="s">
        <v>88</v>
      </c>
      <c r="AW449" s="251" t="s">
        <v>35</v>
      </c>
      <c r="AX449" s="251" t="s">
        <v>79</v>
      </c>
      <c r="AY449" s="263" t="s">
        <v>160</v>
      </c>
    </row>
    <row r="450" s="251" customFormat="true" ht="12.8" hidden="false" customHeight="false" outlineLevel="0" collapsed="false">
      <c r="B450" s="252"/>
      <c r="C450" s="253"/>
      <c r="D450" s="254" t="s">
        <v>168</v>
      </c>
      <c r="E450" s="255"/>
      <c r="F450" s="256" t="s">
        <v>550</v>
      </c>
      <c r="G450" s="253"/>
      <c r="H450" s="257" t="n">
        <v>-2.025</v>
      </c>
      <c r="I450" s="258"/>
      <c r="J450" s="253"/>
      <c r="K450" s="253"/>
      <c r="L450" s="259"/>
      <c r="M450" s="260"/>
      <c r="N450" s="261"/>
      <c r="O450" s="261"/>
      <c r="P450" s="261"/>
      <c r="Q450" s="261"/>
      <c r="R450" s="261"/>
      <c r="S450" s="261"/>
      <c r="T450" s="262"/>
      <c r="AT450" s="263" t="s">
        <v>168</v>
      </c>
      <c r="AU450" s="263" t="s">
        <v>88</v>
      </c>
      <c r="AV450" s="251" t="s">
        <v>88</v>
      </c>
      <c r="AW450" s="251" t="s">
        <v>35</v>
      </c>
      <c r="AX450" s="251" t="s">
        <v>79</v>
      </c>
      <c r="AY450" s="263" t="s">
        <v>160</v>
      </c>
    </row>
    <row r="451" s="276" customFormat="true" ht="12.8" hidden="false" customHeight="false" outlineLevel="0" collapsed="false">
      <c r="B451" s="277"/>
      <c r="C451" s="278"/>
      <c r="D451" s="254" t="s">
        <v>168</v>
      </c>
      <c r="E451" s="279"/>
      <c r="F451" s="280" t="s">
        <v>523</v>
      </c>
      <c r="G451" s="278"/>
      <c r="H451" s="279"/>
      <c r="I451" s="281"/>
      <c r="J451" s="278"/>
      <c r="K451" s="278"/>
      <c r="L451" s="282"/>
      <c r="M451" s="283"/>
      <c r="N451" s="284"/>
      <c r="O451" s="284"/>
      <c r="P451" s="284"/>
      <c r="Q451" s="284"/>
      <c r="R451" s="284"/>
      <c r="S451" s="284"/>
      <c r="T451" s="285"/>
      <c r="AT451" s="286" t="s">
        <v>168</v>
      </c>
      <c r="AU451" s="286" t="s">
        <v>88</v>
      </c>
      <c r="AV451" s="276" t="s">
        <v>86</v>
      </c>
      <c r="AW451" s="276" t="s">
        <v>35</v>
      </c>
      <c r="AX451" s="276" t="s">
        <v>79</v>
      </c>
      <c r="AY451" s="286" t="s">
        <v>160</v>
      </c>
    </row>
    <row r="452" s="251" customFormat="true" ht="12.8" hidden="false" customHeight="false" outlineLevel="0" collapsed="false">
      <c r="B452" s="252"/>
      <c r="C452" s="253"/>
      <c r="D452" s="254" t="s">
        <v>168</v>
      </c>
      <c r="E452" s="255"/>
      <c r="F452" s="256" t="s">
        <v>551</v>
      </c>
      <c r="G452" s="253"/>
      <c r="H452" s="257" t="n">
        <v>61.548</v>
      </c>
      <c r="I452" s="258"/>
      <c r="J452" s="253"/>
      <c r="K452" s="253"/>
      <c r="L452" s="259"/>
      <c r="M452" s="260"/>
      <c r="N452" s="261"/>
      <c r="O452" s="261"/>
      <c r="P452" s="261"/>
      <c r="Q452" s="261"/>
      <c r="R452" s="261"/>
      <c r="S452" s="261"/>
      <c r="T452" s="262"/>
      <c r="AT452" s="263" t="s">
        <v>168</v>
      </c>
      <c r="AU452" s="263" t="s">
        <v>88</v>
      </c>
      <c r="AV452" s="251" t="s">
        <v>88</v>
      </c>
      <c r="AW452" s="251" t="s">
        <v>35</v>
      </c>
      <c r="AX452" s="251" t="s">
        <v>79</v>
      </c>
      <c r="AY452" s="263" t="s">
        <v>160</v>
      </c>
    </row>
    <row r="453" s="251" customFormat="true" ht="12.8" hidden="false" customHeight="false" outlineLevel="0" collapsed="false">
      <c r="B453" s="252"/>
      <c r="C453" s="253"/>
      <c r="D453" s="254" t="s">
        <v>168</v>
      </c>
      <c r="E453" s="255"/>
      <c r="F453" s="256" t="s">
        <v>552</v>
      </c>
      <c r="G453" s="253"/>
      <c r="H453" s="257" t="n">
        <v>-0.28</v>
      </c>
      <c r="I453" s="258"/>
      <c r="J453" s="253"/>
      <c r="K453" s="253"/>
      <c r="L453" s="259"/>
      <c r="M453" s="260"/>
      <c r="N453" s="261"/>
      <c r="O453" s="261"/>
      <c r="P453" s="261"/>
      <c r="Q453" s="261"/>
      <c r="R453" s="261"/>
      <c r="S453" s="261"/>
      <c r="T453" s="262"/>
      <c r="AT453" s="263" t="s">
        <v>168</v>
      </c>
      <c r="AU453" s="263" t="s">
        <v>88</v>
      </c>
      <c r="AV453" s="251" t="s">
        <v>88</v>
      </c>
      <c r="AW453" s="251" t="s">
        <v>35</v>
      </c>
      <c r="AX453" s="251" t="s">
        <v>79</v>
      </c>
      <c r="AY453" s="263" t="s">
        <v>160</v>
      </c>
    </row>
    <row r="454" s="251" customFormat="true" ht="12.8" hidden="false" customHeight="false" outlineLevel="0" collapsed="false">
      <c r="B454" s="252"/>
      <c r="C454" s="253"/>
      <c r="D454" s="254" t="s">
        <v>168</v>
      </c>
      <c r="E454" s="255"/>
      <c r="F454" s="256" t="s">
        <v>485</v>
      </c>
      <c r="G454" s="253"/>
      <c r="H454" s="257" t="n">
        <v>-1.576</v>
      </c>
      <c r="I454" s="258"/>
      <c r="J454" s="253"/>
      <c r="K454" s="253"/>
      <c r="L454" s="259"/>
      <c r="M454" s="260"/>
      <c r="N454" s="261"/>
      <c r="O454" s="261"/>
      <c r="P454" s="261"/>
      <c r="Q454" s="261"/>
      <c r="R454" s="261"/>
      <c r="S454" s="261"/>
      <c r="T454" s="262"/>
      <c r="AT454" s="263" t="s">
        <v>168</v>
      </c>
      <c r="AU454" s="263" t="s">
        <v>88</v>
      </c>
      <c r="AV454" s="251" t="s">
        <v>88</v>
      </c>
      <c r="AW454" s="251" t="s">
        <v>35</v>
      </c>
      <c r="AX454" s="251" t="s">
        <v>79</v>
      </c>
      <c r="AY454" s="263" t="s">
        <v>160</v>
      </c>
    </row>
    <row r="455" s="251" customFormat="true" ht="12.8" hidden="false" customHeight="false" outlineLevel="0" collapsed="false">
      <c r="B455" s="252"/>
      <c r="C455" s="253"/>
      <c r="D455" s="254" t="s">
        <v>168</v>
      </c>
      <c r="E455" s="255"/>
      <c r="F455" s="256" t="s">
        <v>553</v>
      </c>
      <c r="G455" s="253"/>
      <c r="H455" s="257" t="n">
        <v>-1.767</v>
      </c>
      <c r="I455" s="258"/>
      <c r="J455" s="253"/>
      <c r="K455" s="253"/>
      <c r="L455" s="259"/>
      <c r="M455" s="260"/>
      <c r="N455" s="261"/>
      <c r="O455" s="261"/>
      <c r="P455" s="261"/>
      <c r="Q455" s="261"/>
      <c r="R455" s="261"/>
      <c r="S455" s="261"/>
      <c r="T455" s="262"/>
      <c r="AT455" s="263" t="s">
        <v>168</v>
      </c>
      <c r="AU455" s="263" t="s">
        <v>88</v>
      </c>
      <c r="AV455" s="251" t="s">
        <v>88</v>
      </c>
      <c r="AW455" s="251" t="s">
        <v>35</v>
      </c>
      <c r="AX455" s="251" t="s">
        <v>79</v>
      </c>
      <c r="AY455" s="263" t="s">
        <v>160</v>
      </c>
    </row>
    <row r="456" s="251" customFormat="true" ht="12.8" hidden="false" customHeight="false" outlineLevel="0" collapsed="false">
      <c r="B456" s="252"/>
      <c r="C456" s="253"/>
      <c r="D456" s="254" t="s">
        <v>168</v>
      </c>
      <c r="E456" s="255"/>
      <c r="F456" s="256" t="s">
        <v>554</v>
      </c>
      <c r="G456" s="253"/>
      <c r="H456" s="257" t="n">
        <v>0.36</v>
      </c>
      <c r="I456" s="258"/>
      <c r="J456" s="253"/>
      <c r="K456" s="253"/>
      <c r="L456" s="259"/>
      <c r="M456" s="260"/>
      <c r="N456" s="261"/>
      <c r="O456" s="261"/>
      <c r="P456" s="261"/>
      <c r="Q456" s="261"/>
      <c r="R456" s="261"/>
      <c r="S456" s="261"/>
      <c r="T456" s="262"/>
      <c r="AT456" s="263" t="s">
        <v>168</v>
      </c>
      <c r="AU456" s="263" t="s">
        <v>88</v>
      </c>
      <c r="AV456" s="251" t="s">
        <v>88</v>
      </c>
      <c r="AW456" s="251" t="s">
        <v>35</v>
      </c>
      <c r="AX456" s="251" t="s">
        <v>79</v>
      </c>
      <c r="AY456" s="263" t="s">
        <v>160</v>
      </c>
    </row>
    <row r="457" s="251" customFormat="true" ht="12.8" hidden="false" customHeight="false" outlineLevel="0" collapsed="false">
      <c r="B457" s="252"/>
      <c r="C457" s="253"/>
      <c r="D457" s="254" t="s">
        <v>168</v>
      </c>
      <c r="E457" s="255"/>
      <c r="F457" s="256" t="s">
        <v>555</v>
      </c>
      <c r="G457" s="253"/>
      <c r="H457" s="257" t="n">
        <v>-0.15</v>
      </c>
      <c r="I457" s="258"/>
      <c r="J457" s="253"/>
      <c r="K457" s="253"/>
      <c r="L457" s="259"/>
      <c r="M457" s="260"/>
      <c r="N457" s="261"/>
      <c r="O457" s="261"/>
      <c r="P457" s="261"/>
      <c r="Q457" s="261"/>
      <c r="R457" s="261"/>
      <c r="S457" s="261"/>
      <c r="T457" s="262"/>
      <c r="AT457" s="263" t="s">
        <v>168</v>
      </c>
      <c r="AU457" s="263" t="s">
        <v>88</v>
      </c>
      <c r="AV457" s="251" t="s">
        <v>88</v>
      </c>
      <c r="AW457" s="251" t="s">
        <v>35</v>
      </c>
      <c r="AX457" s="251" t="s">
        <v>79</v>
      </c>
      <c r="AY457" s="263" t="s">
        <v>160</v>
      </c>
    </row>
    <row r="458" s="251" customFormat="true" ht="12.8" hidden="false" customHeight="false" outlineLevel="0" collapsed="false">
      <c r="B458" s="252"/>
      <c r="C458" s="253"/>
      <c r="D458" s="254" t="s">
        <v>168</v>
      </c>
      <c r="E458" s="255"/>
      <c r="F458" s="256" t="s">
        <v>556</v>
      </c>
      <c r="G458" s="253"/>
      <c r="H458" s="257" t="n">
        <v>-3.152</v>
      </c>
      <c r="I458" s="258"/>
      <c r="J458" s="253"/>
      <c r="K458" s="253"/>
      <c r="L458" s="259"/>
      <c r="M458" s="260"/>
      <c r="N458" s="261"/>
      <c r="O458" s="261"/>
      <c r="P458" s="261"/>
      <c r="Q458" s="261"/>
      <c r="R458" s="261"/>
      <c r="S458" s="261"/>
      <c r="T458" s="262"/>
      <c r="AT458" s="263" t="s">
        <v>168</v>
      </c>
      <c r="AU458" s="263" t="s">
        <v>88</v>
      </c>
      <c r="AV458" s="251" t="s">
        <v>88</v>
      </c>
      <c r="AW458" s="251" t="s">
        <v>35</v>
      </c>
      <c r="AX458" s="251" t="s">
        <v>79</v>
      </c>
      <c r="AY458" s="263" t="s">
        <v>160</v>
      </c>
    </row>
    <row r="459" s="276" customFormat="true" ht="12.8" hidden="false" customHeight="false" outlineLevel="0" collapsed="false">
      <c r="B459" s="277"/>
      <c r="C459" s="278"/>
      <c r="D459" s="254" t="s">
        <v>168</v>
      </c>
      <c r="E459" s="279"/>
      <c r="F459" s="280" t="s">
        <v>525</v>
      </c>
      <c r="G459" s="278"/>
      <c r="H459" s="279"/>
      <c r="I459" s="281"/>
      <c r="J459" s="278"/>
      <c r="K459" s="278"/>
      <c r="L459" s="282"/>
      <c r="M459" s="283"/>
      <c r="N459" s="284"/>
      <c r="O459" s="284"/>
      <c r="P459" s="284"/>
      <c r="Q459" s="284"/>
      <c r="R459" s="284"/>
      <c r="S459" s="284"/>
      <c r="T459" s="285"/>
      <c r="AT459" s="286" t="s">
        <v>168</v>
      </c>
      <c r="AU459" s="286" t="s">
        <v>88</v>
      </c>
      <c r="AV459" s="276" t="s">
        <v>86</v>
      </c>
      <c r="AW459" s="276" t="s">
        <v>35</v>
      </c>
      <c r="AX459" s="276" t="s">
        <v>79</v>
      </c>
      <c r="AY459" s="286" t="s">
        <v>160</v>
      </c>
    </row>
    <row r="460" s="251" customFormat="true" ht="12.8" hidden="false" customHeight="false" outlineLevel="0" collapsed="false">
      <c r="B460" s="252"/>
      <c r="C460" s="253"/>
      <c r="D460" s="254" t="s">
        <v>168</v>
      </c>
      <c r="E460" s="255"/>
      <c r="F460" s="256" t="s">
        <v>557</v>
      </c>
      <c r="G460" s="253"/>
      <c r="H460" s="257" t="n">
        <v>49.652</v>
      </c>
      <c r="I460" s="258"/>
      <c r="J460" s="253"/>
      <c r="K460" s="253"/>
      <c r="L460" s="259"/>
      <c r="M460" s="260"/>
      <c r="N460" s="261"/>
      <c r="O460" s="261"/>
      <c r="P460" s="261"/>
      <c r="Q460" s="261"/>
      <c r="R460" s="261"/>
      <c r="S460" s="261"/>
      <c r="T460" s="262"/>
      <c r="AT460" s="263" t="s">
        <v>168</v>
      </c>
      <c r="AU460" s="263" t="s">
        <v>88</v>
      </c>
      <c r="AV460" s="251" t="s">
        <v>88</v>
      </c>
      <c r="AW460" s="251" t="s">
        <v>35</v>
      </c>
      <c r="AX460" s="251" t="s">
        <v>79</v>
      </c>
      <c r="AY460" s="263" t="s">
        <v>160</v>
      </c>
    </row>
    <row r="461" s="251" customFormat="true" ht="12.8" hidden="false" customHeight="false" outlineLevel="0" collapsed="false">
      <c r="B461" s="252"/>
      <c r="C461" s="253"/>
      <c r="D461" s="254" t="s">
        <v>168</v>
      </c>
      <c r="E461" s="255"/>
      <c r="F461" s="256" t="s">
        <v>558</v>
      </c>
      <c r="G461" s="253"/>
      <c r="H461" s="257" t="n">
        <v>-2.1</v>
      </c>
      <c r="I461" s="258"/>
      <c r="J461" s="253"/>
      <c r="K461" s="253"/>
      <c r="L461" s="259"/>
      <c r="M461" s="260"/>
      <c r="N461" s="261"/>
      <c r="O461" s="261"/>
      <c r="P461" s="261"/>
      <c r="Q461" s="261"/>
      <c r="R461" s="261"/>
      <c r="S461" s="261"/>
      <c r="T461" s="262"/>
      <c r="AT461" s="263" t="s">
        <v>168</v>
      </c>
      <c r="AU461" s="263" t="s">
        <v>88</v>
      </c>
      <c r="AV461" s="251" t="s">
        <v>88</v>
      </c>
      <c r="AW461" s="251" t="s">
        <v>35</v>
      </c>
      <c r="AX461" s="251" t="s">
        <v>79</v>
      </c>
      <c r="AY461" s="263" t="s">
        <v>160</v>
      </c>
    </row>
    <row r="462" s="251" customFormat="true" ht="12.8" hidden="false" customHeight="false" outlineLevel="0" collapsed="false">
      <c r="B462" s="252"/>
      <c r="C462" s="253"/>
      <c r="D462" s="254" t="s">
        <v>168</v>
      </c>
      <c r="E462" s="255"/>
      <c r="F462" s="256" t="s">
        <v>559</v>
      </c>
      <c r="G462" s="253"/>
      <c r="H462" s="257" t="n">
        <v>-1.16</v>
      </c>
      <c r="I462" s="258"/>
      <c r="J462" s="253"/>
      <c r="K462" s="253"/>
      <c r="L462" s="259"/>
      <c r="M462" s="260"/>
      <c r="N462" s="261"/>
      <c r="O462" s="261"/>
      <c r="P462" s="261"/>
      <c r="Q462" s="261"/>
      <c r="R462" s="261"/>
      <c r="S462" s="261"/>
      <c r="T462" s="262"/>
      <c r="AT462" s="263" t="s">
        <v>168</v>
      </c>
      <c r="AU462" s="263" t="s">
        <v>88</v>
      </c>
      <c r="AV462" s="251" t="s">
        <v>88</v>
      </c>
      <c r="AW462" s="251" t="s">
        <v>35</v>
      </c>
      <c r="AX462" s="251" t="s">
        <v>79</v>
      </c>
      <c r="AY462" s="263" t="s">
        <v>160</v>
      </c>
    </row>
    <row r="463" s="276" customFormat="true" ht="12.8" hidden="false" customHeight="false" outlineLevel="0" collapsed="false">
      <c r="B463" s="277"/>
      <c r="C463" s="278"/>
      <c r="D463" s="254" t="s">
        <v>168</v>
      </c>
      <c r="E463" s="279"/>
      <c r="F463" s="280" t="s">
        <v>527</v>
      </c>
      <c r="G463" s="278"/>
      <c r="H463" s="279"/>
      <c r="I463" s="281"/>
      <c r="J463" s="278"/>
      <c r="K463" s="278"/>
      <c r="L463" s="282"/>
      <c r="M463" s="283"/>
      <c r="N463" s="284"/>
      <c r="O463" s="284"/>
      <c r="P463" s="284"/>
      <c r="Q463" s="284"/>
      <c r="R463" s="284"/>
      <c r="S463" s="284"/>
      <c r="T463" s="285"/>
      <c r="AT463" s="286" t="s">
        <v>168</v>
      </c>
      <c r="AU463" s="286" t="s">
        <v>88</v>
      </c>
      <c r="AV463" s="276" t="s">
        <v>86</v>
      </c>
      <c r="AW463" s="276" t="s">
        <v>35</v>
      </c>
      <c r="AX463" s="276" t="s">
        <v>79</v>
      </c>
      <c r="AY463" s="286" t="s">
        <v>160</v>
      </c>
    </row>
    <row r="464" s="251" customFormat="true" ht="12.8" hidden="false" customHeight="false" outlineLevel="0" collapsed="false">
      <c r="B464" s="252"/>
      <c r="C464" s="253"/>
      <c r="D464" s="254" t="s">
        <v>168</v>
      </c>
      <c r="E464" s="255"/>
      <c r="F464" s="256" t="s">
        <v>560</v>
      </c>
      <c r="G464" s="253"/>
      <c r="H464" s="257" t="n">
        <v>24.73</v>
      </c>
      <c r="I464" s="258"/>
      <c r="J464" s="253"/>
      <c r="K464" s="253"/>
      <c r="L464" s="259"/>
      <c r="M464" s="260"/>
      <c r="N464" s="261"/>
      <c r="O464" s="261"/>
      <c r="P464" s="261"/>
      <c r="Q464" s="261"/>
      <c r="R464" s="261"/>
      <c r="S464" s="261"/>
      <c r="T464" s="262"/>
      <c r="AT464" s="263" t="s">
        <v>168</v>
      </c>
      <c r="AU464" s="263" t="s">
        <v>88</v>
      </c>
      <c r="AV464" s="251" t="s">
        <v>88</v>
      </c>
      <c r="AW464" s="251" t="s">
        <v>35</v>
      </c>
      <c r="AX464" s="251" t="s">
        <v>79</v>
      </c>
      <c r="AY464" s="263" t="s">
        <v>160</v>
      </c>
    </row>
    <row r="465" s="251" customFormat="true" ht="12.8" hidden="false" customHeight="false" outlineLevel="0" collapsed="false">
      <c r="B465" s="252"/>
      <c r="C465" s="253"/>
      <c r="D465" s="254" t="s">
        <v>168</v>
      </c>
      <c r="E465" s="255"/>
      <c r="F465" s="256" t="s">
        <v>561</v>
      </c>
      <c r="G465" s="253"/>
      <c r="H465" s="257" t="n">
        <v>1.522</v>
      </c>
      <c r="I465" s="258"/>
      <c r="J465" s="253"/>
      <c r="K465" s="253"/>
      <c r="L465" s="259"/>
      <c r="M465" s="260"/>
      <c r="N465" s="261"/>
      <c r="O465" s="261"/>
      <c r="P465" s="261"/>
      <c r="Q465" s="261"/>
      <c r="R465" s="261"/>
      <c r="S465" s="261"/>
      <c r="T465" s="262"/>
      <c r="AT465" s="263" t="s">
        <v>168</v>
      </c>
      <c r="AU465" s="263" t="s">
        <v>88</v>
      </c>
      <c r="AV465" s="251" t="s">
        <v>88</v>
      </c>
      <c r="AW465" s="251" t="s">
        <v>35</v>
      </c>
      <c r="AX465" s="251" t="s">
        <v>79</v>
      </c>
      <c r="AY465" s="263" t="s">
        <v>160</v>
      </c>
    </row>
    <row r="466" s="251" customFormat="true" ht="12.8" hidden="false" customHeight="false" outlineLevel="0" collapsed="false">
      <c r="B466" s="252"/>
      <c r="C466" s="253"/>
      <c r="D466" s="254" t="s">
        <v>168</v>
      </c>
      <c r="E466" s="255"/>
      <c r="F466" s="256" t="s">
        <v>556</v>
      </c>
      <c r="G466" s="253"/>
      <c r="H466" s="257" t="n">
        <v>-3.152</v>
      </c>
      <c r="I466" s="258"/>
      <c r="J466" s="253"/>
      <c r="K466" s="253"/>
      <c r="L466" s="259"/>
      <c r="M466" s="260"/>
      <c r="N466" s="261"/>
      <c r="O466" s="261"/>
      <c r="P466" s="261"/>
      <c r="Q466" s="261"/>
      <c r="R466" s="261"/>
      <c r="S466" s="261"/>
      <c r="T466" s="262"/>
      <c r="AT466" s="263" t="s">
        <v>168</v>
      </c>
      <c r="AU466" s="263" t="s">
        <v>88</v>
      </c>
      <c r="AV466" s="251" t="s">
        <v>88</v>
      </c>
      <c r="AW466" s="251" t="s">
        <v>35</v>
      </c>
      <c r="AX466" s="251" t="s">
        <v>79</v>
      </c>
      <c r="AY466" s="263" t="s">
        <v>160</v>
      </c>
    </row>
    <row r="467" s="276" customFormat="true" ht="12.8" hidden="false" customHeight="false" outlineLevel="0" collapsed="false">
      <c r="B467" s="277"/>
      <c r="C467" s="278"/>
      <c r="D467" s="254" t="s">
        <v>168</v>
      </c>
      <c r="E467" s="279"/>
      <c r="F467" s="280" t="s">
        <v>529</v>
      </c>
      <c r="G467" s="278"/>
      <c r="H467" s="279"/>
      <c r="I467" s="281"/>
      <c r="J467" s="278"/>
      <c r="K467" s="278"/>
      <c r="L467" s="282"/>
      <c r="M467" s="283"/>
      <c r="N467" s="284"/>
      <c r="O467" s="284"/>
      <c r="P467" s="284"/>
      <c r="Q467" s="284"/>
      <c r="R467" s="284"/>
      <c r="S467" s="284"/>
      <c r="T467" s="285"/>
      <c r="AT467" s="286" t="s">
        <v>168</v>
      </c>
      <c r="AU467" s="286" t="s">
        <v>88</v>
      </c>
      <c r="AV467" s="276" t="s">
        <v>86</v>
      </c>
      <c r="AW467" s="276" t="s">
        <v>35</v>
      </c>
      <c r="AX467" s="276" t="s">
        <v>79</v>
      </c>
      <c r="AY467" s="286" t="s">
        <v>160</v>
      </c>
    </row>
    <row r="468" s="251" customFormat="true" ht="12.8" hidden="false" customHeight="false" outlineLevel="0" collapsed="false">
      <c r="B468" s="252"/>
      <c r="C468" s="253"/>
      <c r="D468" s="254" t="s">
        <v>168</v>
      </c>
      <c r="E468" s="255"/>
      <c r="F468" s="256" t="s">
        <v>562</v>
      </c>
      <c r="G468" s="253"/>
      <c r="H468" s="257" t="n">
        <v>21.252</v>
      </c>
      <c r="I468" s="258"/>
      <c r="J468" s="253"/>
      <c r="K468" s="253"/>
      <c r="L468" s="259"/>
      <c r="M468" s="260"/>
      <c r="N468" s="261"/>
      <c r="O468" s="261"/>
      <c r="P468" s="261"/>
      <c r="Q468" s="261"/>
      <c r="R468" s="261"/>
      <c r="S468" s="261"/>
      <c r="T468" s="262"/>
      <c r="AT468" s="263" t="s">
        <v>168</v>
      </c>
      <c r="AU468" s="263" t="s">
        <v>88</v>
      </c>
      <c r="AV468" s="251" t="s">
        <v>88</v>
      </c>
      <c r="AW468" s="251" t="s">
        <v>35</v>
      </c>
      <c r="AX468" s="251" t="s">
        <v>79</v>
      </c>
      <c r="AY468" s="263" t="s">
        <v>160</v>
      </c>
    </row>
    <row r="469" s="251" customFormat="true" ht="12.8" hidden="false" customHeight="false" outlineLevel="0" collapsed="false">
      <c r="B469" s="252"/>
      <c r="C469" s="253"/>
      <c r="D469" s="254" t="s">
        <v>168</v>
      </c>
      <c r="E469" s="255"/>
      <c r="F469" s="256" t="s">
        <v>561</v>
      </c>
      <c r="G469" s="253"/>
      <c r="H469" s="257" t="n">
        <v>1.522</v>
      </c>
      <c r="I469" s="258"/>
      <c r="J469" s="253"/>
      <c r="K469" s="253"/>
      <c r="L469" s="259"/>
      <c r="M469" s="260"/>
      <c r="N469" s="261"/>
      <c r="O469" s="261"/>
      <c r="P469" s="261"/>
      <c r="Q469" s="261"/>
      <c r="R469" s="261"/>
      <c r="S469" s="261"/>
      <c r="T469" s="262"/>
      <c r="AT469" s="263" t="s">
        <v>168</v>
      </c>
      <c r="AU469" s="263" t="s">
        <v>88</v>
      </c>
      <c r="AV469" s="251" t="s">
        <v>88</v>
      </c>
      <c r="AW469" s="251" t="s">
        <v>35</v>
      </c>
      <c r="AX469" s="251" t="s">
        <v>79</v>
      </c>
      <c r="AY469" s="263" t="s">
        <v>160</v>
      </c>
    </row>
    <row r="470" s="251" customFormat="true" ht="12.8" hidden="false" customHeight="false" outlineLevel="0" collapsed="false">
      <c r="B470" s="252"/>
      <c r="C470" s="253"/>
      <c r="D470" s="254" t="s">
        <v>168</v>
      </c>
      <c r="E470" s="255"/>
      <c r="F470" s="256" t="s">
        <v>563</v>
      </c>
      <c r="G470" s="253"/>
      <c r="H470" s="257" t="n">
        <v>0.27</v>
      </c>
      <c r="I470" s="258"/>
      <c r="J470" s="253"/>
      <c r="K470" s="253"/>
      <c r="L470" s="259"/>
      <c r="M470" s="260"/>
      <c r="N470" s="261"/>
      <c r="O470" s="261"/>
      <c r="P470" s="261"/>
      <c r="Q470" s="261"/>
      <c r="R470" s="261"/>
      <c r="S470" s="261"/>
      <c r="T470" s="262"/>
      <c r="AT470" s="263" t="s">
        <v>168</v>
      </c>
      <c r="AU470" s="263" t="s">
        <v>88</v>
      </c>
      <c r="AV470" s="251" t="s">
        <v>88</v>
      </c>
      <c r="AW470" s="251" t="s">
        <v>35</v>
      </c>
      <c r="AX470" s="251" t="s">
        <v>79</v>
      </c>
      <c r="AY470" s="263" t="s">
        <v>160</v>
      </c>
    </row>
    <row r="471" s="276" customFormat="true" ht="12.8" hidden="false" customHeight="false" outlineLevel="0" collapsed="false">
      <c r="B471" s="277"/>
      <c r="C471" s="278"/>
      <c r="D471" s="254" t="s">
        <v>168</v>
      </c>
      <c r="E471" s="279"/>
      <c r="F471" s="280" t="s">
        <v>531</v>
      </c>
      <c r="G471" s="278"/>
      <c r="H471" s="279"/>
      <c r="I471" s="281"/>
      <c r="J471" s="278"/>
      <c r="K471" s="278"/>
      <c r="L471" s="282"/>
      <c r="M471" s="283"/>
      <c r="N471" s="284"/>
      <c r="O471" s="284"/>
      <c r="P471" s="284"/>
      <c r="Q471" s="284"/>
      <c r="R471" s="284"/>
      <c r="S471" s="284"/>
      <c r="T471" s="285"/>
      <c r="AT471" s="286" t="s">
        <v>168</v>
      </c>
      <c r="AU471" s="286" t="s">
        <v>88</v>
      </c>
      <c r="AV471" s="276" t="s">
        <v>86</v>
      </c>
      <c r="AW471" s="276" t="s">
        <v>35</v>
      </c>
      <c r="AX471" s="276" t="s">
        <v>79</v>
      </c>
      <c r="AY471" s="286" t="s">
        <v>160</v>
      </c>
    </row>
    <row r="472" s="251" customFormat="true" ht="12.8" hidden="false" customHeight="false" outlineLevel="0" collapsed="false">
      <c r="B472" s="252"/>
      <c r="C472" s="253"/>
      <c r="D472" s="254" t="s">
        <v>168</v>
      </c>
      <c r="E472" s="255"/>
      <c r="F472" s="256" t="s">
        <v>580</v>
      </c>
      <c r="G472" s="253"/>
      <c r="H472" s="257" t="n">
        <v>4.59</v>
      </c>
      <c r="I472" s="258"/>
      <c r="J472" s="253"/>
      <c r="K472" s="253"/>
      <c r="L472" s="259"/>
      <c r="M472" s="260"/>
      <c r="N472" s="261"/>
      <c r="O472" s="261"/>
      <c r="P472" s="261"/>
      <c r="Q472" s="261"/>
      <c r="R472" s="261"/>
      <c r="S472" s="261"/>
      <c r="T472" s="262"/>
      <c r="AT472" s="263" t="s">
        <v>168</v>
      </c>
      <c r="AU472" s="263" t="s">
        <v>88</v>
      </c>
      <c r="AV472" s="251" t="s">
        <v>88</v>
      </c>
      <c r="AW472" s="251" t="s">
        <v>35</v>
      </c>
      <c r="AX472" s="251" t="s">
        <v>79</v>
      </c>
      <c r="AY472" s="263" t="s">
        <v>160</v>
      </c>
    </row>
    <row r="473" s="251" customFormat="true" ht="12.8" hidden="false" customHeight="false" outlineLevel="0" collapsed="false">
      <c r="B473" s="252"/>
      <c r="C473" s="253"/>
      <c r="D473" s="254" t="s">
        <v>168</v>
      </c>
      <c r="E473" s="255"/>
      <c r="F473" s="256" t="s">
        <v>581</v>
      </c>
      <c r="G473" s="253"/>
      <c r="H473" s="257" t="n">
        <v>0.48</v>
      </c>
      <c r="I473" s="258"/>
      <c r="J473" s="253"/>
      <c r="K473" s="253"/>
      <c r="L473" s="259"/>
      <c r="M473" s="260"/>
      <c r="N473" s="261"/>
      <c r="O473" s="261"/>
      <c r="P473" s="261"/>
      <c r="Q473" s="261"/>
      <c r="R473" s="261"/>
      <c r="S473" s="261"/>
      <c r="T473" s="262"/>
      <c r="AT473" s="263" t="s">
        <v>168</v>
      </c>
      <c r="AU473" s="263" t="s">
        <v>88</v>
      </c>
      <c r="AV473" s="251" t="s">
        <v>88</v>
      </c>
      <c r="AW473" s="251" t="s">
        <v>35</v>
      </c>
      <c r="AX473" s="251" t="s">
        <v>79</v>
      </c>
      <c r="AY473" s="263" t="s">
        <v>160</v>
      </c>
    </row>
    <row r="474" s="276" customFormat="true" ht="12.8" hidden="false" customHeight="false" outlineLevel="0" collapsed="false">
      <c r="B474" s="277"/>
      <c r="C474" s="278"/>
      <c r="D474" s="254" t="s">
        <v>168</v>
      </c>
      <c r="E474" s="279"/>
      <c r="F474" s="280" t="s">
        <v>533</v>
      </c>
      <c r="G474" s="278"/>
      <c r="H474" s="279"/>
      <c r="I474" s="281"/>
      <c r="J474" s="278"/>
      <c r="K474" s="278"/>
      <c r="L474" s="282"/>
      <c r="M474" s="283"/>
      <c r="N474" s="284"/>
      <c r="O474" s="284"/>
      <c r="P474" s="284"/>
      <c r="Q474" s="284"/>
      <c r="R474" s="284"/>
      <c r="S474" s="284"/>
      <c r="T474" s="285"/>
      <c r="AT474" s="286" t="s">
        <v>168</v>
      </c>
      <c r="AU474" s="286" t="s">
        <v>88</v>
      </c>
      <c r="AV474" s="276" t="s">
        <v>86</v>
      </c>
      <c r="AW474" s="276" t="s">
        <v>35</v>
      </c>
      <c r="AX474" s="276" t="s">
        <v>79</v>
      </c>
      <c r="AY474" s="286" t="s">
        <v>160</v>
      </c>
    </row>
    <row r="475" s="264" customFormat="true" ht="12.8" hidden="false" customHeight="false" outlineLevel="0" collapsed="false">
      <c r="B475" s="265"/>
      <c r="C475" s="266"/>
      <c r="D475" s="254" t="s">
        <v>168</v>
      </c>
      <c r="E475" s="267"/>
      <c r="F475" s="268" t="s">
        <v>172</v>
      </c>
      <c r="G475" s="266"/>
      <c r="H475" s="269" t="n">
        <v>262.806</v>
      </c>
      <c r="I475" s="270"/>
      <c r="J475" s="266"/>
      <c r="K475" s="266"/>
      <c r="L475" s="271"/>
      <c r="M475" s="272"/>
      <c r="N475" s="273"/>
      <c r="O475" s="273"/>
      <c r="P475" s="273"/>
      <c r="Q475" s="273"/>
      <c r="R475" s="273"/>
      <c r="S475" s="273"/>
      <c r="T475" s="274"/>
      <c r="AT475" s="275" t="s">
        <v>168</v>
      </c>
      <c r="AU475" s="275" t="s">
        <v>88</v>
      </c>
      <c r="AV475" s="264" t="s">
        <v>166</v>
      </c>
      <c r="AW475" s="264" t="s">
        <v>35</v>
      </c>
      <c r="AX475" s="264" t="s">
        <v>86</v>
      </c>
      <c r="AY475" s="275" t="s">
        <v>160</v>
      </c>
    </row>
    <row r="476" s="31" customFormat="true" ht="21.75" hidden="false" customHeight="true" outlineLevel="0" collapsed="false">
      <c r="A476" s="24"/>
      <c r="B476" s="25"/>
      <c r="C476" s="237" t="s">
        <v>333</v>
      </c>
      <c r="D476" s="237" t="s">
        <v>162</v>
      </c>
      <c r="E476" s="238" t="s">
        <v>594</v>
      </c>
      <c r="F476" s="239" t="s">
        <v>595</v>
      </c>
      <c r="G476" s="240" t="s">
        <v>213</v>
      </c>
      <c r="H476" s="241" t="n">
        <v>21.09</v>
      </c>
      <c r="I476" s="242"/>
      <c r="J476" s="243" t="n">
        <f aca="false">ROUND(I476*H476,2)</f>
        <v>0</v>
      </c>
      <c r="K476" s="244"/>
      <c r="L476" s="30"/>
      <c r="M476" s="245"/>
      <c r="N476" s="246" t="s">
        <v>44</v>
      </c>
      <c r="O476" s="74"/>
      <c r="P476" s="247" t="n">
        <f aca="false">O476*H476</f>
        <v>0</v>
      </c>
      <c r="Q476" s="247" t="n">
        <v>0</v>
      </c>
      <c r="R476" s="247" t="n">
        <f aca="false">Q476*H476</f>
        <v>0</v>
      </c>
      <c r="S476" s="247" t="n">
        <v>0</v>
      </c>
      <c r="T476" s="248" t="n">
        <f aca="false">S476*H476</f>
        <v>0</v>
      </c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R476" s="249" t="s">
        <v>166</v>
      </c>
      <c r="AT476" s="249" t="s">
        <v>162</v>
      </c>
      <c r="AU476" s="249" t="s">
        <v>88</v>
      </c>
      <c r="AY476" s="3" t="s">
        <v>160</v>
      </c>
      <c r="BE476" s="250" t="n">
        <f aca="false">IF(N476="základní",J476,0)</f>
        <v>0</v>
      </c>
      <c r="BF476" s="250" t="n">
        <f aca="false">IF(N476="snížená",J476,0)</f>
        <v>0</v>
      </c>
      <c r="BG476" s="250" t="n">
        <f aca="false">IF(N476="zákl. přenesená",J476,0)</f>
        <v>0</v>
      </c>
      <c r="BH476" s="250" t="n">
        <f aca="false">IF(N476="sníž. přenesená",J476,0)</f>
        <v>0</v>
      </c>
      <c r="BI476" s="250" t="n">
        <f aca="false">IF(N476="nulová",J476,0)</f>
        <v>0</v>
      </c>
      <c r="BJ476" s="3" t="s">
        <v>86</v>
      </c>
      <c r="BK476" s="250" t="n">
        <f aca="false">ROUND(I476*H476,2)</f>
        <v>0</v>
      </c>
      <c r="BL476" s="3" t="s">
        <v>166</v>
      </c>
      <c r="BM476" s="249" t="s">
        <v>596</v>
      </c>
    </row>
    <row r="477" s="276" customFormat="true" ht="12.8" hidden="false" customHeight="false" outlineLevel="0" collapsed="false">
      <c r="B477" s="277"/>
      <c r="C477" s="278"/>
      <c r="D477" s="254" t="s">
        <v>168</v>
      </c>
      <c r="E477" s="279"/>
      <c r="F477" s="280" t="s">
        <v>517</v>
      </c>
      <c r="G477" s="278"/>
      <c r="H477" s="279"/>
      <c r="I477" s="281"/>
      <c r="J477" s="278"/>
      <c r="K477" s="278"/>
      <c r="L477" s="282"/>
      <c r="M477" s="283"/>
      <c r="N477" s="284"/>
      <c r="O477" s="284"/>
      <c r="P477" s="284"/>
      <c r="Q477" s="284"/>
      <c r="R477" s="284"/>
      <c r="S477" s="284"/>
      <c r="T477" s="285"/>
      <c r="AT477" s="286" t="s">
        <v>168</v>
      </c>
      <c r="AU477" s="286" t="s">
        <v>88</v>
      </c>
      <c r="AV477" s="276" t="s">
        <v>86</v>
      </c>
      <c r="AW477" s="276" t="s">
        <v>35</v>
      </c>
      <c r="AX477" s="276" t="s">
        <v>79</v>
      </c>
      <c r="AY477" s="286" t="s">
        <v>160</v>
      </c>
    </row>
    <row r="478" s="251" customFormat="true" ht="12.8" hidden="false" customHeight="false" outlineLevel="0" collapsed="false">
      <c r="B478" s="252"/>
      <c r="C478" s="253"/>
      <c r="D478" s="254" t="s">
        <v>168</v>
      </c>
      <c r="E478" s="255"/>
      <c r="F478" s="256" t="s">
        <v>597</v>
      </c>
      <c r="G478" s="253"/>
      <c r="H478" s="257" t="n">
        <v>4.5</v>
      </c>
      <c r="I478" s="258"/>
      <c r="J478" s="253"/>
      <c r="K478" s="253"/>
      <c r="L478" s="259"/>
      <c r="M478" s="260"/>
      <c r="N478" s="261"/>
      <c r="O478" s="261"/>
      <c r="P478" s="261"/>
      <c r="Q478" s="261"/>
      <c r="R478" s="261"/>
      <c r="S478" s="261"/>
      <c r="T478" s="262"/>
      <c r="AT478" s="263" t="s">
        <v>168</v>
      </c>
      <c r="AU478" s="263" t="s">
        <v>88</v>
      </c>
      <c r="AV478" s="251" t="s">
        <v>88</v>
      </c>
      <c r="AW478" s="251" t="s">
        <v>35</v>
      </c>
      <c r="AX478" s="251" t="s">
        <v>79</v>
      </c>
      <c r="AY478" s="263" t="s">
        <v>160</v>
      </c>
    </row>
    <row r="479" s="276" customFormat="true" ht="12.8" hidden="false" customHeight="false" outlineLevel="0" collapsed="false">
      <c r="B479" s="277"/>
      <c r="C479" s="278"/>
      <c r="D479" s="254" t="s">
        <v>168</v>
      </c>
      <c r="E479" s="279"/>
      <c r="F479" s="280" t="s">
        <v>519</v>
      </c>
      <c r="G479" s="278"/>
      <c r="H479" s="279"/>
      <c r="I479" s="281"/>
      <c r="J479" s="278"/>
      <c r="K479" s="278"/>
      <c r="L479" s="282"/>
      <c r="M479" s="283"/>
      <c r="N479" s="284"/>
      <c r="O479" s="284"/>
      <c r="P479" s="284"/>
      <c r="Q479" s="284"/>
      <c r="R479" s="284"/>
      <c r="S479" s="284"/>
      <c r="T479" s="285"/>
      <c r="AT479" s="286" t="s">
        <v>168</v>
      </c>
      <c r="AU479" s="286" t="s">
        <v>88</v>
      </c>
      <c r="AV479" s="276" t="s">
        <v>86</v>
      </c>
      <c r="AW479" s="276" t="s">
        <v>35</v>
      </c>
      <c r="AX479" s="276" t="s">
        <v>79</v>
      </c>
      <c r="AY479" s="286" t="s">
        <v>160</v>
      </c>
    </row>
    <row r="480" s="276" customFormat="true" ht="12.8" hidden="false" customHeight="false" outlineLevel="0" collapsed="false">
      <c r="B480" s="277"/>
      <c r="C480" s="278"/>
      <c r="D480" s="254" t="s">
        <v>168</v>
      </c>
      <c r="E480" s="279"/>
      <c r="F480" s="280" t="s">
        <v>521</v>
      </c>
      <c r="G480" s="278"/>
      <c r="H480" s="279"/>
      <c r="I480" s="281"/>
      <c r="J480" s="278"/>
      <c r="K480" s="278"/>
      <c r="L480" s="282"/>
      <c r="M480" s="283"/>
      <c r="N480" s="284"/>
      <c r="O480" s="284"/>
      <c r="P480" s="284"/>
      <c r="Q480" s="284"/>
      <c r="R480" s="284"/>
      <c r="S480" s="284"/>
      <c r="T480" s="285"/>
      <c r="AT480" s="286" t="s">
        <v>168</v>
      </c>
      <c r="AU480" s="286" t="s">
        <v>88</v>
      </c>
      <c r="AV480" s="276" t="s">
        <v>86</v>
      </c>
      <c r="AW480" s="276" t="s">
        <v>35</v>
      </c>
      <c r="AX480" s="276" t="s">
        <v>79</v>
      </c>
      <c r="AY480" s="286" t="s">
        <v>160</v>
      </c>
    </row>
    <row r="481" s="251" customFormat="true" ht="12.8" hidden="false" customHeight="false" outlineLevel="0" collapsed="false">
      <c r="B481" s="252"/>
      <c r="C481" s="253"/>
      <c r="D481" s="254" t="s">
        <v>168</v>
      </c>
      <c r="E481" s="255"/>
      <c r="F481" s="256" t="s">
        <v>598</v>
      </c>
      <c r="G481" s="253"/>
      <c r="H481" s="257" t="n">
        <v>6.75</v>
      </c>
      <c r="I481" s="258"/>
      <c r="J481" s="253"/>
      <c r="K481" s="253"/>
      <c r="L481" s="259"/>
      <c r="M481" s="260"/>
      <c r="N481" s="261"/>
      <c r="O481" s="261"/>
      <c r="P481" s="261"/>
      <c r="Q481" s="261"/>
      <c r="R481" s="261"/>
      <c r="S481" s="261"/>
      <c r="T481" s="262"/>
      <c r="AT481" s="263" t="s">
        <v>168</v>
      </c>
      <c r="AU481" s="263" t="s">
        <v>88</v>
      </c>
      <c r="AV481" s="251" t="s">
        <v>88</v>
      </c>
      <c r="AW481" s="251" t="s">
        <v>35</v>
      </c>
      <c r="AX481" s="251" t="s">
        <v>79</v>
      </c>
      <c r="AY481" s="263" t="s">
        <v>160</v>
      </c>
    </row>
    <row r="482" s="276" customFormat="true" ht="12.8" hidden="false" customHeight="false" outlineLevel="0" collapsed="false">
      <c r="B482" s="277"/>
      <c r="C482" s="278"/>
      <c r="D482" s="254" t="s">
        <v>168</v>
      </c>
      <c r="E482" s="279"/>
      <c r="F482" s="280" t="s">
        <v>523</v>
      </c>
      <c r="G482" s="278"/>
      <c r="H482" s="279"/>
      <c r="I482" s="281"/>
      <c r="J482" s="278"/>
      <c r="K482" s="278"/>
      <c r="L482" s="282"/>
      <c r="M482" s="283"/>
      <c r="N482" s="284"/>
      <c r="O482" s="284"/>
      <c r="P482" s="284"/>
      <c r="Q482" s="284"/>
      <c r="R482" s="284"/>
      <c r="S482" s="284"/>
      <c r="T482" s="285"/>
      <c r="AT482" s="286" t="s">
        <v>168</v>
      </c>
      <c r="AU482" s="286" t="s">
        <v>88</v>
      </c>
      <c r="AV482" s="276" t="s">
        <v>86</v>
      </c>
      <c r="AW482" s="276" t="s">
        <v>35</v>
      </c>
      <c r="AX482" s="276" t="s">
        <v>79</v>
      </c>
      <c r="AY482" s="286" t="s">
        <v>160</v>
      </c>
    </row>
    <row r="483" s="251" customFormat="true" ht="12.8" hidden="false" customHeight="false" outlineLevel="0" collapsed="false">
      <c r="B483" s="252"/>
      <c r="C483" s="253"/>
      <c r="D483" s="254" t="s">
        <v>168</v>
      </c>
      <c r="E483" s="255"/>
      <c r="F483" s="256" t="s">
        <v>599</v>
      </c>
      <c r="G483" s="253"/>
      <c r="H483" s="257" t="n">
        <v>2.1</v>
      </c>
      <c r="I483" s="258"/>
      <c r="J483" s="253"/>
      <c r="K483" s="253"/>
      <c r="L483" s="259"/>
      <c r="M483" s="260"/>
      <c r="N483" s="261"/>
      <c r="O483" s="261"/>
      <c r="P483" s="261"/>
      <c r="Q483" s="261"/>
      <c r="R483" s="261"/>
      <c r="S483" s="261"/>
      <c r="T483" s="262"/>
      <c r="AT483" s="263" t="s">
        <v>168</v>
      </c>
      <c r="AU483" s="263" t="s">
        <v>88</v>
      </c>
      <c r="AV483" s="251" t="s">
        <v>88</v>
      </c>
      <c r="AW483" s="251" t="s">
        <v>35</v>
      </c>
      <c r="AX483" s="251" t="s">
        <v>79</v>
      </c>
      <c r="AY483" s="263" t="s">
        <v>160</v>
      </c>
    </row>
    <row r="484" s="251" customFormat="true" ht="12.8" hidden="false" customHeight="false" outlineLevel="0" collapsed="false">
      <c r="B484" s="252"/>
      <c r="C484" s="253"/>
      <c r="D484" s="254" t="s">
        <v>168</v>
      </c>
      <c r="E484" s="255"/>
      <c r="F484" s="256" t="s">
        <v>600</v>
      </c>
      <c r="G484" s="253"/>
      <c r="H484" s="257" t="n">
        <v>2.76</v>
      </c>
      <c r="I484" s="258"/>
      <c r="J484" s="253"/>
      <c r="K484" s="253"/>
      <c r="L484" s="259"/>
      <c r="M484" s="260"/>
      <c r="N484" s="261"/>
      <c r="O484" s="261"/>
      <c r="P484" s="261"/>
      <c r="Q484" s="261"/>
      <c r="R484" s="261"/>
      <c r="S484" s="261"/>
      <c r="T484" s="262"/>
      <c r="AT484" s="263" t="s">
        <v>168</v>
      </c>
      <c r="AU484" s="263" t="s">
        <v>88</v>
      </c>
      <c r="AV484" s="251" t="s">
        <v>88</v>
      </c>
      <c r="AW484" s="251" t="s">
        <v>35</v>
      </c>
      <c r="AX484" s="251" t="s">
        <v>79</v>
      </c>
      <c r="AY484" s="263" t="s">
        <v>160</v>
      </c>
    </row>
    <row r="485" s="251" customFormat="true" ht="12.8" hidden="false" customHeight="false" outlineLevel="0" collapsed="false">
      <c r="B485" s="252"/>
      <c r="C485" s="253"/>
      <c r="D485" s="254" t="s">
        <v>168</v>
      </c>
      <c r="E485" s="255"/>
      <c r="F485" s="256" t="s">
        <v>601</v>
      </c>
      <c r="G485" s="253"/>
      <c r="H485" s="257" t="n">
        <v>0.9</v>
      </c>
      <c r="I485" s="258"/>
      <c r="J485" s="253"/>
      <c r="K485" s="253"/>
      <c r="L485" s="259"/>
      <c r="M485" s="260"/>
      <c r="N485" s="261"/>
      <c r="O485" s="261"/>
      <c r="P485" s="261"/>
      <c r="Q485" s="261"/>
      <c r="R485" s="261"/>
      <c r="S485" s="261"/>
      <c r="T485" s="262"/>
      <c r="AT485" s="263" t="s">
        <v>168</v>
      </c>
      <c r="AU485" s="263" t="s">
        <v>88</v>
      </c>
      <c r="AV485" s="251" t="s">
        <v>88</v>
      </c>
      <c r="AW485" s="251" t="s">
        <v>35</v>
      </c>
      <c r="AX485" s="251" t="s">
        <v>79</v>
      </c>
      <c r="AY485" s="263" t="s">
        <v>160</v>
      </c>
    </row>
    <row r="486" s="276" customFormat="true" ht="12.8" hidden="false" customHeight="false" outlineLevel="0" collapsed="false">
      <c r="B486" s="277"/>
      <c r="C486" s="278"/>
      <c r="D486" s="254" t="s">
        <v>168</v>
      </c>
      <c r="E486" s="279"/>
      <c r="F486" s="280" t="s">
        <v>525</v>
      </c>
      <c r="G486" s="278"/>
      <c r="H486" s="279"/>
      <c r="I486" s="281"/>
      <c r="J486" s="278"/>
      <c r="K486" s="278"/>
      <c r="L486" s="282"/>
      <c r="M486" s="283"/>
      <c r="N486" s="284"/>
      <c r="O486" s="284"/>
      <c r="P486" s="284"/>
      <c r="Q486" s="284"/>
      <c r="R486" s="284"/>
      <c r="S486" s="284"/>
      <c r="T486" s="285"/>
      <c r="AT486" s="286" t="s">
        <v>168</v>
      </c>
      <c r="AU486" s="286" t="s">
        <v>88</v>
      </c>
      <c r="AV486" s="276" t="s">
        <v>86</v>
      </c>
      <c r="AW486" s="276" t="s">
        <v>35</v>
      </c>
      <c r="AX486" s="276" t="s">
        <v>79</v>
      </c>
      <c r="AY486" s="286" t="s">
        <v>160</v>
      </c>
    </row>
    <row r="487" s="251" customFormat="true" ht="12.8" hidden="false" customHeight="false" outlineLevel="0" collapsed="false">
      <c r="B487" s="252"/>
      <c r="C487" s="253"/>
      <c r="D487" s="254" t="s">
        <v>168</v>
      </c>
      <c r="E487" s="255"/>
      <c r="F487" s="256" t="s">
        <v>602</v>
      </c>
      <c r="G487" s="253"/>
      <c r="H487" s="257" t="n">
        <v>3</v>
      </c>
      <c r="I487" s="258"/>
      <c r="J487" s="253"/>
      <c r="K487" s="253"/>
      <c r="L487" s="259"/>
      <c r="M487" s="260"/>
      <c r="N487" s="261"/>
      <c r="O487" s="261"/>
      <c r="P487" s="261"/>
      <c r="Q487" s="261"/>
      <c r="R487" s="261"/>
      <c r="S487" s="261"/>
      <c r="T487" s="262"/>
      <c r="AT487" s="263" t="s">
        <v>168</v>
      </c>
      <c r="AU487" s="263" t="s">
        <v>88</v>
      </c>
      <c r="AV487" s="251" t="s">
        <v>88</v>
      </c>
      <c r="AW487" s="251" t="s">
        <v>35</v>
      </c>
      <c r="AX487" s="251" t="s">
        <v>79</v>
      </c>
      <c r="AY487" s="263" t="s">
        <v>160</v>
      </c>
    </row>
    <row r="488" s="276" customFormat="true" ht="12.8" hidden="false" customHeight="false" outlineLevel="0" collapsed="false">
      <c r="B488" s="277"/>
      <c r="C488" s="278"/>
      <c r="D488" s="254" t="s">
        <v>168</v>
      </c>
      <c r="E488" s="279"/>
      <c r="F488" s="280" t="s">
        <v>527</v>
      </c>
      <c r="G488" s="278"/>
      <c r="H488" s="279"/>
      <c r="I488" s="281"/>
      <c r="J488" s="278"/>
      <c r="K488" s="278"/>
      <c r="L488" s="282"/>
      <c r="M488" s="283"/>
      <c r="N488" s="284"/>
      <c r="O488" s="284"/>
      <c r="P488" s="284"/>
      <c r="Q488" s="284"/>
      <c r="R488" s="284"/>
      <c r="S488" s="284"/>
      <c r="T488" s="285"/>
      <c r="AT488" s="286" t="s">
        <v>168</v>
      </c>
      <c r="AU488" s="286" t="s">
        <v>88</v>
      </c>
      <c r="AV488" s="276" t="s">
        <v>86</v>
      </c>
      <c r="AW488" s="276" t="s">
        <v>35</v>
      </c>
      <c r="AX488" s="276" t="s">
        <v>79</v>
      </c>
      <c r="AY488" s="286" t="s">
        <v>160</v>
      </c>
    </row>
    <row r="489" s="276" customFormat="true" ht="12.8" hidden="false" customHeight="false" outlineLevel="0" collapsed="false">
      <c r="B489" s="277"/>
      <c r="C489" s="278"/>
      <c r="D489" s="254" t="s">
        <v>168</v>
      </c>
      <c r="E489" s="279"/>
      <c r="F489" s="280" t="s">
        <v>529</v>
      </c>
      <c r="G489" s="278"/>
      <c r="H489" s="279"/>
      <c r="I489" s="281"/>
      <c r="J489" s="278"/>
      <c r="K489" s="278"/>
      <c r="L489" s="282"/>
      <c r="M489" s="283"/>
      <c r="N489" s="284"/>
      <c r="O489" s="284"/>
      <c r="P489" s="284"/>
      <c r="Q489" s="284"/>
      <c r="R489" s="284"/>
      <c r="S489" s="284"/>
      <c r="T489" s="285"/>
      <c r="AT489" s="286" t="s">
        <v>168</v>
      </c>
      <c r="AU489" s="286" t="s">
        <v>88</v>
      </c>
      <c r="AV489" s="276" t="s">
        <v>86</v>
      </c>
      <c r="AW489" s="276" t="s">
        <v>35</v>
      </c>
      <c r="AX489" s="276" t="s">
        <v>79</v>
      </c>
      <c r="AY489" s="286" t="s">
        <v>160</v>
      </c>
    </row>
    <row r="490" s="251" customFormat="true" ht="12.8" hidden="false" customHeight="false" outlineLevel="0" collapsed="false">
      <c r="B490" s="252"/>
      <c r="C490" s="253"/>
      <c r="D490" s="254" t="s">
        <v>168</v>
      </c>
      <c r="E490" s="255"/>
      <c r="F490" s="256" t="s">
        <v>603</v>
      </c>
      <c r="G490" s="253"/>
      <c r="H490" s="257" t="n">
        <v>0.36</v>
      </c>
      <c r="I490" s="258"/>
      <c r="J490" s="253"/>
      <c r="K490" s="253"/>
      <c r="L490" s="259"/>
      <c r="M490" s="260"/>
      <c r="N490" s="261"/>
      <c r="O490" s="261"/>
      <c r="P490" s="261"/>
      <c r="Q490" s="261"/>
      <c r="R490" s="261"/>
      <c r="S490" s="261"/>
      <c r="T490" s="262"/>
      <c r="AT490" s="263" t="s">
        <v>168</v>
      </c>
      <c r="AU490" s="263" t="s">
        <v>88</v>
      </c>
      <c r="AV490" s="251" t="s">
        <v>88</v>
      </c>
      <c r="AW490" s="251" t="s">
        <v>35</v>
      </c>
      <c r="AX490" s="251" t="s">
        <v>79</v>
      </c>
      <c r="AY490" s="263" t="s">
        <v>160</v>
      </c>
    </row>
    <row r="491" s="276" customFormat="true" ht="12.8" hidden="false" customHeight="false" outlineLevel="0" collapsed="false">
      <c r="B491" s="277"/>
      <c r="C491" s="278"/>
      <c r="D491" s="254" t="s">
        <v>168</v>
      </c>
      <c r="E491" s="279"/>
      <c r="F491" s="280" t="s">
        <v>531</v>
      </c>
      <c r="G491" s="278"/>
      <c r="H491" s="279"/>
      <c r="I491" s="281"/>
      <c r="J491" s="278"/>
      <c r="K491" s="278"/>
      <c r="L491" s="282"/>
      <c r="M491" s="283"/>
      <c r="N491" s="284"/>
      <c r="O491" s="284"/>
      <c r="P491" s="284"/>
      <c r="Q491" s="284"/>
      <c r="R491" s="284"/>
      <c r="S491" s="284"/>
      <c r="T491" s="285"/>
      <c r="AT491" s="286" t="s">
        <v>168</v>
      </c>
      <c r="AU491" s="286" t="s">
        <v>88</v>
      </c>
      <c r="AV491" s="276" t="s">
        <v>86</v>
      </c>
      <c r="AW491" s="276" t="s">
        <v>35</v>
      </c>
      <c r="AX491" s="276" t="s">
        <v>79</v>
      </c>
      <c r="AY491" s="286" t="s">
        <v>160</v>
      </c>
    </row>
    <row r="492" s="251" customFormat="true" ht="12.8" hidden="false" customHeight="false" outlineLevel="0" collapsed="false">
      <c r="B492" s="252"/>
      <c r="C492" s="253"/>
      <c r="D492" s="254" t="s">
        <v>168</v>
      </c>
      <c r="E492" s="255"/>
      <c r="F492" s="256" t="s">
        <v>604</v>
      </c>
      <c r="G492" s="253"/>
      <c r="H492" s="257" t="n">
        <v>0.72</v>
      </c>
      <c r="I492" s="258"/>
      <c r="J492" s="253"/>
      <c r="K492" s="253"/>
      <c r="L492" s="259"/>
      <c r="M492" s="260"/>
      <c r="N492" s="261"/>
      <c r="O492" s="261"/>
      <c r="P492" s="261"/>
      <c r="Q492" s="261"/>
      <c r="R492" s="261"/>
      <c r="S492" s="261"/>
      <c r="T492" s="262"/>
      <c r="AT492" s="263" t="s">
        <v>168</v>
      </c>
      <c r="AU492" s="263" t="s">
        <v>88</v>
      </c>
      <c r="AV492" s="251" t="s">
        <v>88</v>
      </c>
      <c r="AW492" s="251" t="s">
        <v>35</v>
      </c>
      <c r="AX492" s="251" t="s">
        <v>79</v>
      </c>
      <c r="AY492" s="263" t="s">
        <v>160</v>
      </c>
    </row>
    <row r="493" s="276" customFormat="true" ht="12.8" hidden="false" customHeight="false" outlineLevel="0" collapsed="false">
      <c r="B493" s="277"/>
      <c r="C493" s="278"/>
      <c r="D493" s="254" t="s">
        <v>168</v>
      </c>
      <c r="E493" s="279"/>
      <c r="F493" s="280" t="s">
        <v>533</v>
      </c>
      <c r="G493" s="278"/>
      <c r="H493" s="279"/>
      <c r="I493" s="281"/>
      <c r="J493" s="278"/>
      <c r="K493" s="278"/>
      <c r="L493" s="282"/>
      <c r="M493" s="283"/>
      <c r="N493" s="284"/>
      <c r="O493" s="284"/>
      <c r="P493" s="284"/>
      <c r="Q493" s="284"/>
      <c r="R493" s="284"/>
      <c r="S493" s="284"/>
      <c r="T493" s="285"/>
      <c r="AT493" s="286" t="s">
        <v>168</v>
      </c>
      <c r="AU493" s="286" t="s">
        <v>88</v>
      </c>
      <c r="AV493" s="276" t="s">
        <v>86</v>
      </c>
      <c r="AW493" s="276" t="s">
        <v>35</v>
      </c>
      <c r="AX493" s="276" t="s">
        <v>79</v>
      </c>
      <c r="AY493" s="286" t="s">
        <v>160</v>
      </c>
    </row>
    <row r="494" s="264" customFormat="true" ht="12.8" hidden="false" customHeight="false" outlineLevel="0" collapsed="false">
      <c r="B494" s="265"/>
      <c r="C494" s="266"/>
      <c r="D494" s="254" t="s">
        <v>168</v>
      </c>
      <c r="E494" s="267"/>
      <c r="F494" s="268" t="s">
        <v>172</v>
      </c>
      <c r="G494" s="266"/>
      <c r="H494" s="269" t="n">
        <v>21.09</v>
      </c>
      <c r="I494" s="270"/>
      <c r="J494" s="266"/>
      <c r="K494" s="266"/>
      <c r="L494" s="271"/>
      <c r="M494" s="272"/>
      <c r="N494" s="273"/>
      <c r="O494" s="273"/>
      <c r="P494" s="273"/>
      <c r="Q494" s="273"/>
      <c r="R494" s="273"/>
      <c r="S494" s="273"/>
      <c r="T494" s="274"/>
      <c r="AT494" s="275" t="s">
        <v>168</v>
      </c>
      <c r="AU494" s="275" t="s">
        <v>88</v>
      </c>
      <c r="AV494" s="264" t="s">
        <v>166</v>
      </c>
      <c r="AW494" s="264" t="s">
        <v>35</v>
      </c>
      <c r="AX494" s="264" t="s">
        <v>86</v>
      </c>
      <c r="AY494" s="275" t="s">
        <v>160</v>
      </c>
    </row>
    <row r="495" s="31" customFormat="true" ht="21.75" hidden="false" customHeight="true" outlineLevel="0" collapsed="false">
      <c r="A495" s="24"/>
      <c r="B495" s="25"/>
      <c r="C495" s="237" t="s">
        <v>337</v>
      </c>
      <c r="D495" s="237" t="s">
        <v>162</v>
      </c>
      <c r="E495" s="238" t="s">
        <v>605</v>
      </c>
      <c r="F495" s="239" t="s">
        <v>606</v>
      </c>
      <c r="G495" s="240" t="s">
        <v>221</v>
      </c>
      <c r="H495" s="241" t="n">
        <v>47.5</v>
      </c>
      <c r="I495" s="242"/>
      <c r="J495" s="243" t="n">
        <f aca="false">ROUND(I495*H495,2)</f>
        <v>0</v>
      </c>
      <c r="K495" s="244"/>
      <c r="L495" s="30"/>
      <c r="M495" s="245"/>
      <c r="N495" s="246" t="s">
        <v>44</v>
      </c>
      <c r="O495" s="74"/>
      <c r="P495" s="247" t="n">
        <f aca="false">O495*H495</f>
        <v>0</v>
      </c>
      <c r="Q495" s="247" t="n">
        <v>0</v>
      </c>
      <c r="R495" s="247" t="n">
        <f aca="false">Q495*H495</f>
        <v>0</v>
      </c>
      <c r="S495" s="247" t="n">
        <v>0</v>
      </c>
      <c r="T495" s="248" t="n">
        <f aca="false">S495*H495</f>
        <v>0</v>
      </c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R495" s="249" t="s">
        <v>166</v>
      </c>
      <c r="AT495" s="249" t="s">
        <v>162</v>
      </c>
      <c r="AU495" s="249" t="s">
        <v>88</v>
      </c>
      <c r="AY495" s="3" t="s">
        <v>160</v>
      </c>
      <c r="BE495" s="250" t="n">
        <f aca="false">IF(N495="základní",J495,0)</f>
        <v>0</v>
      </c>
      <c r="BF495" s="250" t="n">
        <f aca="false">IF(N495="snížená",J495,0)</f>
        <v>0</v>
      </c>
      <c r="BG495" s="250" t="n">
        <f aca="false">IF(N495="zákl. přenesená",J495,0)</f>
        <v>0</v>
      </c>
      <c r="BH495" s="250" t="n">
        <f aca="false">IF(N495="sníž. přenesená",J495,0)</f>
        <v>0</v>
      </c>
      <c r="BI495" s="250" t="n">
        <f aca="false">IF(N495="nulová",J495,0)</f>
        <v>0</v>
      </c>
      <c r="BJ495" s="3" t="s">
        <v>86</v>
      </c>
      <c r="BK495" s="250" t="n">
        <f aca="false">ROUND(I495*H495,2)</f>
        <v>0</v>
      </c>
      <c r="BL495" s="3" t="s">
        <v>166</v>
      </c>
      <c r="BM495" s="249" t="s">
        <v>607</v>
      </c>
    </row>
    <row r="496" s="276" customFormat="true" ht="12.8" hidden="false" customHeight="false" outlineLevel="0" collapsed="false">
      <c r="B496" s="277"/>
      <c r="C496" s="278"/>
      <c r="D496" s="254" t="s">
        <v>168</v>
      </c>
      <c r="E496" s="279"/>
      <c r="F496" s="280" t="s">
        <v>517</v>
      </c>
      <c r="G496" s="278"/>
      <c r="H496" s="279"/>
      <c r="I496" s="281"/>
      <c r="J496" s="278"/>
      <c r="K496" s="278"/>
      <c r="L496" s="282"/>
      <c r="M496" s="283"/>
      <c r="N496" s="284"/>
      <c r="O496" s="284"/>
      <c r="P496" s="284"/>
      <c r="Q496" s="284"/>
      <c r="R496" s="284"/>
      <c r="S496" s="284"/>
      <c r="T496" s="285"/>
      <c r="AT496" s="286" t="s">
        <v>168</v>
      </c>
      <c r="AU496" s="286" t="s">
        <v>88</v>
      </c>
      <c r="AV496" s="276" t="s">
        <v>86</v>
      </c>
      <c r="AW496" s="276" t="s">
        <v>35</v>
      </c>
      <c r="AX496" s="276" t="s">
        <v>79</v>
      </c>
      <c r="AY496" s="286" t="s">
        <v>160</v>
      </c>
    </row>
    <row r="497" s="251" customFormat="true" ht="12.8" hidden="false" customHeight="false" outlineLevel="0" collapsed="false">
      <c r="B497" s="252"/>
      <c r="C497" s="253"/>
      <c r="D497" s="254" t="s">
        <v>168</v>
      </c>
      <c r="E497" s="255"/>
      <c r="F497" s="256" t="s">
        <v>608</v>
      </c>
      <c r="G497" s="253"/>
      <c r="H497" s="257" t="n">
        <v>9</v>
      </c>
      <c r="I497" s="258"/>
      <c r="J497" s="253"/>
      <c r="K497" s="253"/>
      <c r="L497" s="259"/>
      <c r="M497" s="260"/>
      <c r="N497" s="261"/>
      <c r="O497" s="261"/>
      <c r="P497" s="261"/>
      <c r="Q497" s="261"/>
      <c r="R497" s="261"/>
      <c r="S497" s="261"/>
      <c r="T497" s="262"/>
      <c r="AT497" s="263" t="s">
        <v>168</v>
      </c>
      <c r="AU497" s="263" t="s">
        <v>88</v>
      </c>
      <c r="AV497" s="251" t="s">
        <v>88</v>
      </c>
      <c r="AW497" s="251" t="s">
        <v>35</v>
      </c>
      <c r="AX497" s="251" t="s">
        <v>79</v>
      </c>
      <c r="AY497" s="263" t="s">
        <v>160</v>
      </c>
    </row>
    <row r="498" s="276" customFormat="true" ht="12.8" hidden="false" customHeight="false" outlineLevel="0" collapsed="false">
      <c r="B498" s="277"/>
      <c r="C498" s="278"/>
      <c r="D498" s="254" t="s">
        <v>168</v>
      </c>
      <c r="E498" s="279"/>
      <c r="F498" s="280" t="s">
        <v>519</v>
      </c>
      <c r="G498" s="278"/>
      <c r="H498" s="279"/>
      <c r="I498" s="281"/>
      <c r="J498" s="278"/>
      <c r="K498" s="278"/>
      <c r="L498" s="282"/>
      <c r="M498" s="283"/>
      <c r="N498" s="284"/>
      <c r="O498" s="284"/>
      <c r="P498" s="284"/>
      <c r="Q498" s="284"/>
      <c r="R498" s="284"/>
      <c r="S498" s="284"/>
      <c r="T498" s="285"/>
      <c r="AT498" s="286" t="s">
        <v>168</v>
      </c>
      <c r="AU498" s="286" t="s">
        <v>88</v>
      </c>
      <c r="AV498" s="276" t="s">
        <v>86</v>
      </c>
      <c r="AW498" s="276" t="s">
        <v>35</v>
      </c>
      <c r="AX498" s="276" t="s">
        <v>79</v>
      </c>
      <c r="AY498" s="286" t="s">
        <v>160</v>
      </c>
    </row>
    <row r="499" s="276" customFormat="true" ht="12.8" hidden="false" customHeight="false" outlineLevel="0" collapsed="false">
      <c r="B499" s="277"/>
      <c r="C499" s="278"/>
      <c r="D499" s="254" t="s">
        <v>168</v>
      </c>
      <c r="E499" s="279"/>
      <c r="F499" s="280" t="s">
        <v>521</v>
      </c>
      <c r="G499" s="278"/>
      <c r="H499" s="279"/>
      <c r="I499" s="281"/>
      <c r="J499" s="278"/>
      <c r="K499" s="278"/>
      <c r="L499" s="282"/>
      <c r="M499" s="283"/>
      <c r="N499" s="284"/>
      <c r="O499" s="284"/>
      <c r="P499" s="284"/>
      <c r="Q499" s="284"/>
      <c r="R499" s="284"/>
      <c r="S499" s="284"/>
      <c r="T499" s="285"/>
      <c r="AT499" s="286" t="s">
        <v>168</v>
      </c>
      <c r="AU499" s="286" t="s">
        <v>88</v>
      </c>
      <c r="AV499" s="276" t="s">
        <v>86</v>
      </c>
      <c r="AW499" s="276" t="s">
        <v>35</v>
      </c>
      <c r="AX499" s="276" t="s">
        <v>79</v>
      </c>
      <c r="AY499" s="286" t="s">
        <v>160</v>
      </c>
    </row>
    <row r="500" s="251" customFormat="true" ht="12.8" hidden="false" customHeight="false" outlineLevel="0" collapsed="false">
      <c r="B500" s="252"/>
      <c r="C500" s="253"/>
      <c r="D500" s="254" t="s">
        <v>168</v>
      </c>
      <c r="E500" s="255"/>
      <c r="F500" s="256" t="s">
        <v>609</v>
      </c>
      <c r="G500" s="253"/>
      <c r="H500" s="257" t="n">
        <v>13.5</v>
      </c>
      <c r="I500" s="258"/>
      <c r="J500" s="253"/>
      <c r="K500" s="253"/>
      <c r="L500" s="259"/>
      <c r="M500" s="260"/>
      <c r="N500" s="261"/>
      <c r="O500" s="261"/>
      <c r="P500" s="261"/>
      <c r="Q500" s="261"/>
      <c r="R500" s="261"/>
      <c r="S500" s="261"/>
      <c r="T500" s="262"/>
      <c r="AT500" s="263" t="s">
        <v>168</v>
      </c>
      <c r="AU500" s="263" t="s">
        <v>88</v>
      </c>
      <c r="AV500" s="251" t="s">
        <v>88</v>
      </c>
      <c r="AW500" s="251" t="s">
        <v>35</v>
      </c>
      <c r="AX500" s="251" t="s">
        <v>79</v>
      </c>
      <c r="AY500" s="263" t="s">
        <v>160</v>
      </c>
    </row>
    <row r="501" s="276" customFormat="true" ht="12.8" hidden="false" customHeight="false" outlineLevel="0" collapsed="false">
      <c r="B501" s="277"/>
      <c r="C501" s="278"/>
      <c r="D501" s="254" t="s">
        <v>168</v>
      </c>
      <c r="E501" s="279"/>
      <c r="F501" s="280" t="s">
        <v>523</v>
      </c>
      <c r="G501" s="278"/>
      <c r="H501" s="279"/>
      <c r="I501" s="281"/>
      <c r="J501" s="278"/>
      <c r="K501" s="278"/>
      <c r="L501" s="282"/>
      <c r="M501" s="283"/>
      <c r="N501" s="284"/>
      <c r="O501" s="284"/>
      <c r="P501" s="284"/>
      <c r="Q501" s="284"/>
      <c r="R501" s="284"/>
      <c r="S501" s="284"/>
      <c r="T501" s="285"/>
      <c r="AT501" s="286" t="s">
        <v>168</v>
      </c>
      <c r="AU501" s="286" t="s">
        <v>88</v>
      </c>
      <c r="AV501" s="276" t="s">
        <v>86</v>
      </c>
      <c r="AW501" s="276" t="s">
        <v>35</v>
      </c>
      <c r="AX501" s="276" t="s">
        <v>79</v>
      </c>
      <c r="AY501" s="286" t="s">
        <v>160</v>
      </c>
    </row>
    <row r="502" s="251" customFormat="true" ht="12.8" hidden="false" customHeight="false" outlineLevel="0" collapsed="false">
      <c r="B502" s="252"/>
      <c r="C502" s="253"/>
      <c r="D502" s="254" t="s">
        <v>168</v>
      </c>
      <c r="E502" s="255"/>
      <c r="F502" s="256" t="s">
        <v>610</v>
      </c>
      <c r="G502" s="253"/>
      <c r="H502" s="257" t="n">
        <v>5.2</v>
      </c>
      <c r="I502" s="258"/>
      <c r="J502" s="253"/>
      <c r="K502" s="253"/>
      <c r="L502" s="259"/>
      <c r="M502" s="260"/>
      <c r="N502" s="261"/>
      <c r="O502" s="261"/>
      <c r="P502" s="261"/>
      <c r="Q502" s="261"/>
      <c r="R502" s="261"/>
      <c r="S502" s="261"/>
      <c r="T502" s="262"/>
      <c r="AT502" s="263" t="s">
        <v>168</v>
      </c>
      <c r="AU502" s="263" t="s">
        <v>88</v>
      </c>
      <c r="AV502" s="251" t="s">
        <v>88</v>
      </c>
      <c r="AW502" s="251" t="s">
        <v>35</v>
      </c>
      <c r="AX502" s="251" t="s">
        <v>79</v>
      </c>
      <c r="AY502" s="263" t="s">
        <v>160</v>
      </c>
    </row>
    <row r="503" s="251" customFormat="true" ht="12.8" hidden="false" customHeight="false" outlineLevel="0" collapsed="false">
      <c r="B503" s="252"/>
      <c r="C503" s="253"/>
      <c r="D503" s="254" t="s">
        <v>168</v>
      </c>
      <c r="E503" s="255"/>
      <c r="F503" s="256" t="s">
        <v>611</v>
      </c>
      <c r="G503" s="253"/>
      <c r="H503" s="257" t="n">
        <v>5.8</v>
      </c>
      <c r="I503" s="258"/>
      <c r="J503" s="253"/>
      <c r="K503" s="253"/>
      <c r="L503" s="259"/>
      <c r="M503" s="260"/>
      <c r="N503" s="261"/>
      <c r="O503" s="261"/>
      <c r="P503" s="261"/>
      <c r="Q503" s="261"/>
      <c r="R503" s="261"/>
      <c r="S503" s="261"/>
      <c r="T503" s="262"/>
      <c r="AT503" s="263" t="s">
        <v>168</v>
      </c>
      <c r="AU503" s="263" t="s">
        <v>88</v>
      </c>
      <c r="AV503" s="251" t="s">
        <v>88</v>
      </c>
      <c r="AW503" s="251" t="s">
        <v>35</v>
      </c>
      <c r="AX503" s="251" t="s">
        <v>79</v>
      </c>
      <c r="AY503" s="263" t="s">
        <v>160</v>
      </c>
    </row>
    <row r="504" s="251" customFormat="true" ht="12.8" hidden="false" customHeight="false" outlineLevel="0" collapsed="false">
      <c r="B504" s="252"/>
      <c r="C504" s="253"/>
      <c r="D504" s="254" t="s">
        <v>168</v>
      </c>
      <c r="E504" s="255"/>
      <c r="F504" s="256" t="s">
        <v>612</v>
      </c>
      <c r="G504" s="253"/>
      <c r="H504" s="257" t="n">
        <v>3.6</v>
      </c>
      <c r="I504" s="258"/>
      <c r="J504" s="253"/>
      <c r="K504" s="253"/>
      <c r="L504" s="259"/>
      <c r="M504" s="260"/>
      <c r="N504" s="261"/>
      <c r="O504" s="261"/>
      <c r="P504" s="261"/>
      <c r="Q504" s="261"/>
      <c r="R504" s="261"/>
      <c r="S504" s="261"/>
      <c r="T504" s="262"/>
      <c r="AT504" s="263" t="s">
        <v>168</v>
      </c>
      <c r="AU504" s="263" t="s">
        <v>88</v>
      </c>
      <c r="AV504" s="251" t="s">
        <v>88</v>
      </c>
      <c r="AW504" s="251" t="s">
        <v>35</v>
      </c>
      <c r="AX504" s="251" t="s">
        <v>79</v>
      </c>
      <c r="AY504" s="263" t="s">
        <v>160</v>
      </c>
    </row>
    <row r="505" s="276" customFormat="true" ht="12.8" hidden="false" customHeight="false" outlineLevel="0" collapsed="false">
      <c r="B505" s="277"/>
      <c r="C505" s="278"/>
      <c r="D505" s="254" t="s">
        <v>168</v>
      </c>
      <c r="E505" s="279"/>
      <c r="F505" s="280" t="s">
        <v>525</v>
      </c>
      <c r="G505" s="278"/>
      <c r="H505" s="279"/>
      <c r="I505" s="281"/>
      <c r="J505" s="278"/>
      <c r="K505" s="278"/>
      <c r="L505" s="282"/>
      <c r="M505" s="283"/>
      <c r="N505" s="284"/>
      <c r="O505" s="284"/>
      <c r="P505" s="284"/>
      <c r="Q505" s="284"/>
      <c r="R505" s="284"/>
      <c r="S505" s="284"/>
      <c r="T505" s="285"/>
      <c r="AT505" s="286" t="s">
        <v>168</v>
      </c>
      <c r="AU505" s="286" t="s">
        <v>88</v>
      </c>
      <c r="AV505" s="276" t="s">
        <v>86</v>
      </c>
      <c r="AW505" s="276" t="s">
        <v>35</v>
      </c>
      <c r="AX505" s="276" t="s">
        <v>79</v>
      </c>
      <c r="AY505" s="286" t="s">
        <v>160</v>
      </c>
    </row>
    <row r="506" s="251" customFormat="true" ht="12.8" hidden="false" customHeight="false" outlineLevel="0" collapsed="false">
      <c r="B506" s="252"/>
      <c r="C506" s="253"/>
      <c r="D506" s="254" t="s">
        <v>168</v>
      </c>
      <c r="E506" s="255"/>
      <c r="F506" s="256" t="s">
        <v>613</v>
      </c>
      <c r="G506" s="253"/>
      <c r="H506" s="257" t="n">
        <v>5</v>
      </c>
      <c r="I506" s="258"/>
      <c r="J506" s="253"/>
      <c r="K506" s="253"/>
      <c r="L506" s="259"/>
      <c r="M506" s="260"/>
      <c r="N506" s="261"/>
      <c r="O506" s="261"/>
      <c r="P506" s="261"/>
      <c r="Q506" s="261"/>
      <c r="R506" s="261"/>
      <c r="S506" s="261"/>
      <c r="T506" s="262"/>
      <c r="AT506" s="263" t="s">
        <v>168</v>
      </c>
      <c r="AU506" s="263" t="s">
        <v>88</v>
      </c>
      <c r="AV506" s="251" t="s">
        <v>88</v>
      </c>
      <c r="AW506" s="251" t="s">
        <v>35</v>
      </c>
      <c r="AX506" s="251" t="s">
        <v>79</v>
      </c>
      <c r="AY506" s="263" t="s">
        <v>160</v>
      </c>
    </row>
    <row r="507" s="276" customFormat="true" ht="12.8" hidden="false" customHeight="false" outlineLevel="0" collapsed="false">
      <c r="B507" s="277"/>
      <c r="C507" s="278"/>
      <c r="D507" s="254" t="s">
        <v>168</v>
      </c>
      <c r="E507" s="279"/>
      <c r="F507" s="280" t="s">
        <v>527</v>
      </c>
      <c r="G507" s="278"/>
      <c r="H507" s="279"/>
      <c r="I507" s="281"/>
      <c r="J507" s="278"/>
      <c r="K507" s="278"/>
      <c r="L507" s="282"/>
      <c r="M507" s="283"/>
      <c r="N507" s="284"/>
      <c r="O507" s="284"/>
      <c r="P507" s="284"/>
      <c r="Q507" s="284"/>
      <c r="R507" s="284"/>
      <c r="S507" s="284"/>
      <c r="T507" s="285"/>
      <c r="AT507" s="286" t="s">
        <v>168</v>
      </c>
      <c r="AU507" s="286" t="s">
        <v>88</v>
      </c>
      <c r="AV507" s="276" t="s">
        <v>86</v>
      </c>
      <c r="AW507" s="276" t="s">
        <v>35</v>
      </c>
      <c r="AX507" s="276" t="s">
        <v>79</v>
      </c>
      <c r="AY507" s="286" t="s">
        <v>160</v>
      </c>
    </row>
    <row r="508" s="276" customFormat="true" ht="12.8" hidden="false" customHeight="false" outlineLevel="0" collapsed="false">
      <c r="B508" s="277"/>
      <c r="C508" s="278"/>
      <c r="D508" s="254" t="s">
        <v>168</v>
      </c>
      <c r="E508" s="279"/>
      <c r="F508" s="280" t="s">
        <v>529</v>
      </c>
      <c r="G508" s="278"/>
      <c r="H508" s="279"/>
      <c r="I508" s="281"/>
      <c r="J508" s="278"/>
      <c r="K508" s="278"/>
      <c r="L508" s="282"/>
      <c r="M508" s="283"/>
      <c r="N508" s="284"/>
      <c r="O508" s="284"/>
      <c r="P508" s="284"/>
      <c r="Q508" s="284"/>
      <c r="R508" s="284"/>
      <c r="S508" s="284"/>
      <c r="T508" s="285"/>
      <c r="AT508" s="286" t="s">
        <v>168</v>
      </c>
      <c r="AU508" s="286" t="s">
        <v>88</v>
      </c>
      <c r="AV508" s="276" t="s">
        <v>86</v>
      </c>
      <c r="AW508" s="276" t="s">
        <v>35</v>
      </c>
      <c r="AX508" s="276" t="s">
        <v>79</v>
      </c>
      <c r="AY508" s="286" t="s">
        <v>160</v>
      </c>
    </row>
    <row r="509" s="251" customFormat="true" ht="12.8" hidden="false" customHeight="false" outlineLevel="0" collapsed="false">
      <c r="B509" s="252"/>
      <c r="C509" s="253"/>
      <c r="D509" s="254" t="s">
        <v>168</v>
      </c>
      <c r="E509" s="255"/>
      <c r="F509" s="256" t="s">
        <v>614</v>
      </c>
      <c r="G509" s="253"/>
      <c r="H509" s="257" t="n">
        <v>1.8</v>
      </c>
      <c r="I509" s="258"/>
      <c r="J509" s="253"/>
      <c r="K509" s="253"/>
      <c r="L509" s="259"/>
      <c r="M509" s="260"/>
      <c r="N509" s="261"/>
      <c r="O509" s="261"/>
      <c r="P509" s="261"/>
      <c r="Q509" s="261"/>
      <c r="R509" s="261"/>
      <c r="S509" s="261"/>
      <c r="T509" s="262"/>
      <c r="AT509" s="263" t="s">
        <v>168</v>
      </c>
      <c r="AU509" s="263" t="s">
        <v>88</v>
      </c>
      <c r="AV509" s="251" t="s">
        <v>88</v>
      </c>
      <c r="AW509" s="251" t="s">
        <v>35</v>
      </c>
      <c r="AX509" s="251" t="s">
        <v>79</v>
      </c>
      <c r="AY509" s="263" t="s">
        <v>160</v>
      </c>
    </row>
    <row r="510" s="276" customFormat="true" ht="12.8" hidden="false" customHeight="false" outlineLevel="0" collapsed="false">
      <c r="B510" s="277"/>
      <c r="C510" s="278"/>
      <c r="D510" s="254" t="s">
        <v>168</v>
      </c>
      <c r="E510" s="279"/>
      <c r="F510" s="280" t="s">
        <v>531</v>
      </c>
      <c r="G510" s="278"/>
      <c r="H510" s="279"/>
      <c r="I510" s="281"/>
      <c r="J510" s="278"/>
      <c r="K510" s="278"/>
      <c r="L510" s="282"/>
      <c r="M510" s="283"/>
      <c r="N510" s="284"/>
      <c r="O510" s="284"/>
      <c r="P510" s="284"/>
      <c r="Q510" s="284"/>
      <c r="R510" s="284"/>
      <c r="S510" s="284"/>
      <c r="T510" s="285"/>
      <c r="AT510" s="286" t="s">
        <v>168</v>
      </c>
      <c r="AU510" s="286" t="s">
        <v>88</v>
      </c>
      <c r="AV510" s="276" t="s">
        <v>86</v>
      </c>
      <c r="AW510" s="276" t="s">
        <v>35</v>
      </c>
      <c r="AX510" s="276" t="s">
        <v>79</v>
      </c>
      <c r="AY510" s="286" t="s">
        <v>160</v>
      </c>
    </row>
    <row r="511" s="251" customFormat="true" ht="12.8" hidden="false" customHeight="false" outlineLevel="0" collapsed="false">
      <c r="B511" s="252"/>
      <c r="C511" s="253"/>
      <c r="D511" s="254" t="s">
        <v>168</v>
      </c>
      <c r="E511" s="255"/>
      <c r="F511" s="256" t="s">
        <v>615</v>
      </c>
      <c r="G511" s="253"/>
      <c r="H511" s="257" t="n">
        <v>3.6</v>
      </c>
      <c r="I511" s="258"/>
      <c r="J511" s="253"/>
      <c r="K511" s="253"/>
      <c r="L511" s="259"/>
      <c r="M511" s="260"/>
      <c r="N511" s="261"/>
      <c r="O511" s="261"/>
      <c r="P511" s="261"/>
      <c r="Q511" s="261"/>
      <c r="R511" s="261"/>
      <c r="S511" s="261"/>
      <c r="T511" s="262"/>
      <c r="AT511" s="263" t="s">
        <v>168</v>
      </c>
      <c r="AU511" s="263" t="s">
        <v>88</v>
      </c>
      <c r="AV511" s="251" t="s">
        <v>88</v>
      </c>
      <c r="AW511" s="251" t="s">
        <v>35</v>
      </c>
      <c r="AX511" s="251" t="s">
        <v>79</v>
      </c>
      <c r="AY511" s="263" t="s">
        <v>160</v>
      </c>
    </row>
    <row r="512" s="276" customFormat="true" ht="12.8" hidden="false" customHeight="false" outlineLevel="0" collapsed="false">
      <c r="B512" s="277"/>
      <c r="C512" s="278"/>
      <c r="D512" s="254" t="s">
        <v>168</v>
      </c>
      <c r="E512" s="279"/>
      <c r="F512" s="280" t="s">
        <v>533</v>
      </c>
      <c r="G512" s="278"/>
      <c r="H512" s="279"/>
      <c r="I512" s="281"/>
      <c r="J512" s="278"/>
      <c r="K512" s="278"/>
      <c r="L512" s="282"/>
      <c r="M512" s="283"/>
      <c r="N512" s="284"/>
      <c r="O512" s="284"/>
      <c r="P512" s="284"/>
      <c r="Q512" s="284"/>
      <c r="R512" s="284"/>
      <c r="S512" s="284"/>
      <c r="T512" s="285"/>
      <c r="AT512" s="286" t="s">
        <v>168</v>
      </c>
      <c r="AU512" s="286" t="s">
        <v>88</v>
      </c>
      <c r="AV512" s="276" t="s">
        <v>86</v>
      </c>
      <c r="AW512" s="276" t="s">
        <v>35</v>
      </c>
      <c r="AX512" s="276" t="s">
        <v>79</v>
      </c>
      <c r="AY512" s="286" t="s">
        <v>160</v>
      </c>
    </row>
    <row r="513" s="264" customFormat="true" ht="12.8" hidden="false" customHeight="false" outlineLevel="0" collapsed="false">
      <c r="B513" s="265"/>
      <c r="C513" s="266"/>
      <c r="D513" s="254" t="s">
        <v>168</v>
      </c>
      <c r="E513" s="267"/>
      <c r="F513" s="268" t="s">
        <v>172</v>
      </c>
      <c r="G513" s="266"/>
      <c r="H513" s="269" t="n">
        <v>47.5</v>
      </c>
      <c r="I513" s="270"/>
      <c r="J513" s="266"/>
      <c r="K513" s="266"/>
      <c r="L513" s="271"/>
      <c r="M513" s="272"/>
      <c r="N513" s="273"/>
      <c r="O513" s="273"/>
      <c r="P513" s="273"/>
      <c r="Q513" s="273"/>
      <c r="R513" s="273"/>
      <c r="S513" s="273"/>
      <c r="T513" s="274"/>
      <c r="AT513" s="275" t="s">
        <v>168</v>
      </c>
      <c r="AU513" s="275" t="s">
        <v>88</v>
      </c>
      <c r="AV513" s="264" t="s">
        <v>166</v>
      </c>
      <c r="AW513" s="264" t="s">
        <v>35</v>
      </c>
      <c r="AX513" s="264" t="s">
        <v>86</v>
      </c>
      <c r="AY513" s="275" t="s">
        <v>160</v>
      </c>
    </row>
    <row r="514" s="31" customFormat="true" ht="21.75" hidden="false" customHeight="true" outlineLevel="0" collapsed="false">
      <c r="A514" s="24"/>
      <c r="B514" s="25"/>
      <c r="C514" s="287" t="s">
        <v>331</v>
      </c>
      <c r="D514" s="287" t="s">
        <v>262</v>
      </c>
      <c r="E514" s="288" t="s">
        <v>616</v>
      </c>
      <c r="F514" s="289" t="s">
        <v>617</v>
      </c>
      <c r="G514" s="290" t="s">
        <v>221</v>
      </c>
      <c r="H514" s="291" t="n">
        <v>49.875</v>
      </c>
      <c r="I514" s="292"/>
      <c r="J514" s="293" t="n">
        <f aca="false">ROUND(I514*H514,2)</f>
        <v>0</v>
      </c>
      <c r="K514" s="294"/>
      <c r="L514" s="295"/>
      <c r="M514" s="296"/>
      <c r="N514" s="297" t="s">
        <v>44</v>
      </c>
      <c r="O514" s="74"/>
      <c r="P514" s="247" t="n">
        <f aca="false">O514*H514</f>
        <v>0</v>
      </c>
      <c r="Q514" s="247" t="n">
        <v>4E-005</v>
      </c>
      <c r="R514" s="247" t="n">
        <f aca="false">Q514*H514</f>
        <v>0.001995</v>
      </c>
      <c r="S514" s="247" t="n">
        <v>0</v>
      </c>
      <c r="T514" s="248" t="n">
        <f aca="false">S514*H514</f>
        <v>0</v>
      </c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R514" s="249" t="s">
        <v>200</v>
      </c>
      <c r="AT514" s="249" t="s">
        <v>262</v>
      </c>
      <c r="AU514" s="249" t="s">
        <v>88</v>
      </c>
      <c r="AY514" s="3" t="s">
        <v>160</v>
      </c>
      <c r="BE514" s="250" t="n">
        <f aca="false">IF(N514="základní",J514,0)</f>
        <v>0</v>
      </c>
      <c r="BF514" s="250" t="n">
        <f aca="false">IF(N514="snížená",J514,0)</f>
        <v>0</v>
      </c>
      <c r="BG514" s="250" t="n">
        <f aca="false">IF(N514="zákl. přenesená",J514,0)</f>
        <v>0</v>
      </c>
      <c r="BH514" s="250" t="n">
        <f aca="false">IF(N514="sníž. přenesená",J514,0)</f>
        <v>0</v>
      </c>
      <c r="BI514" s="250" t="n">
        <f aca="false">IF(N514="nulová",J514,0)</f>
        <v>0</v>
      </c>
      <c r="BJ514" s="3" t="s">
        <v>86</v>
      </c>
      <c r="BK514" s="250" t="n">
        <f aca="false">ROUND(I514*H514,2)</f>
        <v>0</v>
      </c>
      <c r="BL514" s="3" t="s">
        <v>166</v>
      </c>
      <c r="BM514" s="249" t="s">
        <v>618</v>
      </c>
    </row>
    <row r="515" s="251" customFormat="true" ht="12.8" hidden="false" customHeight="false" outlineLevel="0" collapsed="false">
      <c r="B515" s="252"/>
      <c r="C515" s="253"/>
      <c r="D515" s="254" t="s">
        <v>168</v>
      </c>
      <c r="E515" s="253"/>
      <c r="F515" s="256" t="s">
        <v>619</v>
      </c>
      <c r="G515" s="253"/>
      <c r="H515" s="257" t="n">
        <v>49.875</v>
      </c>
      <c r="I515" s="258"/>
      <c r="J515" s="253"/>
      <c r="K515" s="253"/>
      <c r="L515" s="259"/>
      <c r="M515" s="260"/>
      <c r="N515" s="261"/>
      <c r="O515" s="261"/>
      <c r="P515" s="261"/>
      <c r="Q515" s="261"/>
      <c r="R515" s="261"/>
      <c r="S515" s="261"/>
      <c r="T515" s="262"/>
      <c r="AT515" s="263" t="s">
        <v>168</v>
      </c>
      <c r="AU515" s="263" t="s">
        <v>88</v>
      </c>
      <c r="AV515" s="251" t="s">
        <v>88</v>
      </c>
      <c r="AW515" s="251" t="s">
        <v>3</v>
      </c>
      <c r="AX515" s="251" t="s">
        <v>86</v>
      </c>
      <c r="AY515" s="263" t="s">
        <v>160</v>
      </c>
    </row>
    <row r="516" s="31" customFormat="true" ht="21.75" hidden="false" customHeight="true" outlineLevel="0" collapsed="false">
      <c r="A516" s="24"/>
      <c r="B516" s="25"/>
      <c r="C516" s="237" t="s">
        <v>344</v>
      </c>
      <c r="D516" s="237" t="s">
        <v>162</v>
      </c>
      <c r="E516" s="238" t="s">
        <v>620</v>
      </c>
      <c r="F516" s="239" t="s">
        <v>621</v>
      </c>
      <c r="G516" s="240" t="s">
        <v>165</v>
      </c>
      <c r="H516" s="241" t="n">
        <v>5.93</v>
      </c>
      <c r="I516" s="242"/>
      <c r="J516" s="243" t="n">
        <f aca="false">ROUND(I516*H516,2)</f>
        <v>0</v>
      </c>
      <c r="K516" s="244"/>
      <c r="L516" s="30"/>
      <c r="M516" s="245"/>
      <c r="N516" s="246" t="s">
        <v>44</v>
      </c>
      <c r="O516" s="74"/>
      <c r="P516" s="247" t="n">
        <f aca="false">O516*H516</f>
        <v>0</v>
      </c>
      <c r="Q516" s="247" t="n">
        <v>2.45329</v>
      </c>
      <c r="R516" s="247" t="n">
        <f aca="false">Q516*H516</f>
        <v>14.5480097</v>
      </c>
      <c r="S516" s="247" t="n">
        <v>0</v>
      </c>
      <c r="T516" s="248" t="n">
        <f aca="false">S516*H516</f>
        <v>0</v>
      </c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R516" s="249" t="s">
        <v>166</v>
      </c>
      <c r="AT516" s="249" t="s">
        <v>162</v>
      </c>
      <c r="AU516" s="249" t="s">
        <v>88</v>
      </c>
      <c r="AY516" s="3" t="s">
        <v>160</v>
      </c>
      <c r="BE516" s="250" t="n">
        <f aca="false">IF(N516="základní",J516,0)</f>
        <v>0</v>
      </c>
      <c r="BF516" s="250" t="n">
        <f aca="false">IF(N516="snížená",J516,0)</f>
        <v>0</v>
      </c>
      <c r="BG516" s="250" t="n">
        <f aca="false">IF(N516="zákl. přenesená",J516,0)</f>
        <v>0</v>
      </c>
      <c r="BH516" s="250" t="n">
        <f aca="false">IF(N516="sníž. přenesená",J516,0)</f>
        <v>0</v>
      </c>
      <c r="BI516" s="250" t="n">
        <f aca="false">IF(N516="nulová",J516,0)</f>
        <v>0</v>
      </c>
      <c r="BJ516" s="3" t="s">
        <v>86</v>
      </c>
      <c r="BK516" s="250" t="n">
        <f aca="false">ROUND(I516*H516,2)</f>
        <v>0</v>
      </c>
      <c r="BL516" s="3" t="s">
        <v>166</v>
      </c>
      <c r="BM516" s="249" t="s">
        <v>622</v>
      </c>
    </row>
    <row r="517" s="251" customFormat="true" ht="12.8" hidden="false" customHeight="false" outlineLevel="0" collapsed="false">
      <c r="B517" s="252"/>
      <c r="C517" s="253"/>
      <c r="D517" s="254" t="s">
        <v>168</v>
      </c>
      <c r="E517" s="255"/>
      <c r="F517" s="256" t="s">
        <v>623</v>
      </c>
      <c r="G517" s="253"/>
      <c r="H517" s="257" t="n">
        <v>0.263</v>
      </c>
      <c r="I517" s="258"/>
      <c r="J517" s="253"/>
      <c r="K517" s="253"/>
      <c r="L517" s="259"/>
      <c r="M517" s="260"/>
      <c r="N517" s="261"/>
      <c r="O517" s="261"/>
      <c r="P517" s="261"/>
      <c r="Q517" s="261"/>
      <c r="R517" s="261"/>
      <c r="S517" s="261"/>
      <c r="T517" s="262"/>
      <c r="AT517" s="263" t="s">
        <v>168</v>
      </c>
      <c r="AU517" s="263" t="s">
        <v>88</v>
      </c>
      <c r="AV517" s="251" t="s">
        <v>88</v>
      </c>
      <c r="AW517" s="251" t="s">
        <v>35</v>
      </c>
      <c r="AX517" s="251" t="s">
        <v>79</v>
      </c>
      <c r="AY517" s="263" t="s">
        <v>160</v>
      </c>
    </row>
    <row r="518" s="276" customFormat="true" ht="12.8" hidden="false" customHeight="false" outlineLevel="0" collapsed="false">
      <c r="B518" s="277"/>
      <c r="C518" s="278"/>
      <c r="D518" s="254" t="s">
        <v>168</v>
      </c>
      <c r="E518" s="279"/>
      <c r="F518" s="280" t="s">
        <v>517</v>
      </c>
      <c r="G518" s="278"/>
      <c r="H518" s="279"/>
      <c r="I518" s="281"/>
      <c r="J518" s="278"/>
      <c r="K518" s="278"/>
      <c r="L518" s="282"/>
      <c r="M518" s="283"/>
      <c r="N518" s="284"/>
      <c r="O518" s="284"/>
      <c r="P518" s="284"/>
      <c r="Q518" s="284"/>
      <c r="R518" s="284"/>
      <c r="S518" s="284"/>
      <c r="T518" s="285"/>
      <c r="AT518" s="286" t="s">
        <v>168</v>
      </c>
      <c r="AU518" s="286" t="s">
        <v>88</v>
      </c>
      <c r="AV518" s="276" t="s">
        <v>86</v>
      </c>
      <c r="AW518" s="276" t="s">
        <v>35</v>
      </c>
      <c r="AX518" s="276" t="s">
        <v>79</v>
      </c>
      <c r="AY518" s="286" t="s">
        <v>160</v>
      </c>
    </row>
    <row r="519" s="251" customFormat="true" ht="12.8" hidden="false" customHeight="false" outlineLevel="0" collapsed="false">
      <c r="B519" s="252"/>
      <c r="C519" s="253"/>
      <c r="D519" s="254" t="s">
        <v>168</v>
      </c>
      <c r="E519" s="255"/>
      <c r="F519" s="256" t="s">
        <v>624</v>
      </c>
      <c r="G519" s="253"/>
      <c r="H519" s="257" t="n">
        <v>0.555</v>
      </c>
      <c r="I519" s="258"/>
      <c r="J519" s="253"/>
      <c r="K519" s="253"/>
      <c r="L519" s="259"/>
      <c r="M519" s="260"/>
      <c r="N519" s="261"/>
      <c r="O519" s="261"/>
      <c r="P519" s="261"/>
      <c r="Q519" s="261"/>
      <c r="R519" s="261"/>
      <c r="S519" s="261"/>
      <c r="T519" s="262"/>
      <c r="AT519" s="263" t="s">
        <v>168</v>
      </c>
      <c r="AU519" s="263" t="s">
        <v>88</v>
      </c>
      <c r="AV519" s="251" t="s">
        <v>88</v>
      </c>
      <c r="AW519" s="251" t="s">
        <v>35</v>
      </c>
      <c r="AX519" s="251" t="s">
        <v>79</v>
      </c>
      <c r="AY519" s="263" t="s">
        <v>160</v>
      </c>
    </row>
    <row r="520" s="276" customFormat="true" ht="12.8" hidden="false" customHeight="false" outlineLevel="0" collapsed="false">
      <c r="B520" s="277"/>
      <c r="C520" s="278"/>
      <c r="D520" s="254" t="s">
        <v>168</v>
      </c>
      <c r="E520" s="279"/>
      <c r="F520" s="280" t="s">
        <v>519</v>
      </c>
      <c r="G520" s="278"/>
      <c r="H520" s="279"/>
      <c r="I520" s="281"/>
      <c r="J520" s="278"/>
      <c r="K520" s="278"/>
      <c r="L520" s="282"/>
      <c r="M520" s="283"/>
      <c r="N520" s="284"/>
      <c r="O520" s="284"/>
      <c r="P520" s="284"/>
      <c r="Q520" s="284"/>
      <c r="R520" s="284"/>
      <c r="S520" s="284"/>
      <c r="T520" s="285"/>
      <c r="AT520" s="286" t="s">
        <v>168</v>
      </c>
      <c r="AU520" s="286" t="s">
        <v>88</v>
      </c>
      <c r="AV520" s="276" t="s">
        <v>86</v>
      </c>
      <c r="AW520" s="276" t="s">
        <v>35</v>
      </c>
      <c r="AX520" s="276" t="s">
        <v>79</v>
      </c>
      <c r="AY520" s="286" t="s">
        <v>160</v>
      </c>
    </row>
    <row r="521" s="251" customFormat="true" ht="12.8" hidden="false" customHeight="false" outlineLevel="0" collapsed="false">
      <c r="B521" s="252"/>
      <c r="C521" s="253"/>
      <c r="D521" s="254" t="s">
        <v>168</v>
      </c>
      <c r="E521" s="255"/>
      <c r="F521" s="256" t="s">
        <v>625</v>
      </c>
      <c r="G521" s="253"/>
      <c r="H521" s="257" t="n">
        <v>0.215</v>
      </c>
      <c r="I521" s="258"/>
      <c r="J521" s="253"/>
      <c r="K521" s="253"/>
      <c r="L521" s="259"/>
      <c r="M521" s="260"/>
      <c r="N521" s="261"/>
      <c r="O521" s="261"/>
      <c r="P521" s="261"/>
      <c r="Q521" s="261"/>
      <c r="R521" s="261"/>
      <c r="S521" s="261"/>
      <c r="T521" s="262"/>
      <c r="AT521" s="263" t="s">
        <v>168</v>
      </c>
      <c r="AU521" s="263" t="s">
        <v>88</v>
      </c>
      <c r="AV521" s="251" t="s">
        <v>88</v>
      </c>
      <c r="AW521" s="251" t="s">
        <v>35</v>
      </c>
      <c r="AX521" s="251" t="s">
        <v>79</v>
      </c>
      <c r="AY521" s="263" t="s">
        <v>160</v>
      </c>
    </row>
    <row r="522" s="276" customFormat="true" ht="12.8" hidden="false" customHeight="false" outlineLevel="0" collapsed="false">
      <c r="B522" s="277"/>
      <c r="C522" s="278"/>
      <c r="D522" s="254" t="s">
        <v>168</v>
      </c>
      <c r="E522" s="279"/>
      <c r="F522" s="280" t="s">
        <v>521</v>
      </c>
      <c r="G522" s="278"/>
      <c r="H522" s="279"/>
      <c r="I522" s="281"/>
      <c r="J522" s="278"/>
      <c r="K522" s="278"/>
      <c r="L522" s="282"/>
      <c r="M522" s="283"/>
      <c r="N522" s="284"/>
      <c r="O522" s="284"/>
      <c r="P522" s="284"/>
      <c r="Q522" s="284"/>
      <c r="R522" s="284"/>
      <c r="S522" s="284"/>
      <c r="T522" s="285"/>
      <c r="AT522" s="286" t="s">
        <v>168</v>
      </c>
      <c r="AU522" s="286" t="s">
        <v>88</v>
      </c>
      <c r="AV522" s="276" t="s">
        <v>86</v>
      </c>
      <c r="AW522" s="276" t="s">
        <v>35</v>
      </c>
      <c r="AX522" s="276" t="s">
        <v>79</v>
      </c>
      <c r="AY522" s="286" t="s">
        <v>160</v>
      </c>
    </row>
    <row r="523" s="251" customFormat="true" ht="12.8" hidden="false" customHeight="false" outlineLevel="0" collapsed="false">
      <c r="B523" s="252"/>
      <c r="C523" s="253"/>
      <c r="D523" s="254" t="s">
        <v>168</v>
      </c>
      <c r="E523" s="255"/>
      <c r="F523" s="256" t="s">
        <v>626</v>
      </c>
      <c r="G523" s="253"/>
      <c r="H523" s="257" t="n">
        <v>1.429</v>
      </c>
      <c r="I523" s="258"/>
      <c r="J523" s="253"/>
      <c r="K523" s="253"/>
      <c r="L523" s="259"/>
      <c r="M523" s="260"/>
      <c r="N523" s="261"/>
      <c r="O523" s="261"/>
      <c r="P523" s="261"/>
      <c r="Q523" s="261"/>
      <c r="R523" s="261"/>
      <c r="S523" s="261"/>
      <c r="T523" s="262"/>
      <c r="AT523" s="263" t="s">
        <v>168</v>
      </c>
      <c r="AU523" s="263" t="s">
        <v>88</v>
      </c>
      <c r="AV523" s="251" t="s">
        <v>88</v>
      </c>
      <c r="AW523" s="251" t="s">
        <v>35</v>
      </c>
      <c r="AX523" s="251" t="s">
        <v>79</v>
      </c>
      <c r="AY523" s="263" t="s">
        <v>160</v>
      </c>
    </row>
    <row r="524" s="276" customFormat="true" ht="12.8" hidden="false" customHeight="false" outlineLevel="0" collapsed="false">
      <c r="B524" s="277"/>
      <c r="C524" s="278"/>
      <c r="D524" s="254" t="s">
        <v>168</v>
      </c>
      <c r="E524" s="279"/>
      <c r="F524" s="280" t="s">
        <v>523</v>
      </c>
      <c r="G524" s="278"/>
      <c r="H524" s="279"/>
      <c r="I524" s="281"/>
      <c r="J524" s="278"/>
      <c r="K524" s="278"/>
      <c r="L524" s="282"/>
      <c r="M524" s="283"/>
      <c r="N524" s="284"/>
      <c r="O524" s="284"/>
      <c r="P524" s="284"/>
      <c r="Q524" s="284"/>
      <c r="R524" s="284"/>
      <c r="S524" s="284"/>
      <c r="T524" s="285"/>
      <c r="AT524" s="286" t="s">
        <v>168</v>
      </c>
      <c r="AU524" s="286" t="s">
        <v>88</v>
      </c>
      <c r="AV524" s="276" t="s">
        <v>86</v>
      </c>
      <c r="AW524" s="276" t="s">
        <v>35</v>
      </c>
      <c r="AX524" s="276" t="s">
        <v>79</v>
      </c>
      <c r="AY524" s="286" t="s">
        <v>160</v>
      </c>
    </row>
    <row r="525" s="251" customFormat="true" ht="12.8" hidden="false" customHeight="false" outlineLevel="0" collapsed="false">
      <c r="B525" s="252"/>
      <c r="C525" s="253"/>
      <c r="D525" s="254" t="s">
        <v>168</v>
      </c>
      <c r="E525" s="255"/>
      <c r="F525" s="256" t="s">
        <v>627</v>
      </c>
      <c r="G525" s="253"/>
      <c r="H525" s="257" t="n">
        <v>1.105</v>
      </c>
      <c r="I525" s="258"/>
      <c r="J525" s="253"/>
      <c r="K525" s="253"/>
      <c r="L525" s="259"/>
      <c r="M525" s="260"/>
      <c r="N525" s="261"/>
      <c r="O525" s="261"/>
      <c r="P525" s="261"/>
      <c r="Q525" s="261"/>
      <c r="R525" s="261"/>
      <c r="S525" s="261"/>
      <c r="T525" s="262"/>
      <c r="AT525" s="263" t="s">
        <v>168</v>
      </c>
      <c r="AU525" s="263" t="s">
        <v>88</v>
      </c>
      <c r="AV525" s="251" t="s">
        <v>88</v>
      </c>
      <c r="AW525" s="251" t="s">
        <v>35</v>
      </c>
      <c r="AX525" s="251" t="s">
        <v>79</v>
      </c>
      <c r="AY525" s="263" t="s">
        <v>160</v>
      </c>
    </row>
    <row r="526" s="276" customFormat="true" ht="12.8" hidden="false" customHeight="false" outlineLevel="0" collapsed="false">
      <c r="B526" s="277"/>
      <c r="C526" s="278"/>
      <c r="D526" s="254" t="s">
        <v>168</v>
      </c>
      <c r="E526" s="279"/>
      <c r="F526" s="280" t="s">
        <v>525</v>
      </c>
      <c r="G526" s="278"/>
      <c r="H526" s="279"/>
      <c r="I526" s="281"/>
      <c r="J526" s="278"/>
      <c r="K526" s="278"/>
      <c r="L526" s="282"/>
      <c r="M526" s="283"/>
      <c r="N526" s="284"/>
      <c r="O526" s="284"/>
      <c r="P526" s="284"/>
      <c r="Q526" s="284"/>
      <c r="R526" s="284"/>
      <c r="S526" s="284"/>
      <c r="T526" s="285"/>
      <c r="AT526" s="286" t="s">
        <v>168</v>
      </c>
      <c r="AU526" s="286" t="s">
        <v>88</v>
      </c>
      <c r="AV526" s="276" t="s">
        <v>86</v>
      </c>
      <c r="AW526" s="276" t="s">
        <v>35</v>
      </c>
      <c r="AX526" s="276" t="s">
        <v>79</v>
      </c>
      <c r="AY526" s="286" t="s">
        <v>160</v>
      </c>
    </row>
    <row r="527" s="251" customFormat="true" ht="12.8" hidden="false" customHeight="false" outlineLevel="0" collapsed="false">
      <c r="B527" s="252"/>
      <c r="C527" s="253"/>
      <c r="D527" s="254" t="s">
        <v>168</v>
      </c>
      <c r="E527" s="255"/>
      <c r="F527" s="256" t="s">
        <v>628</v>
      </c>
      <c r="G527" s="253"/>
      <c r="H527" s="257" t="n">
        <v>1.567</v>
      </c>
      <c r="I527" s="258"/>
      <c r="J527" s="253"/>
      <c r="K527" s="253"/>
      <c r="L527" s="259"/>
      <c r="M527" s="260"/>
      <c r="N527" s="261"/>
      <c r="O527" s="261"/>
      <c r="P527" s="261"/>
      <c r="Q527" s="261"/>
      <c r="R527" s="261"/>
      <c r="S527" s="261"/>
      <c r="T527" s="262"/>
      <c r="AT527" s="263" t="s">
        <v>168</v>
      </c>
      <c r="AU527" s="263" t="s">
        <v>88</v>
      </c>
      <c r="AV527" s="251" t="s">
        <v>88</v>
      </c>
      <c r="AW527" s="251" t="s">
        <v>35</v>
      </c>
      <c r="AX527" s="251" t="s">
        <v>79</v>
      </c>
      <c r="AY527" s="263" t="s">
        <v>160</v>
      </c>
    </row>
    <row r="528" s="276" customFormat="true" ht="12.8" hidden="false" customHeight="false" outlineLevel="0" collapsed="false">
      <c r="B528" s="277"/>
      <c r="C528" s="278"/>
      <c r="D528" s="254" t="s">
        <v>168</v>
      </c>
      <c r="E528" s="279"/>
      <c r="F528" s="280" t="s">
        <v>527</v>
      </c>
      <c r="G528" s="278"/>
      <c r="H528" s="279"/>
      <c r="I528" s="281"/>
      <c r="J528" s="278"/>
      <c r="K528" s="278"/>
      <c r="L528" s="282"/>
      <c r="M528" s="283"/>
      <c r="N528" s="284"/>
      <c r="O528" s="284"/>
      <c r="P528" s="284"/>
      <c r="Q528" s="284"/>
      <c r="R528" s="284"/>
      <c r="S528" s="284"/>
      <c r="T528" s="285"/>
      <c r="AT528" s="286" t="s">
        <v>168</v>
      </c>
      <c r="AU528" s="286" t="s">
        <v>88</v>
      </c>
      <c r="AV528" s="276" t="s">
        <v>86</v>
      </c>
      <c r="AW528" s="276" t="s">
        <v>35</v>
      </c>
      <c r="AX528" s="276" t="s">
        <v>79</v>
      </c>
      <c r="AY528" s="286" t="s">
        <v>160</v>
      </c>
    </row>
    <row r="529" s="251" customFormat="true" ht="12.8" hidden="false" customHeight="false" outlineLevel="0" collapsed="false">
      <c r="B529" s="252"/>
      <c r="C529" s="253"/>
      <c r="D529" s="254" t="s">
        <v>168</v>
      </c>
      <c r="E529" s="255"/>
      <c r="F529" s="256" t="s">
        <v>629</v>
      </c>
      <c r="G529" s="253"/>
      <c r="H529" s="257" t="n">
        <v>0.327</v>
      </c>
      <c r="I529" s="258"/>
      <c r="J529" s="253"/>
      <c r="K529" s="253"/>
      <c r="L529" s="259"/>
      <c r="M529" s="260"/>
      <c r="N529" s="261"/>
      <c r="O529" s="261"/>
      <c r="P529" s="261"/>
      <c r="Q529" s="261"/>
      <c r="R529" s="261"/>
      <c r="S529" s="261"/>
      <c r="T529" s="262"/>
      <c r="AT529" s="263" t="s">
        <v>168</v>
      </c>
      <c r="AU529" s="263" t="s">
        <v>88</v>
      </c>
      <c r="AV529" s="251" t="s">
        <v>88</v>
      </c>
      <c r="AW529" s="251" t="s">
        <v>35</v>
      </c>
      <c r="AX529" s="251" t="s">
        <v>79</v>
      </c>
      <c r="AY529" s="263" t="s">
        <v>160</v>
      </c>
    </row>
    <row r="530" s="276" customFormat="true" ht="12.8" hidden="false" customHeight="false" outlineLevel="0" collapsed="false">
      <c r="B530" s="277"/>
      <c r="C530" s="278"/>
      <c r="D530" s="254" t="s">
        <v>168</v>
      </c>
      <c r="E530" s="279"/>
      <c r="F530" s="280" t="s">
        <v>529</v>
      </c>
      <c r="G530" s="278"/>
      <c r="H530" s="279"/>
      <c r="I530" s="281"/>
      <c r="J530" s="278"/>
      <c r="K530" s="278"/>
      <c r="L530" s="282"/>
      <c r="M530" s="283"/>
      <c r="N530" s="284"/>
      <c r="O530" s="284"/>
      <c r="P530" s="284"/>
      <c r="Q530" s="284"/>
      <c r="R530" s="284"/>
      <c r="S530" s="284"/>
      <c r="T530" s="285"/>
      <c r="AT530" s="286" t="s">
        <v>168</v>
      </c>
      <c r="AU530" s="286" t="s">
        <v>88</v>
      </c>
      <c r="AV530" s="276" t="s">
        <v>86</v>
      </c>
      <c r="AW530" s="276" t="s">
        <v>35</v>
      </c>
      <c r="AX530" s="276" t="s">
        <v>79</v>
      </c>
      <c r="AY530" s="286" t="s">
        <v>160</v>
      </c>
    </row>
    <row r="531" s="251" customFormat="true" ht="12.8" hidden="false" customHeight="false" outlineLevel="0" collapsed="false">
      <c r="B531" s="252"/>
      <c r="C531" s="253"/>
      <c r="D531" s="254" t="s">
        <v>168</v>
      </c>
      <c r="E531" s="255"/>
      <c r="F531" s="256" t="s">
        <v>630</v>
      </c>
      <c r="G531" s="253"/>
      <c r="H531" s="257" t="n">
        <v>0.221</v>
      </c>
      <c r="I531" s="258"/>
      <c r="J531" s="253"/>
      <c r="K531" s="253"/>
      <c r="L531" s="259"/>
      <c r="M531" s="260"/>
      <c r="N531" s="261"/>
      <c r="O531" s="261"/>
      <c r="P531" s="261"/>
      <c r="Q531" s="261"/>
      <c r="R531" s="261"/>
      <c r="S531" s="261"/>
      <c r="T531" s="262"/>
      <c r="AT531" s="263" t="s">
        <v>168</v>
      </c>
      <c r="AU531" s="263" t="s">
        <v>88</v>
      </c>
      <c r="AV531" s="251" t="s">
        <v>88</v>
      </c>
      <c r="AW531" s="251" t="s">
        <v>35</v>
      </c>
      <c r="AX531" s="251" t="s">
        <v>79</v>
      </c>
      <c r="AY531" s="263" t="s">
        <v>160</v>
      </c>
    </row>
    <row r="532" s="276" customFormat="true" ht="12.8" hidden="false" customHeight="false" outlineLevel="0" collapsed="false">
      <c r="B532" s="277"/>
      <c r="C532" s="278"/>
      <c r="D532" s="254" t="s">
        <v>168</v>
      </c>
      <c r="E532" s="279"/>
      <c r="F532" s="280" t="s">
        <v>531</v>
      </c>
      <c r="G532" s="278"/>
      <c r="H532" s="279"/>
      <c r="I532" s="281"/>
      <c r="J532" s="278"/>
      <c r="K532" s="278"/>
      <c r="L532" s="282"/>
      <c r="M532" s="283"/>
      <c r="N532" s="284"/>
      <c r="O532" s="284"/>
      <c r="P532" s="284"/>
      <c r="Q532" s="284"/>
      <c r="R532" s="284"/>
      <c r="S532" s="284"/>
      <c r="T532" s="285"/>
      <c r="AT532" s="286" t="s">
        <v>168</v>
      </c>
      <c r="AU532" s="286" t="s">
        <v>88</v>
      </c>
      <c r="AV532" s="276" t="s">
        <v>86</v>
      </c>
      <c r="AW532" s="276" t="s">
        <v>35</v>
      </c>
      <c r="AX532" s="276" t="s">
        <v>79</v>
      </c>
      <c r="AY532" s="286" t="s">
        <v>160</v>
      </c>
    </row>
    <row r="533" s="251" customFormat="true" ht="12.8" hidden="false" customHeight="false" outlineLevel="0" collapsed="false">
      <c r="B533" s="252"/>
      <c r="C533" s="253"/>
      <c r="D533" s="254" t="s">
        <v>168</v>
      </c>
      <c r="E533" s="255"/>
      <c r="F533" s="256" t="s">
        <v>631</v>
      </c>
      <c r="G533" s="253"/>
      <c r="H533" s="257" t="n">
        <v>0.248</v>
      </c>
      <c r="I533" s="258"/>
      <c r="J533" s="253"/>
      <c r="K533" s="253"/>
      <c r="L533" s="259"/>
      <c r="M533" s="260"/>
      <c r="N533" s="261"/>
      <c r="O533" s="261"/>
      <c r="P533" s="261"/>
      <c r="Q533" s="261"/>
      <c r="R533" s="261"/>
      <c r="S533" s="261"/>
      <c r="T533" s="262"/>
      <c r="AT533" s="263" t="s">
        <v>168</v>
      </c>
      <c r="AU533" s="263" t="s">
        <v>88</v>
      </c>
      <c r="AV533" s="251" t="s">
        <v>88</v>
      </c>
      <c r="AW533" s="251" t="s">
        <v>35</v>
      </c>
      <c r="AX533" s="251" t="s">
        <v>79</v>
      </c>
      <c r="AY533" s="263" t="s">
        <v>160</v>
      </c>
    </row>
    <row r="534" s="276" customFormat="true" ht="12.8" hidden="false" customHeight="false" outlineLevel="0" collapsed="false">
      <c r="B534" s="277"/>
      <c r="C534" s="278"/>
      <c r="D534" s="254" t="s">
        <v>168</v>
      </c>
      <c r="E534" s="279"/>
      <c r="F534" s="280" t="s">
        <v>533</v>
      </c>
      <c r="G534" s="278"/>
      <c r="H534" s="279"/>
      <c r="I534" s="281"/>
      <c r="J534" s="278"/>
      <c r="K534" s="278"/>
      <c r="L534" s="282"/>
      <c r="M534" s="283"/>
      <c r="N534" s="284"/>
      <c r="O534" s="284"/>
      <c r="P534" s="284"/>
      <c r="Q534" s="284"/>
      <c r="R534" s="284"/>
      <c r="S534" s="284"/>
      <c r="T534" s="285"/>
      <c r="AT534" s="286" t="s">
        <v>168</v>
      </c>
      <c r="AU534" s="286" t="s">
        <v>88</v>
      </c>
      <c r="AV534" s="276" t="s">
        <v>86</v>
      </c>
      <c r="AW534" s="276" t="s">
        <v>35</v>
      </c>
      <c r="AX534" s="276" t="s">
        <v>79</v>
      </c>
      <c r="AY534" s="286" t="s">
        <v>160</v>
      </c>
    </row>
    <row r="535" s="264" customFormat="true" ht="12.8" hidden="false" customHeight="false" outlineLevel="0" collapsed="false">
      <c r="B535" s="265"/>
      <c r="C535" s="266"/>
      <c r="D535" s="254" t="s">
        <v>168</v>
      </c>
      <c r="E535" s="267"/>
      <c r="F535" s="268" t="s">
        <v>172</v>
      </c>
      <c r="G535" s="266"/>
      <c r="H535" s="269" t="n">
        <v>5.93</v>
      </c>
      <c r="I535" s="270"/>
      <c r="J535" s="266"/>
      <c r="K535" s="266"/>
      <c r="L535" s="271"/>
      <c r="M535" s="272"/>
      <c r="N535" s="273"/>
      <c r="O535" s="273"/>
      <c r="P535" s="273"/>
      <c r="Q535" s="273"/>
      <c r="R535" s="273"/>
      <c r="S535" s="273"/>
      <c r="T535" s="274"/>
      <c r="AT535" s="275" t="s">
        <v>168</v>
      </c>
      <c r="AU535" s="275" t="s">
        <v>88</v>
      </c>
      <c r="AV535" s="264" t="s">
        <v>166</v>
      </c>
      <c r="AW535" s="264" t="s">
        <v>35</v>
      </c>
      <c r="AX535" s="264" t="s">
        <v>86</v>
      </c>
      <c r="AY535" s="275" t="s">
        <v>160</v>
      </c>
    </row>
    <row r="536" s="31" customFormat="true" ht="21.75" hidden="false" customHeight="true" outlineLevel="0" collapsed="false">
      <c r="A536" s="24"/>
      <c r="B536" s="25"/>
      <c r="C536" s="237" t="s">
        <v>348</v>
      </c>
      <c r="D536" s="237" t="s">
        <v>162</v>
      </c>
      <c r="E536" s="238" t="s">
        <v>632</v>
      </c>
      <c r="F536" s="239" t="s">
        <v>633</v>
      </c>
      <c r="G536" s="240" t="s">
        <v>165</v>
      </c>
      <c r="H536" s="241" t="n">
        <v>5.93</v>
      </c>
      <c r="I536" s="242"/>
      <c r="J536" s="243" t="n">
        <f aca="false">ROUND(I536*H536,2)</f>
        <v>0</v>
      </c>
      <c r="K536" s="244"/>
      <c r="L536" s="30"/>
      <c r="M536" s="245"/>
      <c r="N536" s="246" t="s">
        <v>44</v>
      </c>
      <c r="O536" s="74"/>
      <c r="P536" s="247" t="n">
        <f aca="false">O536*H536</f>
        <v>0</v>
      </c>
      <c r="Q536" s="247" t="n">
        <v>0</v>
      </c>
      <c r="R536" s="247" t="n">
        <f aca="false">Q536*H536</f>
        <v>0</v>
      </c>
      <c r="S536" s="247" t="n">
        <v>0</v>
      </c>
      <c r="T536" s="248" t="n">
        <f aca="false">S536*H536</f>
        <v>0</v>
      </c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R536" s="249" t="s">
        <v>166</v>
      </c>
      <c r="AT536" s="249" t="s">
        <v>162</v>
      </c>
      <c r="AU536" s="249" t="s">
        <v>88</v>
      </c>
      <c r="AY536" s="3" t="s">
        <v>160</v>
      </c>
      <c r="BE536" s="250" t="n">
        <f aca="false">IF(N536="základní",J536,0)</f>
        <v>0</v>
      </c>
      <c r="BF536" s="250" t="n">
        <f aca="false">IF(N536="snížená",J536,0)</f>
        <v>0</v>
      </c>
      <c r="BG536" s="250" t="n">
        <f aca="false">IF(N536="zákl. přenesená",J536,0)</f>
        <v>0</v>
      </c>
      <c r="BH536" s="250" t="n">
        <f aca="false">IF(N536="sníž. přenesená",J536,0)</f>
        <v>0</v>
      </c>
      <c r="BI536" s="250" t="n">
        <f aca="false">IF(N536="nulová",J536,0)</f>
        <v>0</v>
      </c>
      <c r="BJ536" s="3" t="s">
        <v>86</v>
      </c>
      <c r="BK536" s="250" t="n">
        <f aca="false">ROUND(I536*H536,2)</f>
        <v>0</v>
      </c>
      <c r="BL536" s="3" t="s">
        <v>166</v>
      </c>
      <c r="BM536" s="249" t="s">
        <v>634</v>
      </c>
    </row>
    <row r="537" s="31" customFormat="true" ht="21.75" hidden="false" customHeight="true" outlineLevel="0" collapsed="false">
      <c r="A537" s="24"/>
      <c r="B537" s="25"/>
      <c r="C537" s="237" t="s">
        <v>352</v>
      </c>
      <c r="D537" s="237" t="s">
        <v>162</v>
      </c>
      <c r="E537" s="238" t="s">
        <v>635</v>
      </c>
      <c r="F537" s="239" t="s">
        <v>636</v>
      </c>
      <c r="G537" s="240" t="s">
        <v>165</v>
      </c>
      <c r="H537" s="241" t="n">
        <v>7.908</v>
      </c>
      <c r="I537" s="242"/>
      <c r="J537" s="243" t="n">
        <f aca="false">ROUND(I537*H537,2)</f>
        <v>0</v>
      </c>
      <c r="K537" s="244"/>
      <c r="L537" s="30"/>
      <c r="M537" s="245"/>
      <c r="N537" s="246" t="s">
        <v>44</v>
      </c>
      <c r="O537" s="74"/>
      <c r="P537" s="247" t="n">
        <f aca="false">O537*H537</f>
        <v>0</v>
      </c>
      <c r="Q537" s="247" t="n">
        <v>0</v>
      </c>
      <c r="R537" s="247" t="n">
        <f aca="false">Q537*H537</f>
        <v>0</v>
      </c>
      <c r="S537" s="247" t="n">
        <v>0</v>
      </c>
      <c r="T537" s="248" t="n">
        <f aca="false">S537*H537</f>
        <v>0</v>
      </c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R537" s="249" t="s">
        <v>166</v>
      </c>
      <c r="AT537" s="249" t="s">
        <v>162</v>
      </c>
      <c r="AU537" s="249" t="s">
        <v>88</v>
      </c>
      <c r="AY537" s="3" t="s">
        <v>160</v>
      </c>
      <c r="BE537" s="250" t="n">
        <f aca="false">IF(N537="základní",J537,0)</f>
        <v>0</v>
      </c>
      <c r="BF537" s="250" t="n">
        <f aca="false">IF(N537="snížená",J537,0)</f>
        <v>0</v>
      </c>
      <c r="BG537" s="250" t="n">
        <f aca="false">IF(N537="zákl. přenesená",J537,0)</f>
        <v>0</v>
      </c>
      <c r="BH537" s="250" t="n">
        <f aca="false">IF(N537="sníž. přenesená",J537,0)</f>
        <v>0</v>
      </c>
      <c r="BI537" s="250" t="n">
        <f aca="false">IF(N537="nulová",J537,0)</f>
        <v>0</v>
      </c>
      <c r="BJ537" s="3" t="s">
        <v>86</v>
      </c>
      <c r="BK537" s="250" t="n">
        <f aca="false">ROUND(I537*H537,2)</f>
        <v>0</v>
      </c>
      <c r="BL537" s="3" t="s">
        <v>166</v>
      </c>
      <c r="BM537" s="249" t="s">
        <v>637</v>
      </c>
    </row>
    <row r="538" s="31" customFormat="true" ht="16.5" hidden="false" customHeight="true" outlineLevel="0" collapsed="false">
      <c r="A538" s="24"/>
      <c r="B538" s="25"/>
      <c r="C538" s="237" t="s">
        <v>356</v>
      </c>
      <c r="D538" s="237" t="s">
        <v>162</v>
      </c>
      <c r="E538" s="238" t="s">
        <v>638</v>
      </c>
      <c r="F538" s="239" t="s">
        <v>639</v>
      </c>
      <c r="G538" s="240" t="s">
        <v>165</v>
      </c>
      <c r="H538" s="241" t="n">
        <v>0.947</v>
      </c>
      <c r="I538" s="242"/>
      <c r="J538" s="243" t="n">
        <f aca="false">ROUND(I538*H538,2)</f>
        <v>0</v>
      </c>
      <c r="K538" s="244"/>
      <c r="L538" s="30"/>
      <c r="M538" s="245"/>
      <c r="N538" s="246" t="s">
        <v>44</v>
      </c>
      <c r="O538" s="74"/>
      <c r="P538" s="247" t="n">
        <f aca="false">O538*H538</f>
        <v>0</v>
      </c>
      <c r="Q538" s="247" t="n">
        <v>0</v>
      </c>
      <c r="R538" s="247" t="n">
        <f aca="false">Q538*H538</f>
        <v>0</v>
      </c>
      <c r="S538" s="247" t="n">
        <v>0</v>
      </c>
      <c r="T538" s="248" t="n">
        <f aca="false">S538*H538</f>
        <v>0</v>
      </c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R538" s="249" t="s">
        <v>166</v>
      </c>
      <c r="AT538" s="249" t="s">
        <v>162</v>
      </c>
      <c r="AU538" s="249" t="s">
        <v>88</v>
      </c>
      <c r="AY538" s="3" t="s">
        <v>160</v>
      </c>
      <c r="BE538" s="250" t="n">
        <f aca="false">IF(N538="základní",J538,0)</f>
        <v>0</v>
      </c>
      <c r="BF538" s="250" t="n">
        <f aca="false">IF(N538="snížená",J538,0)</f>
        <v>0</v>
      </c>
      <c r="BG538" s="250" t="n">
        <f aca="false">IF(N538="zákl. přenesená",J538,0)</f>
        <v>0</v>
      </c>
      <c r="BH538" s="250" t="n">
        <f aca="false">IF(N538="sníž. přenesená",J538,0)</f>
        <v>0</v>
      </c>
      <c r="BI538" s="250" t="n">
        <f aca="false">IF(N538="nulová",J538,0)</f>
        <v>0</v>
      </c>
      <c r="BJ538" s="3" t="s">
        <v>86</v>
      </c>
      <c r="BK538" s="250" t="n">
        <f aca="false">ROUND(I538*H538,2)</f>
        <v>0</v>
      </c>
      <c r="BL538" s="3" t="s">
        <v>166</v>
      </c>
      <c r="BM538" s="249" t="s">
        <v>640</v>
      </c>
    </row>
    <row r="539" s="251" customFormat="true" ht="12.8" hidden="false" customHeight="false" outlineLevel="0" collapsed="false">
      <c r="B539" s="252"/>
      <c r="C539" s="253"/>
      <c r="D539" s="254" t="s">
        <v>168</v>
      </c>
      <c r="E539" s="255"/>
      <c r="F539" s="256" t="s">
        <v>623</v>
      </c>
      <c r="G539" s="253"/>
      <c r="H539" s="257" t="n">
        <v>0.263</v>
      </c>
      <c r="I539" s="258"/>
      <c r="J539" s="253"/>
      <c r="K539" s="253"/>
      <c r="L539" s="259"/>
      <c r="M539" s="260"/>
      <c r="N539" s="261"/>
      <c r="O539" s="261"/>
      <c r="P539" s="261"/>
      <c r="Q539" s="261"/>
      <c r="R539" s="261"/>
      <c r="S539" s="261"/>
      <c r="T539" s="262"/>
      <c r="AT539" s="263" t="s">
        <v>168</v>
      </c>
      <c r="AU539" s="263" t="s">
        <v>88</v>
      </c>
      <c r="AV539" s="251" t="s">
        <v>88</v>
      </c>
      <c r="AW539" s="251" t="s">
        <v>35</v>
      </c>
      <c r="AX539" s="251" t="s">
        <v>79</v>
      </c>
      <c r="AY539" s="263" t="s">
        <v>160</v>
      </c>
    </row>
    <row r="540" s="276" customFormat="true" ht="12.8" hidden="false" customHeight="false" outlineLevel="0" collapsed="false">
      <c r="B540" s="277"/>
      <c r="C540" s="278"/>
      <c r="D540" s="254" t="s">
        <v>168</v>
      </c>
      <c r="E540" s="279"/>
      <c r="F540" s="280" t="s">
        <v>517</v>
      </c>
      <c r="G540" s="278"/>
      <c r="H540" s="279"/>
      <c r="I540" s="281"/>
      <c r="J540" s="278"/>
      <c r="K540" s="278"/>
      <c r="L540" s="282"/>
      <c r="M540" s="283"/>
      <c r="N540" s="284"/>
      <c r="O540" s="284"/>
      <c r="P540" s="284"/>
      <c r="Q540" s="284"/>
      <c r="R540" s="284"/>
      <c r="S540" s="284"/>
      <c r="T540" s="285"/>
      <c r="AT540" s="286" t="s">
        <v>168</v>
      </c>
      <c r="AU540" s="286" t="s">
        <v>88</v>
      </c>
      <c r="AV540" s="276" t="s">
        <v>86</v>
      </c>
      <c r="AW540" s="276" t="s">
        <v>35</v>
      </c>
      <c r="AX540" s="276" t="s">
        <v>79</v>
      </c>
      <c r="AY540" s="286" t="s">
        <v>160</v>
      </c>
    </row>
    <row r="541" s="276" customFormat="true" ht="12.8" hidden="false" customHeight="false" outlineLevel="0" collapsed="false">
      <c r="B541" s="277"/>
      <c r="C541" s="278"/>
      <c r="D541" s="254" t="s">
        <v>168</v>
      </c>
      <c r="E541" s="279"/>
      <c r="F541" s="280" t="s">
        <v>519</v>
      </c>
      <c r="G541" s="278"/>
      <c r="H541" s="279"/>
      <c r="I541" s="281"/>
      <c r="J541" s="278"/>
      <c r="K541" s="278"/>
      <c r="L541" s="282"/>
      <c r="M541" s="283"/>
      <c r="N541" s="284"/>
      <c r="O541" s="284"/>
      <c r="P541" s="284"/>
      <c r="Q541" s="284"/>
      <c r="R541" s="284"/>
      <c r="S541" s="284"/>
      <c r="T541" s="285"/>
      <c r="AT541" s="286" t="s">
        <v>168</v>
      </c>
      <c r="AU541" s="286" t="s">
        <v>88</v>
      </c>
      <c r="AV541" s="276" t="s">
        <v>86</v>
      </c>
      <c r="AW541" s="276" t="s">
        <v>35</v>
      </c>
      <c r="AX541" s="276" t="s">
        <v>79</v>
      </c>
      <c r="AY541" s="286" t="s">
        <v>160</v>
      </c>
    </row>
    <row r="542" s="251" customFormat="true" ht="12.8" hidden="false" customHeight="false" outlineLevel="0" collapsed="false">
      <c r="B542" s="252"/>
      <c r="C542" s="253"/>
      <c r="D542" s="254" t="s">
        <v>168</v>
      </c>
      <c r="E542" s="255"/>
      <c r="F542" s="256" t="s">
        <v>625</v>
      </c>
      <c r="G542" s="253"/>
      <c r="H542" s="257" t="n">
        <v>0.215</v>
      </c>
      <c r="I542" s="258"/>
      <c r="J542" s="253"/>
      <c r="K542" s="253"/>
      <c r="L542" s="259"/>
      <c r="M542" s="260"/>
      <c r="N542" s="261"/>
      <c r="O542" s="261"/>
      <c r="P542" s="261"/>
      <c r="Q542" s="261"/>
      <c r="R542" s="261"/>
      <c r="S542" s="261"/>
      <c r="T542" s="262"/>
      <c r="AT542" s="263" t="s">
        <v>168</v>
      </c>
      <c r="AU542" s="263" t="s">
        <v>88</v>
      </c>
      <c r="AV542" s="251" t="s">
        <v>88</v>
      </c>
      <c r="AW542" s="251" t="s">
        <v>35</v>
      </c>
      <c r="AX542" s="251" t="s">
        <v>79</v>
      </c>
      <c r="AY542" s="263" t="s">
        <v>160</v>
      </c>
    </row>
    <row r="543" s="276" customFormat="true" ht="12.8" hidden="false" customHeight="false" outlineLevel="0" collapsed="false">
      <c r="B543" s="277"/>
      <c r="C543" s="278"/>
      <c r="D543" s="254" t="s">
        <v>168</v>
      </c>
      <c r="E543" s="279"/>
      <c r="F543" s="280" t="s">
        <v>521</v>
      </c>
      <c r="G543" s="278"/>
      <c r="H543" s="279"/>
      <c r="I543" s="281"/>
      <c r="J543" s="278"/>
      <c r="K543" s="278"/>
      <c r="L543" s="282"/>
      <c r="M543" s="283"/>
      <c r="N543" s="284"/>
      <c r="O543" s="284"/>
      <c r="P543" s="284"/>
      <c r="Q543" s="284"/>
      <c r="R543" s="284"/>
      <c r="S543" s="284"/>
      <c r="T543" s="285"/>
      <c r="AT543" s="286" t="s">
        <v>168</v>
      </c>
      <c r="AU543" s="286" t="s">
        <v>88</v>
      </c>
      <c r="AV543" s="276" t="s">
        <v>86</v>
      </c>
      <c r="AW543" s="276" t="s">
        <v>35</v>
      </c>
      <c r="AX543" s="276" t="s">
        <v>79</v>
      </c>
      <c r="AY543" s="286" t="s">
        <v>160</v>
      </c>
    </row>
    <row r="544" s="276" customFormat="true" ht="12.8" hidden="false" customHeight="false" outlineLevel="0" collapsed="false">
      <c r="B544" s="277"/>
      <c r="C544" s="278"/>
      <c r="D544" s="254" t="s">
        <v>168</v>
      </c>
      <c r="E544" s="279"/>
      <c r="F544" s="280" t="s">
        <v>523</v>
      </c>
      <c r="G544" s="278"/>
      <c r="H544" s="279"/>
      <c r="I544" s="281"/>
      <c r="J544" s="278"/>
      <c r="K544" s="278"/>
      <c r="L544" s="282"/>
      <c r="M544" s="283"/>
      <c r="N544" s="284"/>
      <c r="O544" s="284"/>
      <c r="P544" s="284"/>
      <c r="Q544" s="284"/>
      <c r="R544" s="284"/>
      <c r="S544" s="284"/>
      <c r="T544" s="285"/>
      <c r="AT544" s="286" t="s">
        <v>168</v>
      </c>
      <c r="AU544" s="286" t="s">
        <v>88</v>
      </c>
      <c r="AV544" s="276" t="s">
        <v>86</v>
      </c>
      <c r="AW544" s="276" t="s">
        <v>35</v>
      </c>
      <c r="AX544" s="276" t="s">
        <v>79</v>
      </c>
      <c r="AY544" s="286" t="s">
        <v>160</v>
      </c>
    </row>
    <row r="545" s="276" customFormat="true" ht="12.8" hidden="false" customHeight="false" outlineLevel="0" collapsed="false">
      <c r="B545" s="277"/>
      <c r="C545" s="278"/>
      <c r="D545" s="254" t="s">
        <v>168</v>
      </c>
      <c r="E545" s="279"/>
      <c r="F545" s="280" t="s">
        <v>525</v>
      </c>
      <c r="G545" s="278"/>
      <c r="H545" s="279"/>
      <c r="I545" s="281"/>
      <c r="J545" s="278"/>
      <c r="K545" s="278"/>
      <c r="L545" s="282"/>
      <c r="M545" s="283"/>
      <c r="N545" s="284"/>
      <c r="O545" s="284"/>
      <c r="P545" s="284"/>
      <c r="Q545" s="284"/>
      <c r="R545" s="284"/>
      <c r="S545" s="284"/>
      <c r="T545" s="285"/>
      <c r="AT545" s="286" t="s">
        <v>168</v>
      </c>
      <c r="AU545" s="286" t="s">
        <v>88</v>
      </c>
      <c r="AV545" s="276" t="s">
        <v>86</v>
      </c>
      <c r="AW545" s="276" t="s">
        <v>35</v>
      </c>
      <c r="AX545" s="276" t="s">
        <v>79</v>
      </c>
      <c r="AY545" s="286" t="s">
        <v>160</v>
      </c>
    </row>
    <row r="546" s="276" customFormat="true" ht="12.8" hidden="false" customHeight="false" outlineLevel="0" collapsed="false">
      <c r="B546" s="277"/>
      <c r="C546" s="278"/>
      <c r="D546" s="254" t="s">
        <v>168</v>
      </c>
      <c r="E546" s="279"/>
      <c r="F546" s="280" t="s">
        <v>527</v>
      </c>
      <c r="G546" s="278"/>
      <c r="H546" s="279"/>
      <c r="I546" s="281"/>
      <c r="J546" s="278"/>
      <c r="K546" s="278"/>
      <c r="L546" s="282"/>
      <c r="M546" s="283"/>
      <c r="N546" s="284"/>
      <c r="O546" s="284"/>
      <c r="P546" s="284"/>
      <c r="Q546" s="284"/>
      <c r="R546" s="284"/>
      <c r="S546" s="284"/>
      <c r="T546" s="285"/>
      <c r="AT546" s="286" t="s">
        <v>168</v>
      </c>
      <c r="AU546" s="286" t="s">
        <v>88</v>
      </c>
      <c r="AV546" s="276" t="s">
        <v>86</v>
      </c>
      <c r="AW546" s="276" t="s">
        <v>35</v>
      </c>
      <c r="AX546" s="276" t="s">
        <v>79</v>
      </c>
      <c r="AY546" s="286" t="s">
        <v>160</v>
      </c>
    </row>
    <row r="547" s="276" customFormat="true" ht="12.8" hidden="false" customHeight="false" outlineLevel="0" collapsed="false">
      <c r="B547" s="277"/>
      <c r="C547" s="278"/>
      <c r="D547" s="254" t="s">
        <v>168</v>
      </c>
      <c r="E547" s="279"/>
      <c r="F547" s="280" t="s">
        <v>529</v>
      </c>
      <c r="G547" s="278"/>
      <c r="H547" s="279"/>
      <c r="I547" s="281"/>
      <c r="J547" s="278"/>
      <c r="K547" s="278"/>
      <c r="L547" s="282"/>
      <c r="M547" s="283"/>
      <c r="N547" s="284"/>
      <c r="O547" s="284"/>
      <c r="P547" s="284"/>
      <c r="Q547" s="284"/>
      <c r="R547" s="284"/>
      <c r="S547" s="284"/>
      <c r="T547" s="285"/>
      <c r="AT547" s="286" t="s">
        <v>168</v>
      </c>
      <c r="AU547" s="286" t="s">
        <v>88</v>
      </c>
      <c r="AV547" s="276" t="s">
        <v>86</v>
      </c>
      <c r="AW547" s="276" t="s">
        <v>35</v>
      </c>
      <c r="AX547" s="276" t="s">
        <v>79</v>
      </c>
      <c r="AY547" s="286" t="s">
        <v>160</v>
      </c>
    </row>
    <row r="548" s="251" customFormat="true" ht="12.8" hidden="false" customHeight="false" outlineLevel="0" collapsed="false">
      <c r="B548" s="252"/>
      <c r="C548" s="253"/>
      <c r="D548" s="254" t="s">
        <v>168</v>
      </c>
      <c r="E548" s="255"/>
      <c r="F548" s="256" t="s">
        <v>630</v>
      </c>
      <c r="G548" s="253"/>
      <c r="H548" s="257" t="n">
        <v>0.221</v>
      </c>
      <c r="I548" s="258"/>
      <c r="J548" s="253"/>
      <c r="K548" s="253"/>
      <c r="L548" s="259"/>
      <c r="M548" s="260"/>
      <c r="N548" s="261"/>
      <c r="O548" s="261"/>
      <c r="P548" s="261"/>
      <c r="Q548" s="261"/>
      <c r="R548" s="261"/>
      <c r="S548" s="261"/>
      <c r="T548" s="262"/>
      <c r="AT548" s="263" t="s">
        <v>168</v>
      </c>
      <c r="AU548" s="263" t="s">
        <v>88</v>
      </c>
      <c r="AV548" s="251" t="s">
        <v>88</v>
      </c>
      <c r="AW548" s="251" t="s">
        <v>35</v>
      </c>
      <c r="AX548" s="251" t="s">
        <v>79</v>
      </c>
      <c r="AY548" s="263" t="s">
        <v>160</v>
      </c>
    </row>
    <row r="549" s="276" customFormat="true" ht="12.8" hidden="false" customHeight="false" outlineLevel="0" collapsed="false">
      <c r="B549" s="277"/>
      <c r="C549" s="278"/>
      <c r="D549" s="254" t="s">
        <v>168</v>
      </c>
      <c r="E549" s="279"/>
      <c r="F549" s="280" t="s">
        <v>531</v>
      </c>
      <c r="G549" s="278"/>
      <c r="H549" s="279"/>
      <c r="I549" s="281"/>
      <c r="J549" s="278"/>
      <c r="K549" s="278"/>
      <c r="L549" s="282"/>
      <c r="M549" s="283"/>
      <c r="N549" s="284"/>
      <c r="O549" s="284"/>
      <c r="P549" s="284"/>
      <c r="Q549" s="284"/>
      <c r="R549" s="284"/>
      <c r="S549" s="284"/>
      <c r="T549" s="285"/>
      <c r="AT549" s="286" t="s">
        <v>168</v>
      </c>
      <c r="AU549" s="286" t="s">
        <v>88</v>
      </c>
      <c r="AV549" s="276" t="s">
        <v>86</v>
      </c>
      <c r="AW549" s="276" t="s">
        <v>35</v>
      </c>
      <c r="AX549" s="276" t="s">
        <v>79</v>
      </c>
      <c r="AY549" s="286" t="s">
        <v>160</v>
      </c>
    </row>
    <row r="550" s="251" customFormat="true" ht="12.8" hidden="false" customHeight="false" outlineLevel="0" collapsed="false">
      <c r="B550" s="252"/>
      <c r="C550" s="253"/>
      <c r="D550" s="254" t="s">
        <v>168</v>
      </c>
      <c r="E550" s="255"/>
      <c r="F550" s="256" t="s">
        <v>631</v>
      </c>
      <c r="G550" s="253"/>
      <c r="H550" s="257" t="n">
        <v>0.248</v>
      </c>
      <c r="I550" s="258"/>
      <c r="J550" s="253"/>
      <c r="K550" s="253"/>
      <c r="L550" s="259"/>
      <c r="M550" s="260"/>
      <c r="N550" s="261"/>
      <c r="O550" s="261"/>
      <c r="P550" s="261"/>
      <c r="Q550" s="261"/>
      <c r="R550" s="261"/>
      <c r="S550" s="261"/>
      <c r="T550" s="262"/>
      <c r="AT550" s="263" t="s">
        <v>168</v>
      </c>
      <c r="AU550" s="263" t="s">
        <v>88</v>
      </c>
      <c r="AV550" s="251" t="s">
        <v>88</v>
      </c>
      <c r="AW550" s="251" t="s">
        <v>35</v>
      </c>
      <c r="AX550" s="251" t="s">
        <v>79</v>
      </c>
      <c r="AY550" s="263" t="s">
        <v>160</v>
      </c>
    </row>
    <row r="551" s="276" customFormat="true" ht="12.8" hidden="false" customHeight="false" outlineLevel="0" collapsed="false">
      <c r="B551" s="277"/>
      <c r="C551" s="278"/>
      <c r="D551" s="254" t="s">
        <v>168</v>
      </c>
      <c r="E551" s="279"/>
      <c r="F551" s="280" t="s">
        <v>533</v>
      </c>
      <c r="G551" s="278"/>
      <c r="H551" s="279"/>
      <c r="I551" s="281"/>
      <c r="J551" s="278"/>
      <c r="K551" s="278"/>
      <c r="L551" s="282"/>
      <c r="M551" s="283"/>
      <c r="N551" s="284"/>
      <c r="O551" s="284"/>
      <c r="P551" s="284"/>
      <c r="Q551" s="284"/>
      <c r="R551" s="284"/>
      <c r="S551" s="284"/>
      <c r="T551" s="285"/>
      <c r="AT551" s="286" t="s">
        <v>168</v>
      </c>
      <c r="AU551" s="286" t="s">
        <v>88</v>
      </c>
      <c r="AV551" s="276" t="s">
        <v>86</v>
      </c>
      <c r="AW551" s="276" t="s">
        <v>35</v>
      </c>
      <c r="AX551" s="276" t="s">
        <v>79</v>
      </c>
      <c r="AY551" s="286" t="s">
        <v>160</v>
      </c>
    </row>
    <row r="552" s="264" customFormat="true" ht="12.8" hidden="false" customHeight="false" outlineLevel="0" collapsed="false">
      <c r="B552" s="265"/>
      <c r="C552" s="266"/>
      <c r="D552" s="254" t="s">
        <v>168</v>
      </c>
      <c r="E552" s="267"/>
      <c r="F552" s="268" t="s">
        <v>172</v>
      </c>
      <c r="G552" s="266"/>
      <c r="H552" s="269" t="n">
        <v>0.947</v>
      </c>
      <c r="I552" s="270"/>
      <c r="J552" s="266"/>
      <c r="K552" s="266"/>
      <c r="L552" s="271"/>
      <c r="M552" s="272"/>
      <c r="N552" s="273"/>
      <c r="O552" s="273"/>
      <c r="P552" s="273"/>
      <c r="Q552" s="273"/>
      <c r="R552" s="273"/>
      <c r="S552" s="273"/>
      <c r="T552" s="274"/>
      <c r="AT552" s="275" t="s">
        <v>168</v>
      </c>
      <c r="AU552" s="275" t="s">
        <v>88</v>
      </c>
      <c r="AV552" s="264" t="s">
        <v>166</v>
      </c>
      <c r="AW552" s="264" t="s">
        <v>35</v>
      </c>
      <c r="AX552" s="264" t="s">
        <v>86</v>
      </c>
      <c r="AY552" s="275" t="s">
        <v>160</v>
      </c>
    </row>
    <row r="553" s="31" customFormat="true" ht="16.5" hidden="false" customHeight="true" outlineLevel="0" collapsed="false">
      <c r="A553" s="24"/>
      <c r="B553" s="25"/>
      <c r="C553" s="237" t="s">
        <v>360</v>
      </c>
      <c r="D553" s="237" t="s">
        <v>162</v>
      </c>
      <c r="E553" s="238" t="s">
        <v>641</v>
      </c>
      <c r="F553" s="239" t="s">
        <v>642</v>
      </c>
      <c r="G553" s="240" t="s">
        <v>189</v>
      </c>
      <c r="H553" s="241" t="n">
        <v>0.351</v>
      </c>
      <c r="I553" s="242"/>
      <c r="J553" s="243" t="n">
        <f aca="false">ROUND(I553*H553,2)</f>
        <v>0</v>
      </c>
      <c r="K553" s="244"/>
      <c r="L553" s="30"/>
      <c r="M553" s="245"/>
      <c r="N553" s="246" t="s">
        <v>44</v>
      </c>
      <c r="O553" s="74"/>
      <c r="P553" s="247" t="n">
        <f aca="false">O553*H553</f>
        <v>0</v>
      </c>
      <c r="Q553" s="247" t="n">
        <v>1.06277</v>
      </c>
      <c r="R553" s="247" t="n">
        <f aca="false">Q553*H553</f>
        <v>0.37303227</v>
      </c>
      <c r="S553" s="247" t="n">
        <v>0</v>
      </c>
      <c r="T553" s="248" t="n">
        <f aca="false">S553*H553</f>
        <v>0</v>
      </c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R553" s="249" t="s">
        <v>166</v>
      </c>
      <c r="AT553" s="249" t="s">
        <v>162</v>
      </c>
      <c r="AU553" s="249" t="s">
        <v>88</v>
      </c>
      <c r="AY553" s="3" t="s">
        <v>160</v>
      </c>
      <c r="BE553" s="250" t="n">
        <f aca="false">IF(N553="základní",J553,0)</f>
        <v>0</v>
      </c>
      <c r="BF553" s="250" t="n">
        <f aca="false">IF(N553="snížená",J553,0)</f>
        <v>0</v>
      </c>
      <c r="BG553" s="250" t="n">
        <f aca="false">IF(N553="zákl. přenesená",J553,0)</f>
        <v>0</v>
      </c>
      <c r="BH553" s="250" t="n">
        <f aca="false">IF(N553="sníž. přenesená",J553,0)</f>
        <v>0</v>
      </c>
      <c r="BI553" s="250" t="n">
        <f aca="false">IF(N553="nulová",J553,0)</f>
        <v>0</v>
      </c>
      <c r="BJ553" s="3" t="s">
        <v>86</v>
      </c>
      <c r="BK553" s="250" t="n">
        <f aca="false">ROUND(I553*H553,2)</f>
        <v>0</v>
      </c>
      <c r="BL553" s="3" t="s">
        <v>166</v>
      </c>
      <c r="BM553" s="249" t="s">
        <v>643</v>
      </c>
    </row>
    <row r="554" s="251" customFormat="true" ht="12.8" hidden="false" customHeight="false" outlineLevel="0" collapsed="false">
      <c r="B554" s="252"/>
      <c r="C554" s="253"/>
      <c r="D554" s="254" t="s">
        <v>168</v>
      </c>
      <c r="E554" s="255"/>
      <c r="F554" s="256" t="s">
        <v>644</v>
      </c>
      <c r="G554" s="253"/>
      <c r="H554" s="257" t="n">
        <v>0.016</v>
      </c>
      <c r="I554" s="258"/>
      <c r="J554" s="253"/>
      <c r="K554" s="253"/>
      <c r="L554" s="259"/>
      <c r="M554" s="260"/>
      <c r="N554" s="261"/>
      <c r="O554" s="261"/>
      <c r="P554" s="261"/>
      <c r="Q554" s="261"/>
      <c r="R554" s="261"/>
      <c r="S554" s="261"/>
      <c r="T554" s="262"/>
      <c r="AT554" s="263" t="s">
        <v>168</v>
      </c>
      <c r="AU554" s="263" t="s">
        <v>88</v>
      </c>
      <c r="AV554" s="251" t="s">
        <v>88</v>
      </c>
      <c r="AW554" s="251" t="s">
        <v>35</v>
      </c>
      <c r="AX554" s="251" t="s">
        <v>79</v>
      </c>
      <c r="AY554" s="263" t="s">
        <v>160</v>
      </c>
    </row>
    <row r="555" s="276" customFormat="true" ht="12.8" hidden="false" customHeight="false" outlineLevel="0" collapsed="false">
      <c r="B555" s="277"/>
      <c r="C555" s="278"/>
      <c r="D555" s="254" t="s">
        <v>168</v>
      </c>
      <c r="E555" s="279"/>
      <c r="F555" s="280" t="s">
        <v>517</v>
      </c>
      <c r="G555" s="278"/>
      <c r="H555" s="279"/>
      <c r="I555" s="281"/>
      <c r="J555" s="278"/>
      <c r="K555" s="278"/>
      <c r="L555" s="282"/>
      <c r="M555" s="283"/>
      <c r="N555" s="284"/>
      <c r="O555" s="284"/>
      <c r="P555" s="284"/>
      <c r="Q555" s="284"/>
      <c r="R555" s="284"/>
      <c r="S555" s="284"/>
      <c r="T555" s="285"/>
      <c r="AT555" s="286" t="s">
        <v>168</v>
      </c>
      <c r="AU555" s="286" t="s">
        <v>88</v>
      </c>
      <c r="AV555" s="276" t="s">
        <v>86</v>
      </c>
      <c r="AW555" s="276" t="s">
        <v>35</v>
      </c>
      <c r="AX555" s="276" t="s">
        <v>79</v>
      </c>
      <c r="AY555" s="286" t="s">
        <v>160</v>
      </c>
    </row>
    <row r="556" s="251" customFormat="true" ht="12.8" hidden="false" customHeight="false" outlineLevel="0" collapsed="false">
      <c r="B556" s="252"/>
      <c r="C556" s="253"/>
      <c r="D556" s="254" t="s">
        <v>168</v>
      </c>
      <c r="E556" s="255"/>
      <c r="F556" s="256" t="s">
        <v>645</v>
      </c>
      <c r="G556" s="253"/>
      <c r="H556" s="257" t="n">
        <v>0.033</v>
      </c>
      <c r="I556" s="258"/>
      <c r="J556" s="253"/>
      <c r="K556" s="253"/>
      <c r="L556" s="259"/>
      <c r="M556" s="260"/>
      <c r="N556" s="261"/>
      <c r="O556" s="261"/>
      <c r="P556" s="261"/>
      <c r="Q556" s="261"/>
      <c r="R556" s="261"/>
      <c r="S556" s="261"/>
      <c r="T556" s="262"/>
      <c r="AT556" s="263" t="s">
        <v>168</v>
      </c>
      <c r="AU556" s="263" t="s">
        <v>88</v>
      </c>
      <c r="AV556" s="251" t="s">
        <v>88</v>
      </c>
      <c r="AW556" s="251" t="s">
        <v>35</v>
      </c>
      <c r="AX556" s="251" t="s">
        <v>79</v>
      </c>
      <c r="AY556" s="263" t="s">
        <v>160</v>
      </c>
    </row>
    <row r="557" s="276" customFormat="true" ht="12.8" hidden="false" customHeight="false" outlineLevel="0" collapsed="false">
      <c r="B557" s="277"/>
      <c r="C557" s="278"/>
      <c r="D557" s="254" t="s">
        <v>168</v>
      </c>
      <c r="E557" s="279"/>
      <c r="F557" s="280" t="s">
        <v>519</v>
      </c>
      <c r="G557" s="278"/>
      <c r="H557" s="279"/>
      <c r="I557" s="281"/>
      <c r="J557" s="278"/>
      <c r="K557" s="278"/>
      <c r="L557" s="282"/>
      <c r="M557" s="283"/>
      <c r="N557" s="284"/>
      <c r="O557" s="284"/>
      <c r="P557" s="284"/>
      <c r="Q557" s="284"/>
      <c r="R557" s="284"/>
      <c r="S557" s="284"/>
      <c r="T557" s="285"/>
      <c r="AT557" s="286" t="s">
        <v>168</v>
      </c>
      <c r="AU557" s="286" t="s">
        <v>88</v>
      </c>
      <c r="AV557" s="276" t="s">
        <v>86</v>
      </c>
      <c r="AW557" s="276" t="s">
        <v>35</v>
      </c>
      <c r="AX557" s="276" t="s">
        <v>79</v>
      </c>
      <c r="AY557" s="286" t="s">
        <v>160</v>
      </c>
    </row>
    <row r="558" s="251" customFormat="true" ht="12.8" hidden="false" customHeight="false" outlineLevel="0" collapsed="false">
      <c r="B558" s="252"/>
      <c r="C558" s="253"/>
      <c r="D558" s="254" t="s">
        <v>168</v>
      </c>
      <c r="E558" s="255"/>
      <c r="F558" s="256" t="s">
        <v>646</v>
      </c>
      <c r="G558" s="253"/>
      <c r="H558" s="257" t="n">
        <v>0.013</v>
      </c>
      <c r="I558" s="258"/>
      <c r="J558" s="253"/>
      <c r="K558" s="253"/>
      <c r="L558" s="259"/>
      <c r="M558" s="260"/>
      <c r="N558" s="261"/>
      <c r="O558" s="261"/>
      <c r="P558" s="261"/>
      <c r="Q558" s="261"/>
      <c r="R558" s="261"/>
      <c r="S558" s="261"/>
      <c r="T558" s="262"/>
      <c r="AT558" s="263" t="s">
        <v>168</v>
      </c>
      <c r="AU558" s="263" t="s">
        <v>88</v>
      </c>
      <c r="AV558" s="251" t="s">
        <v>88</v>
      </c>
      <c r="AW558" s="251" t="s">
        <v>35</v>
      </c>
      <c r="AX558" s="251" t="s">
        <v>79</v>
      </c>
      <c r="AY558" s="263" t="s">
        <v>160</v>
      </c>
    </row>
    <row r="559" s="276" customFormat="true" ht="12.8" hidden="false" customHeight="false" outlineLevel="0" collapsed="false">
      <c r="B559" s="277"/>
      <c r="C559" s="278"/>
      <c r="D559" s="254" t="s">
        <v>168</v>
      </c>
      <c r="E559" s="279"/>
      <c r="F559" s="280" t="s">
        <v>521</v>
      </c>
      <c r="G559" s="278"/>
      <c r="H559" s="279"/>
      <c r="I559" s="281"/>
      <c r="J559" s="278"/>
      <c r="K559" s="278"/>
      <c r="L559" s="282"/>
      <c r="M559" s="283"/>
      <c r="N559" s="284"/>
      <c r="O559" s="284"/>
      <c r="P559" s="284"/>
      <c r="Q559" s="284"/>
      <c r="R559" s="284"/>
      <c r="S559" s="284"/>
      <c r="T559" s="285"/>
      <c r="AT559" s="286" t="s">
        <v>168</v>
      </c>
      <c r="AU559" s="286" t="s">
        <v>88</v>
      </c>
      <c r="AV559" s="276" t="s">
        <v>86</v>
      </c>
      <c r="AW559" s="276" t="s">
        <v>35</v>
      </c>
      <c r="AX559" s="276" t="s">
        <v>79</v>
      </c>
      <c r="AY559" s="286" t="s">
        <v>160</v>
      </c>
    </row>
    <row r="560" s="251" customFormat="true" ht="12.8" hidden="false" customHeight="false" outlineLevel="0" collapsed="false">
      <c r="B560" s="252"/>
      <c r="C560" s="253"/>
      <c r="D560" s="254" t="s">
        <v>168</v>
      </c>
      <c r="E560" s="255"/>
      <c r="F560" s="256" t="s">
        <v>647</v>
      </c>
      <c r="G560" s="253"/>
      <c r="H560" s="257" t="n">
        <v>0.084</v>
      </c>
      <c r="I560" s="258"/>
      <c r="J560" s="253"/>
      <c r="K560" s="253"/>
      <c r="L560" s="259"/>
      <c r="M560" s="260"/>
      <c r="N560" s="261"/>
      <c r="O560" s="261"/>
      <c r="P560" s="261"/>
      <c r="Q560" s="261"/>
      <c r="R560" s="261"/>
      <c r="S560" s="261"/>
      <c r="T560" s="262"/>
      <c r="AT560" s="263" t="s">
        <v>168</v>
      </c>
      <c r="AU560" s="263" t="s">
        <v>88</v>
      </c>
      <c r="AV560" s="251" t="s">
        <v>88</v>
      </c>
      <c r="AW560" s="251" t="s">
        <v>35</v>
      </c>
      <c r="AX560" s="251" t="s">
        <v>79</v>
      </c>
      <c r="AY560" s="263" t="s">
        <v>160</v>
      </c>
    </row>
    <row r="561" s="276" customFormat="true" ht="12.8" hidden="false" customHeight="false" outlineLevel="0" collapsed="false">
      <c r="B561" s="277"/>
      <c r="C561" s="278"/>
      <c r="D561" s="254" t="s">
        <v>168</v>
      </c>
      <c r="E561" s="279"/>
      <c r="F561" s="280" t="s">
        <v>523</v>
      </c>
      <c r="G561" s="278"/>
      <c r="H561" s="279"/>
      <c r="I561" s="281"/>
      <c r="J561" s="278"/>
      <c r="K561" s="278"/>
      <c r="L561" s="282"/>
      <c r="M561" s="283"/>
      <c r="N561" s="284"/>
      <c r="O561" s="284"/>
      <c r="P561" s="284"/>
      <c r="Q561" s="284"/>
      <c r="R561" s="284"/>
      <c r="S561" s="284"/>
      <c r="T561" s="285"/>
      <c r="AT561" s="286" t="s">
        <v>168</v>
      </c>
      <c r="AU561" s="286" t="s">
        <v>88</v>
      </c>
      <c r="AV561" s="276" t="s">
        <v>86</v>
      </c>
      <c r="AW561" s="276" t="s">
        <v>35</v>
      </c>
      <c r="AX561" s="276" t="s">
        <v>79</v>
      </c>
      <c r="AY561" s="286" t="s">
        <v>160</v>
      </c>
    </row>
    <row r="562" s="251" customFormat="true" ht="12.8" hidden="false" customHeight="false" outlineLevel="0" collapsed="false">
      <c r="B562" s="252"/>
      <c r="C562" s="253"/>
      <c r="D562" s="254" t="s">
        <v>168</v>
      </c>
      <c r="E562" s="255"/>
      <c r="F562" s="256" t="s">
        <v>648</v>
      </c>
      <c r="G562" s="253"/>
      <c r="H562" s="257" t="n">
        <v>0.065</v>
      </c>
      <c r="I562" s="258"/>
      <c r="J562" s="253"/>
      <c r="K562" s="253"/>
      <c r="L562" s="259"/>
      <c r="M562" s="260"/>
      <c r="N562" s="261"/>
      <c r="O562" s="261"/>
      <c r="P562" s="261"/>
      <c r="Q562" s="261"/>
      <c r="R562" s="261"/>
      <c r="S562" s="261"/>
      <c r="T562" s="262"/>
      <c r="AT562" s="263" t="s">
        <v>168</v>
      </c>
      <c r="AU562" s="263" t="s">
        <v>88</v>
      </c>
      <c r="AV562" s="251" t="s">
        <v>88</v>
      </c>
      <c r="AW562" s="251" t="s">
        <v>35</v>
      </c>
      <c r="AX562" s="251" t="s">
        <v>79</v>
      </c>
      <c r="AY562" s="263" t="s">
        <v>160</v>
      </c>
    </row>
    <row r="563" s="276" customFormat="true" ht="12.8" hidden="false" customHeight="false" outlineLevel="0" collapsed="false">
      <c r="B563" s="277"/>
      <c r="C563" s="278"/>
      <c r="D563" s="254" t="s">
        <v>168</v>
      </c>
      <c r="E563" s="279"/>
      <c r="F563" s="280" t="s">
        <v>525</v>
      </c>
      <c r="G563" s="278"/>
      <c r="H563" s="279"/>
      <c r="I563" s="281"/>
      <c r="J563" s="278"/>
      <c r="K563" s="278"/>
      <c r="L563" s="282"/>
      <c r="M563" s="283"/>
      <c r="N563" s="284"/>
      <c r="O563" s="284"/>
      <c r="P563" s="284"/>
      <c r="Q563" s="284"/>
      <c r="R563" s="284"/>
      <c r="S563" s="284"/>
      <c r="T563" s="285"/>
      <c r="AT563" s="286" t="s">
        <v>168</v>
      </c>
      <c r="AU563" s="286" t="s">
        <v>88</v>
      </c>
      <c r="AV563" s="276" t="s">
        <v>86</v>
      </c>
      <c r="AW563" s="276" t="s">
        <v>35</v>
      </c>
      <c r="AX563" s="276" t="s">
        <v>79</v>
      </c>
      <c r="AY563" s="286" t="s">
        <v>160</v>
      </c>
    </row>
    <row r="564" s="251" customFormat="true" ht="12.8" hidden="false" customHeight="false" outlineLevel="0" collapsed="false">
      <c r="B564" s="252"/>
      <c r="C564" s="253"/>
      <c r="D564" s="254" t="s">
        <v>168</v>
      </c>
      <c r="E564" s="255"/>
      <c r="F564" s="256" t="s">
        <v>649</v>
      </c>
      <c r="G564" s="253"/>
      <c r="H564" s="257" t="n">
        <v>0.093</v>
      </c>
      <c r="I564" s="258"/>
      <c r="J564" s="253"/>
      <c r="K564" s="253"/>
      <c r="L564" s="259"/>
      <c r="M564" s="260"/>
      <c r="N564" s="261"/>
      <c r="O564" s="261"/>
      <c r="P564" s="261"/>
      <c r="Q564" s="261"/>
      <c r="R564" s="261"/>
      <c r="S564" s="261"/>
      <c r="T564" s="262"/>
      <c r="AT564" s="263" t="s">
        <v>168</v>
      </c>
      <c r="AU564" s="263" t="s">
        <v>88</v>
      </c>
      <c r="AV564" s="251" t="s">
        <v>88</v>
      </c>
      <c r="AW564" s="251" t="s">
        <v>35</v>
      </c>
      <c r="AX564" s="251" t="s">
        <v>79</v>
      </c>
      <c r="AY564" s="263" t="s">
        <v>160</v>
      </c>
    </row>
    <row r="565" s="276" customFormat="true" ht="12.8" hidden="false" customHeight="false" outlineLevel="0" collapsed="false">
      <c r="B565" s="277"/>
      <c r="C565" s="278"/>
      <c r="D565" s="254" t="s">
        <v>168</v>
      </c>
      <c r="E565" s="279"/>
      <c r="F565" s="280" t="s">
        <v>527</v>
      </c>
      <c r="G565" s="278"/>
      <c r="H565" s="279"/>
      <c r="I565" s="281"/>
      <c r="J565" s="278"/>
      <c r="K565" s="278"/>
      <c r="L565" s="282"/>
      <c r="M565" s="283"/>
      <c r="N565" s="284"/>
      <c r="O565" s="284"/>
      <c r="P565" s="284"/>
      <c r="Q565" s="284"/>
      <c r="R565" s="284"/>
      <c r="S565" s="284"/>
      <c r="T565" s="285"/>
      <c r="AT565" s="286" t="s">
        <v>168</v>
      </c>
      <c r="AU565" s="286" t="s">
        <v>88</v>
      </c>
      <c r="AV565" s="276" t="s">
        <v>86</v>
      </c>
      <c r="AW565" s="276" t="s">
        <v>35</v>
      </c>
      <c r="AX565" s="276" t="s">
        <v>79</v>
      </c>
      <c r="AY565" s="286" t="s">
        <v>160</v>
      </c>
    </row>
    <row r="566" s="251" customFormat="true" ht="12.8" hidden="false" customHeight="false" outlineLevel="0" collapsed="false">
      <c r="B566" s="252"/>
      <c r="C566" s="253"/>
      <c r="D566" s="254" t="s">
        <v>168</v>
      </c>
      <c r="E566" s="255"/>
      <c r="F566" s="256" t="s">
        <v>650</v>
      </c>
      <c r="G566" s="253"/>
      <c r="H566" s="257" t="n">
        <v>0.019</v>
      </c>
      <c r="I566" s="258"/>
      <c r="J566" s="253"/>
      <c r="K566" s="253"/>
      <c r="L566" s="259"/>
      <c r="M566" s="260"/>
      <c r="N566" s="261"/>
      <c r="O566" s="261"/>
      <c r="P566" s="261"/>
      <c r="Q566" s="261"/>
      <c r="R566" s="261"/>
      <c r="S566" s="261"/>
      <c r="T566" s="262"/>
      <c r="AT566" s="263" t="s">
        <v>168</v>
      </c>
      <c r="AU566" s="263" t="s">
        <v>88</v>
      </c>
      <c r="AV566" s="251" t="s">
        <v>88</v>
      </c>
      <c r="AW566" s="251" t="s">
        <v>35</v>
      </c>
      <c r="AX566" s="251" t="s">
        <v>79</v>
      </c>
      <c r="AY566" s="263" t="s">
        <v>160</v>
      </c>
    </row>
    <row r="567" s="276" customFormat="true" ht="12.8" hidden="false" customHeight="false" outlineLevel="0" collapsed="false">
      <c r="B567" s="277"/>
      <c r="C567" s="278"/>
      <c r="D567" s="254" t="s">
        <v>168</v>
      </c>
      <c r="E567" s="279"/>
      <c r="F567" s="280" t="s">
        <v>529</v>
      </c>
      <c r="G567" s="278"/>
      <c r="H567" s="279"/>
      <c r="I567" s="281"/>
      <c r="J567" s="278"/>
      <c r="K567" s="278"/>
      <c r="L567" s="282"/>
      <c r="M567" s="283"/>
      <c r="N567" s="284"/>
      <c r="O567" s="284"/>
      <c r="P567" s="284"/>
      <c r="Q567" s="284"/>
      <c r="R567" s="284"/>
      <c r="S567" s="284"/>
      <c r="T567" s="285"/>
      <c r="AT567" s="286" t="s">
        <v>168</v>
      </c>
      <c r="AU567" s="286" t="s">
        <v>88</v>
      </c>
      <c r="AV567" s="276" t="s">
        <v>86</v>
      </c>
      <c r="AW567" s="276" t="s">
        <v>35</v>
      </c>
      <c r="AX567" s="276" t="s">
        <v>79</v>
      </c>
      <c r="AY567" s="286" t="s">
        <v>160</v>
      </c>
    </row>
    <row r="568" s="251" customFormat="true" ht="12.8" hidden="false" customHeight="false" outlineLevel="0" collapsed="false">
      <c r="B568" s="252"/>
      <c r="C568" s="253"/>
      <c r="D568" s="254" t="s">
        <v>168</v>
      </c>
      <c r="E568" s="255"/>
      <c r="F568" s="256" t="s">
        <v>651</v>
      </c>
      <c r="G568" s="253"/>
      <c r="H568" s="257" t="n">
        <v>0.013</v>
      </c>
      <c r="I568" s="258"/>
      <c r="J568" s="253"/>
      <c r="K568" s="253"/>
      <c r="L568" s="259"/>
      <c r="M568" s="260"/>
      <c r="N568" s="261"/>
      <c r="O568" s="261"/>
      <c r="P568" s="261"/>
      <c r="Q568" s="261"/>
      <c r="R568" s="261"/>
      <c r="S568" s="261"/>
      <c r="T568" s="262"/>
      <c r="AT568" s="263" t="s">
        <v>168</v>
      </c>
      <c r="AU568" s="263" t="s">
        <v>88</v>
      </c>
      <c r="AV568" s="251" t="s">
        <v>88</v>
      </c>
      <c r="AW568" s="251" t="s">
        <v>35</v>
      </c>
      <c r="AX568" s="251" t="s">
        <v>79</v>
      </c>
      <c r="AY568" s="263" t="s">
        <v>160</v>
      </c>
    </row>
    <row r="569" s="276" customFormat="true" ht="12.8" hidden="false" customHeight="false" outlineLevel="0" collapsed="false">
      <c r="B569" s="277"/>
      <c r="C569" s="278"/>
      <c r="D569" s="254" t="s">
        <v>168</v>
      </c>
      <c r="E569" s="279"/>
      <c r="F569" s="280" t="s">
        <v>531</v>
      </c>
      <c r="G569" s="278"/>
      <c r="H569" s="279"/>
      <c r="I569" s="281"/>
      <c r="J569" s="278"/>
      <c r="K569" s="278"/>
      <c r="L569" s="282"/>
      <c r="M569" s="283"/>
      <c r="N569" s="284"/>
      <c r="O569" s="284"/>
      <c r="P569" s="284"/>
      <c r="Q569" s="284"/>
      <c r="R569" s="284"/>
      <c r="S569" s="284"/>
      <c r="T569" s="285"/>
      <c r="AT569" s="286" t="s">
        <v>168</v>
      </c>
      <c r="AU569" s="286" t="s">
        <v>88</v>
      </c>
      <c r="AV569" s="276" t="s">
        <v>86</v>
      </c>
      <c r="AW569" s="276" t="s">
        <v>35</v>
      </c>
      <c r="AX569" s="276" t="s">
        <v>79</v>
      </c>
      <c r="AY569" s="286" t="s">
        <v>160</v>
      </c>
    </row>
    <row r="570" s="251" customFormat="true" ht="12.8" hidden="false" customHeight="false" outlineLevel="0" collapsed="false">
      <c r="B570" s="252"/>
      <c r="C570" s="253"/>
      <c r="D570" s="254" t="s">
        <v>168</v>
      </c>
      <c r="E570" s="255"/>
      <c r="F570" s="256" t="s">
        <v>652</v>
      </c>
      <c r="G570" s="253"/>
      <c r="H570" s="257" t="n">
        <v>0.015</v>
      </c>
      <c r="I570" s="258"/>
      <c r="J570" s="253"/>
      <c r="K570" s="253"/>
      <c r="L570" s="259"/>
      <c r="M570" s="260"/>
      <c r="N570" s="261"/>
      <c r="O570" s="261"/>
      <c r="P570" s="261"/>
      <c r="Q570" s="261"/>
      <c r="R570" s="261"/>
      <c r="S570" s="261"/>
      <c r="T570" s="262"/>
      <c r="AT570" s="263" t="s">
        <v>168</v>
      </c>
      <c r="AU570" s="263" t="s">
        <v>88</v>
      </c>
      <c r="AV570" s="251" t="s">
        <v>88</v>
      </c>
      <c r="AW570" s="251" t="s">
        <v>35</v>
      </c>
      <c r="AX570" s="251" t="s">
        <v>79</v>
      </c>
      <c r="AY570" s="263" t="s">
        <v>160</v>
      </c>
    </row>
    <row r="571" s="276" customFormat="true" ht="12.8" hidden="false" customHeight="false" outlineLevel="0" collapsed="false">
      <c r="B571" s="277"/>
      <c r="C571" s="278"/>
      <c r="D571" s="254" t="s">
        <v>168</v>
      </c>
      <c r="E571" s="279"/>
      <c r="F571" s="280" t="s">
        <v>533</v>
      </c>
      <c r="G571" s="278"/>
      <c r="H571" s="279"/>
      <c r="I571" s="281"/>
      <c r="J571" s="278"/>
      <c r="K571" s="278"/>
      <c r="L571" s="282"/>
      <c r="M571" s="283"/>
      <c r="N571" s="284"/>
      <c r="O571" s="284"/>
      <c r="P571" s="284"/>
      <c r="Q571" s="284"/>
      <c r="R571" s="284"/>
      <c r="S571" s="284"/>
      <c r="T571" s="285"/>
      <c r="AT571" s="286" t="s">
        <v>168</v>
      </c>
      <c r="AU571" s="286" t="s">
        <v>88</v>
      </c>
      <c r="AV571" s="276" t="s">
        <v>86</v>
      </c>
      <c r="AW571" s="276" t="s">
        <v>35</v>
      </c>
      <c r="AX571" s="276" t="s">
        <v>79</v>
      </c>
      <c r="AY571" s="286" t="s">
        <v>160</v>
      </c>
    </row>
    <row r="572" s="264" customFormat="true" ht="12.8" hidden="false" customHeight="false" outlineLevel="0" collapsed="false">
      <c r="B572" s="265"/>
      <c r="C572" s="266"/>
      <c r="D572" s="254" t="s">
        <v>168</v>
      </c>
      <c r="E572" s="267"/>
      <c r="F572" s="268" t="s">
        <v>172</v>
      </c>
      <c r="G572" s="266"/>
      <c r="H572" s="269" t="n">
        <v>0.351</v>
      </c>
      <c r="I572" s="270"/>
      <c r="J572" s="266"/>
      <c r="K572" s="266"/>
      <c r="L572" s="271"/>
      <c r="M572" s="272"/>
      <c r="N572" s="273"/>
      <c r="O572" s="273"/>
      <c r="P572" s="273"/>
      <c r="Q572" s="273"/>
      <c r="R572" s="273"/>
      <c r="S572" s="273"/>
      <c r="T572" s="274"/>
      <c r="AT572" s="275" t="s">
        <v>168</v>
      </c>
      <c r="AU572" s="275" t="s">
        <v>88</v>
      </c>
      <c r="AV572" s="264" t="s">
        <v>166</v>
      </c>
      <c r="AW572" s="264" t="s">
        <v>35</v>
      </c>
      <c r="AX572" s="264" t="s">
        <v>86</v>
      </c>
      <c r="AY572" s="275" t="s">
        <v>160</v>
      </c>
    </row>
    <row r="573" s="31" customFormat="true" ht="16.5" hidden="false" customHeight="true" outlineLevel="0" collapsed="false">
      <c r="A573" s="24"/>
      <c r="B573" s="25"/>
      <c r="C573" s="237" t="s">
        <v>367</v>
      </c>
      <c r="D573" s="237" t="s">
        <v>162</v>
      </c>
      <c r="E573" s="238" t="s">
        <v>653</v>
      </c>
      <c r="F573" s="239" t="s">
        <v>654</v>
      </c>
      <c r="G573" s="240" t="s">
        <v>213</v>
      </c>
      <c r="H573" s="241" t="n">
        <v>98.85</v>
      </c>
      <c r="I573" s="242"/>
      <c r="J573" s="243" t="n">
        <f aca="false">ROUND(I573*H573,2)</f>
        <v>0</v>
      </c>
      <c r="K573" s="244"/>
      <c r="L573" s="30"/>
      <c r="M573" s="245"/>
      <c r="N573" s="246" t="s">
        <v>44</v>
      </c>
      <c r="O573" s="74"/>
      <c r="P573" s="247" t="n">
        <f aca="false">O573*H573</f>
        <v>0</v>
      </c>
      <c r="Q573" s="247" t="n">
        <v>0.00013</v>
      </c>
      <c r="R573" s="247" t="n">
        <f aca="false">Q573*H573</f>
        <v>0.0128505</v>
      </c>
      <c r="S573" s="247" t="n">
        <v>0</v>
      </c>
      <c r="T573" s="248" t="n">
        <f aca="false">S573*H573</f>
        <v>0</v>
      </c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R573" s="249" t="s">
        <v>166</v>
      </c>
      <c r="AT573" s="249" t="s">
        <v>162</v>
      </c>
      <c r="AU573" s="249" t="s">
        <v>88</v>
      </c>
      <c r="AY573" s="3" t="s">
        <v>160</v>
      </c>
      <c r="BE573" s="250" t="n">
        <f aca="false">IF(N573="základní",J573,0)</f>
        <v>0</v>
      </c>
      <c r="BF573" s="250" t="n">
        <f aca="false">IF(N573="snížená",J573,0)</f>
        <v>0</v>
      </c>
      <c r="BG573" s="250" t="n">
        <f aca="false">IF(N573="zákl. přenesená",J573,0)</f>
        <v>0</v>
      </c>
      <c r="BH573" s="250" t="n">
        <f aca="false">IF(N573="sníž. přenesená",J573,0)</f>
        <v>0</v>
      </c>
      <c r="BI573" s="250" t="n">
        <f aca="false">IF(N573="nulová",J573,0)</f>
        <v>0</v>
      </c>
      <c r="BJ573" s="3" t="s">
        <v>86</v>
      </c>
      <c r="BK573" s="250" t="n">
        <f aca="false">ROUND(I573*H573,2)</f>
        <v>0</v>
      </c>
      <c r="BL573" s="3" t="s">
        <v>166</v>
      </c>
      <c r="BM573" s="249" t="s">
        <v>655</v>
      </c>
    </row>
    <row r="574" s="251" customFormat="true" ht="12.8" hidden="false" customHeight="false" outlineLevel="0" collapsed="false">
      <c r="B574" s="252"/>
      <c r="C574" s="253"/>
      <c r="D574" s="254" t="s">
        <v>168</v>
      </c>
      <c r="E574" s="255"/>
      <c r="F574" s="256" t="s">
        <v>516</v>
      </c>
      <c r="G574" s="253"/>
      <c r="H574" s="257" t="n">
        <v>4.39</v>
      </c>
      <c r="I574" s="258"/>
      <c r="J574" s="253"/>
      <c r="K574" s="253"/>
      <c r="L574" s="259"/>
      <c r="M574" s="260"/>
      <c r="N574" s="261"/>
      <c r="O574" s="261"/>
      <c r="P574" s="261"/>
      <c r="Q574" s="261"/>
      <c r="R574" s="261"/>
      <c r="S574" s="261"/>
      <c r="T574" s="262"/>
      <c r="AT574" s="263" t="s">
        <v>168</v>
      </c>
      <c r="AU574" s="263" t="s">
        <v>88</v>
      </c>
      <c r="AV574" s="251" t="s">
        <v>88</v>
      </c>
      <c r="AW574" s="251" t="s">
        <v>35</v>
      </c>
      <c r="AX574" s="251" t="s">
        <v>79</v>
      </c>
      <c r="AY574" s="263" t="s">
        <v>160</v>
      </c>
    </row>
    <row r="575" s="276" customFormat="true" ht="12.8" hidden="false" customHeight="false" outlineLevel="0" collapsed="false">
      <c r="B575" s="277"/>
      <c r="C575" s="278"/>
      <c r="D575" s="254" t="s">
        <v>168</v>
      </c>
      <c r="E575" s="279"/>
      <c r="F575" s="280" t="s">
        <v>517</v>
      </c>
      <c r="G575" s="278"/>
      <c r="H575" s="279"/>
      <c r="I575" s="281"/>
      <c r="J575" s="278"/>
      <c r="K575" s="278"/>
      <c r="L575" s="282"/>
      <c r="M575" s="283"/>
      <c r="N575" s="284"/>
      <c r="O575" s="284"/>
      <c r="P575" s="284"/>
      <c r="Q575" s="284"/>
      <c r="R575" s="284"/>
      <c r="S575" s="284"/>
      <c r="T575" s="285"/>
      <c r="AT575" s="286" t="s">
        <v>168</v>
      </c>
      <c r="AU575" s="286" t="s">
        <v>88</v>
      </c>
      <c r="AV575" s="276" t="s">
        <v>86</v>
      </c>
      <c r="AW575" s="276" t="s">
        <v>35</v>
      </c>
      <c r="AX575" s="276" t="s">
        <v>79</v>
      </c>
      <c r="AY575" s="286" t="s">
        <v>160</v>
      </c>
    </row>
    <row r="576" s="251" customFormat="true" ht="12.8" hidden="false" customHeight="false" outlineLevel="0" collapsed="false">
      <c r="B576" s="252"/>
      <c r="C576" s="253"/>
      <c r="D576" s="254" t="s">
        <v>168</v>
      </c>
      <c r="E576" s="255"/>
      <c r="F576" s="256" t="s">
        <v>518</v>
      </c>
      <c r="G576" s="253"/>
      <c r="H576" s="257" t="n">
        <v>9.25</v>
      </c>
      <c r="I576" s="258"/>
      <c r="J576" s="253"/>
      <c r="K576" s="253"/>
      <c r="L576" s="259"/>
      <c r="M576" s="260"/>
      <c r="N576" s="261"/>
      <c r="O576" s="261"/>
      <c r="P576" s="261"/>
      <c r="Q576" s="261"/>
      <c r="R576" s="261"/>
      <c r="S576" s="261"/>
      <c r="T576" s="262"/>
      <c r="AT576" s="263" t="s">
        <v>168</v>
      </c>
      <c r="AU576" s="263" t="s">
        <v>88</v>
      </c>
      <c r="AV576" s="251" t="s">
        <v>88</v>
      </c>
      <c r="AW576" s="251" t="s">
        <v>35</v>
      </c>
      <c r="AX576" s="251" t="s">
        <v>79</v>
      </c>
      <c r="AY576" s="263" t="s">
        <v>160</v>
      </c>
    </row>
    <row r="577" s="276" customFormat="true" ht="12.8" hidden="false" customHeight="false" outlineLevel="0" collapsed="false">
      <c r="B577" s="277"/>
      <c r="C577" s="278"/>
      <c r="D577" s="254" t="s">
        <v>168</v>
      </c>
      <c r="E577" s="279"/>
      <c r="F577" s="280" t="s">
        <v>519</v>
      </c>
      <c r="G577" s="278"/>
      <c r="H577" s="279"/>
      <c r="I577" s="281"/>
      <c r="J577" s="278"/>
      <c r="K577" s="278"/>
      <c r="L577" s="282"/>
      <c r="M577" s="283"/>
      <c r="N577" s="284"/>
      <c r="O577" s="284"/>
      <c r="P577" s="284"/>
      <c r="Q577" s="284"/>
      <c r="R577" s="284"/>
      <c r="S577" s="284"/>
      <c r="T577" s="285"/>
      <c r="AT577" s="286" t="s">
        <v>168</v>
      </c>
      <c r="AU577" s="286" t="s">
        <v>88</v>
      </c>
      <c r="AV577" s="276" t="s">
        <v>86</v>
      </c>
      <c r="AW577" s="276" t="s">
        <v>35</v>
      </c>
      <c r="AX577" s="276" t="s">
        <v>79</v>
      </c>
      <c r="AY577" s="286" t="s">
        <v>160</v>
      </c>
    </row>
    <row r="578" s="251" customFormat="true" ht="12.8" hidden="false" customHeight="false" outlineLevel="0" collapsed="false">
      <c r="B578" s="252"/>
      <c r="C578" s="253"/>
      <c r="D578" s="254" t="s">
        <v>168</v>
      </c>
      <c r="E578" s="255"/>
      <c r="F578" s="256" t="s">
        <v>520</v>
      </c>
      <c r="G578" s="253"/>
      <c r="H578" s="257" t="n">
        <v>3.58</v>
      </c>
      <c r="I578" s="258"/>
      <c r="J578" s="253"/>
      <c r="K578" s="253"/>
      <c r="L578" s="259"/>
      <c r="M578" s="260"/>
      <c r="N578" s="261"/>
      <c r="O578" s="261"/>
      <c r="P578" s="261"/>
      <c r="Q578" s="261"/>
      <c r="R578" s="261"/>
      <c r="S578" s="261"/>
      <c r="T578" s="262"/>
      <c r="AT578" s="263" t="s">
        <v>168</v>
      </c>
      <c r="AU578" s="263" t="s">
        <v>88</v>
      </c>
      <c r="AV578" s="251" t="s">
        <v>88</v>
      </c>
      <c r="AW578" s="251" t="s">
        <v>35</v>
      </c>
      <c r="AX578" s="251" t="s">
        <v>79</v>
      </c>
      <c r="AY578" s="263" t="s">
        <v>160</v>
      </c>
    </row>
    <row r="579" s="276" customFormat="true" ht="12.8" hidden="false" customHeight="false" outlineLevel="0" collapsed="false">
      <c r="B579" s="277"/>
      <c r="C579" s="278"/>
      <c r="D579" s="254" t="s">
        <v>168</v>
      </c>
      <c r="E579" s="279"/>
      <c r="F579" s="280" t="s">
        <v>521</v>
      </c>
      <c r="G579" s="278"/>
      <c r="H579" s="279"/>
      <c r="I579" s="281"/>
      <c r="J579" s="278"/>
      <c r="K579" s="278"/>
      <c r="L579" s="282"/>
      <c r="M579" s="283"/>
      <c r="N579" s="284"/>
      <c r="O579" s="284"/>
      <c r="P579" s="284"/>
      <c r="Q579" s="284"/>
      <c r="R579" s="284"/>
      <c r="S579" s="284"/>
      <c r="T579" s="285"/>
      <c r="AT579" s="286" t="s">
        <v>168</v>
      </c>
      <c r="AU579" s="286" t="s">
        <v>88</v>
      </c>
      <c r="AV579" s="276" t="s">
        <v>86</v>
      </c>
      <c r="AW579" s="276" t="s">
        <v>35</v>
      </c>
      <c r="AX579" s="276" t="s">
        <v>79</v>
      </c>
      <c r="AY579" s="286" t="s">
        <v>160</v>
      </c>
    </row>
    <row r="580" s="251" customFormat="true" ht="12.8" hidden="false" customHeight="false" outlineLevel="0" collapsed="false">
      <c r="B580" s="252"/>
      <c r="C580" s="253"/>
      <c r="D580" s="254" t="s">
        <v>168</v>
      </c>
      <c r="E580" s="255"/>
      <c r="F580" s="256" t="s">
        <v>522</v>
      </c>
      <c r="G580" s="253"/>
      <c r="H580" s="257" t="n">
        <v>23.82</v>
      </c>
      <c r="I580" s="258"/>
      <c r="J580" s="253"/>
      <c r="K580" s="253"/>
      <c r="L580" s="259"/>
      <c r="M580" s="260"/>
      <c r="N580" s="261"/>
      <c r="O580" s="261"/>
      <c r="P580" s="261"/>
      <c r="Q580" s="261"/>
      <c r="R580" s="261"/>
      <c r="S580" s="261"/>
      <c r="T580" s="262"/>
      <c r="AT580" s="263" t="s">
        <v>168</v>
      </c>
      <c r="AU580" s="263" t="s">
        <v>88</v>
      </c>
      <c r="AV580" s="251" t="s">
        <v>88</v>
      </c>
      <c r="AW580" s="251" t="s">
        <v>35</v>
      </c>
      <c r="AX580" s="251" t="s">
        <v>79</v>
      </c>
      <c r="AY580" s="263" t="s">
        <v>160</v>
      </c>
    </row>
    <row r="581" s="276" customFormat="true" ht="12.8" hidden="false" customHeight="false" outlineLevel="0" collapsed="false">
      <c r="B581" s="277"/>
      <c r="C581" s="278"/>
      <c r="D581" s="254" t="s">
        <v>168</v>
      </c>
      <c r="E581" s="279"/>
      <c r="F581" s="280" t="s">
        <v>523</v>
      </c>
      <c r="G581" s="278"/>
      <c r="H581" s="279"/>
      <c r="I581" s="281"/>
      <c r="J581" s="278"/>
      <c r="K581" s="278"/>
      <c r="L581" s="282"/>
      <c r="M581" s="283"/>
      <c r="N581" s="284"/>
      <c r="O581" s="284"/>
      <c r="P581" s="284"/>
      <c r="Q581" s="284"/>
      <c r="R581" s="284"/>
      <c r="S581" s="284"/>
      <c r="T581" s="285"/>
      <c r="AT581" s="286" t="s">
        <v>168</v>
      </c>
      <c r="AU581" s="286" t="s">
        <v>88</v>
      </c>
      <c r="AV581" s="276" t="s">
        <v>86</v>
      </c>
      <c r="AW581" s="276" t="s">
        <v>35</v>
      </c>
      <c r="AX581" s="276" t="s">
        <v>79</v>
      </c>
      <c r="AY581" s="286" t="s">
        <v>160</v>
      </c>
    </row>
    <row r="582" s="251" customFormat="true" ht="12.8" hidden="false" customHeight="false" outlineLevel="0" collapsed="false">
      <c r="B582" s="252"/>
      <c r="C582" s="253"/>
      <c r="D582" s="254" t="s">
        <v>168</v>
      </c>
      <c r="E582" s="255"/>
      <c r="F582" s="256" t="s">
        <v>524</v>
      </c>
      <c r="G582" s="253"/>
      <c r="H582" s="257" t="n">
        <v>18.42</v>
      </c>
      <c r="I582" s="258"/>
      <c r="J582" s="253"/>
      <c r="K582" s="253"/>
      <c r="L582" s="259"/>
      <c r="M582" s="260"/>
      <c r="N582" s="261"/>
      <c r="O582" s="261"/>
      <c r="P582" s="261"/>
      <c r="Q582" s="261"/>
      <c r="R582" s="261"/>
      <c r="S582" s="261"/>
      <c r="T582" s="262"/>
      <c r="AT582" s="263" t="s">
        <v>168</v>
      </c>
      <c r="AU582" s="263" t="s">
        <v>88</v>
      </c>
      <c r="AV582" s="251" t="s">
        <v>88</v>
      </c>
      <c r="AW582" s="251" t="s">
        <v>35</v>
      </c>
      <c r="AX582" s="251" t="s">
        <v>79</v>
      </c>
      <c r="AY582" s="263" t="s">
        <v>160</v>
      </c>
    </row>
    <row r="583" s="276" customFormat="true" ht="12.8" hidden="false" customHeight="false" outlineLevel="0" collapsed="false">
      <c r="B583" s="277"/>
      <c r="C583" s="278"/>
      <c r="D583" s="254" t="s">
        <v>168</v>
      </c>
      <c r="E583" s="279"/>
      <c r="F583" s="280" t="s">
        <v>525</v>
      </c>
      <c r="G583" s="278"/>
      <c r="H583" s="279"/>
      <c r="I583" s="281"/>
      <c r="J583" s="278"/>
      <c r="K583" s="278"/>
      <c r="L583" s="282"/>
      <c r="M583" s="283"/>
      <c r="N583" s="284"/>
      <c r="O583" s="284"/>
      <c r="P583" s="284"/>
      <c r="Q583" s="284"/>
      <c r="R583" s="284"/>
      <c r="S583" s="284"/>
      <c r="T583" s="285"/>
      <c r="AT583" s="286" t="s">
        <v>168</v>
      </c>
      <c r="AU583" s="286" t="s">
        <v>88</v>
      </c>
      <c r="AV583" s="276" t="s">
        <v>86</v>
      </c>
      <c r="AW583" s="276" t="s">
        <v>35</v>
      </c>
      <c r="AX583" s="276" t="s">
        <v>79</v>
      </c>
      <c r="AY583" s="286" t="s">
        <v>160</v>
      </c>
    </row>
    <row r="584" s="251" customFormat="true" ht="12.8" hidden="false" customHeight="false" outlineLevel="0" collapsed="false">
      <c r="B584" s="252"/>
      <c r="C584" s="253"/>
      <c r="D584" s="254" t="s">
        <v>168</v>
      </c>
      <c r="E584" s="255"/>
      <c r="F584" s="256" t="s">
        <v>526</v>
      </c>
      <c r="G584" s="253"/>
      <c r="H584" s="257" t="n">
        <v>26.12</v>
      </c>
      <c r="I584" s="258"/>
      <c r="J584" s="253"/>
      <c r="K584" s="253"/>
      <c r="L584" s="259"/>
      <c r="M584" s="260"/>
      <c r="N584" s="261"/>
      <c r="O584" s="261"/>
      <c r="P584" s="261"/>
      <c r="Q584" s="261"/>
      <c r="R584" s="261"/>
      <c r="S584" s="261"/>
      <c r="T584" s="262"/>
      <c r="AT584" s="263" t="s">
        <v>168</v>
      </c>
      <c r="AU584" s="263" t="s">
        <v>88</v>
      </c>
      <c r="AV584" s="251" t="s">
        <v>88</v>
      </c>
      <c r="AW584" s="251" t="s">
        <v>35</v>
      </c>
      <c r="AX584" s="251" t="s">
        <v>79</v>
      </c>
      <c r="AY584" s="263" t="s">
        <v>160</v>
      </c>
    </row>
    <row r="585" s="276" customFormat="true" ht="12.8" hidden="false" customHeight="false" outlineLevel="0" collapsed="false">
      <c r="B585" s="277"/>
      <c r="C585" s="278"/>
      <c r="D585" s="254" t="s">
        <v>168</v>
      </c>
      <c r="E585" s="279"/>
      <c r="F585" s="280" t="s">
        <v>527</v>
      </c>
      <c r="G585" s="278"/>
      <c r="H585" s="279"/>
      <c r="I585" s="281"/>
      <c r="J585" s="278"/>
      <c r="K585" s="278"/>
      <c r="L585" s="282"/>
      <c r="M585" s="283"/>
      <c r="N585" s="284"/>
      <c r="O585" s="284"/>
      <c r="P585" s="284"/>
      <c r="Q585" s="284"/>
      <c r="R585" s="284"/>
      <c r="S585" s="284"/>
      <c r="T585" s="285"/>
      <c r="AT585" s="286" t="s">
        <v>168</v>
      </c>
      <c r="AU585" s="286" t="s">
        <v>88</v>
      </c>
      <c r="AV585" s="276" t="s">
        <v>86</v>
      </c>
      <c r="AW585" s="276" t="s">
        <v>35</v>
      </c>
      <c r="AX585" s="276" t="s">
        <v>79</v>
      </c>
      <c r="AY585" s="286" t="s">
        <v>160</v>
      </c>
    </row>
    <row r="586" s="251" customFormat="true" ht="12.8" hidden="false" customHeight="false" outlineLevel="0" collapsed="false">
      <c r="B586" s="252"/>
      <c r="C586" s="253"/>
      <c r="D586" s="254" t="s">
        <v>168</v>
      </c>
      <c r="E586" s="255"/>
      <c r="F586" s="256" t="s">
        <v>528</v>
      </c>
      <c r="G586" s="253"/>
      <c r="H586" s="257" t="n">
        <v>5.45</v>
      </c>
      <c r="I586" s="258"/>
      <c r="J586" s="253"/>
      <c r="K586" s="253"/>
      <c r="L586" s="259"/>
      <c r="M586" s="260"/>
      <c r="N586" s="261"/>
      <c r="O586" s="261"/>
      <c r="P586" s="261"/>
      <c r="Q586" s="261"/>
      <c r="R586" s="261"/>
      <c r="S586" s="261"/>
      <c r="T586" s="262"/>
      <c r="AT586" s="263" t="s">
        <v>168</v>
      </c>
      <c r="AU586" s="263" t="s">
        <v>88</v>
      </c>
      <c r="AV586" s="251" t="s">
        <v>88</v>
      </c>
      <c r="AW586" s="251" t="s">
        <v>35</v>
      </c>
      <c r="AX586" s="251" t="s">
        <v>79</v>
      </c>
      <c r="AY586" s="263" t="s">
        <v>160</v>
      </c>
    </row>
    <row r="587" s="276" customFormat="true" ht="12.8" hidden="false" customHeight="false" outlineLevel="0" collapsed="false">
      <c r="B587" s="277"/>
      <c r="C587" s="278"/>
      <c r="D587" s="254" t="s">
        <v>168</v>
      </c>
      <c r="E587" s="279"/>
      <c r="F587" s="280" t="s">
        <v>529</v>
      </c>
      <c r="G587" s="278"/>
      <c r="H587" s="279"/>
      <c r="I587" s="281"/>
      <c r="J587" s="278"/>
      <c r="K587" s="278"/>
      <c r="L587" s="282"/>
      <c r="M587" s="283"/>
      <c r="N587" s="284"/>
      <c r="O587" s="284"/>
      <c r="P587" s="284"/>
      <c r="Q587" s="284"/>
      <c r="R587" s="284"/>
      <c r="S587" s="284"/>
      <c r="T587" s="285"/>
      <c r="AT587" s="286" t="s">
        <v>168</v>
      </c>
      <c r="AU587" s="286" t="s">
        <v>88</v>
      </c>
      <c r="AV587" s="276" t="s">
        <v>86</v>
      </c>
      <c r="AW587" s="276" t="s">
        <v>35</v>
      </c>
      <c r="AX587" s="276" t="s">
        <v>79</v>
      </c>
      <c r="AY587" s="286" t="s">
        <v>160</v>
      </c>
    </row>
    <row r="588" s="251" customFormat="true" ht="12.8" hidden="false" customHeight="false" outlineLevel="0" collapsed="false">
      <c r="B588" s="252"/>
      <c r="C588" s="253"/>
      <c r="D588" s="254" t="s">
        <v>168</v>
      </c>
      <c r="E588" s="255"/>
      <c r="F588" s="256" t="s">
        <v>530</v>
      </c>
      <c r="G588" s="253"/>
      <c r="H588" s="257" t="n">
        <v>3.68</v>
      </c>
      <c r="I588" s="258"/>
      <c r="J588" s="253"/>
      <c r="K588" s="253"/>
      <c r="L588" s="259"/>
      <c r="M588" s="260"/>
      <c r="N588" s="261"/>
      <c r="O588" s="261"/>
      <c r="P588" s="261"/>
      <c r="Q588" s="261"/>
      <c r="R588" s="261"/>
      <c r="S588" s="261"/>
      <c r="T588" s="262"/>
      <c r="AT588" s="263" t="s">
        <v>168</v>
      </c>
      <c r="AU588" s="263" t="s">
        <v>88</v>
      </c>
      <c r="AV588" s="251" t="s">
        <v>88</v>
      </c>
      <c r="AW588" s="251" t="s">
        <v>35</v>
      </c>
      <c r="AX588" s="251" t="s">
        <v>79</v>
      </c>
      <c r="AY588" s="263" t="s">
        <v>160</v>
      </c>
    </row>
    <row r="589" s="276" customFormat="true" ht="12.8" hidden="false" customHeight="false" outlineLevel="0" collapsed="false">
      <c r="B589" s="277"/>
      <c r="C589" s="278"/>
      <c r="D589" s="254" t="s">
        <v>168</v>
      </c>
      <c r="E589" s="279"/>
      <c r="F589" s="280" t="s">
        <v>531</v>
      </c>
      <c r="G589" s="278"/>
      <c r="H589" s="279"/>
      <c r="I589" s="281"/>
      <c r="J589" s="278"/>
      <c r="K589" s="278"/>
      <c r="L589" s="282"/>
      <c r="M589" s="283"/>
      <c r="N589" s="284"/>
      <c r="O589" s="284"/>
      <c r="P589" s="284"/>
      <c r="Q589" s="284"/>
      <c r="R589" s="284"/>
      <c r="S589" s="284"/>
      <c r="T589" s="285"/>
      <c r="AT589" s="286" t="s">
        <v>168</v>
      </c>
      <c r="AU589" s="286" t="s">
        <v>88</v>
      </c>
      <c r="AV589" s="276" t="s">
        <v>86</v>
      </c>
      <c r="AW589" s="276" t="s">
        <v>35</v>
      </c>
      <c r="AX589" s="276" t="s">
        <v>79</v>
      </c>
      <c r="AY589" s="286" t="s">
        <v>160</v>
      </c>
    </row>
    <row r="590" s="251" customFormat="true" ht="12.8" hidden="false" customHeight="false" outlineLevel="0" collapsed="false">
      <c r="B590" s="252"/>
      <c r="C590" s="253"/>
      <c r="D590" s="254" t="s">
        <v>168</v>
      </c>
      <c r="E590" s="255"/>
      <c r="F590" s="256" t="s">
        <v>532</v>
      </c>
      <c r="G590" s="253"/>
      <c r="H590" s="257" t="n">
        <v>4.14</v>
      </c>
      <c r="I590" s="258"/>
      <c r="J590" s="253"/>
      <c r="K590" s="253"/>
      <c r="L590" s="259"/>
      <c r="M590" s="260"/>
      <c r="N590" s="261"/>
      <c r="O590" s="261"/>
      <c r="P590" s="261"/>
      <c r="Q590" s="261"/>
      <c r="R590" s="261"/>
      <c r="S590" s="261"/>
      <c r="T590" s="262"/>
      <c r="AT590" s="263" t="s">
        <v>168</v>
      </c>
      <c r="AU590" s="263" t="s">
        <v>88</v>
      </c>
      <c r="AV590" s="251" t="s">
        <v>88</v>
      </c>
      <c r="AW590" s="251" t="s">
        <v>35</v>
      </c>
      <c r="AX590" s="251" t="s">
        <v>79</v>
      </c>
      <c r="AY590" s="263" t="s">
        <v>160</v>
      </c>
    </row>
    <row r="591" s="276" customFormat="true" ht="12.8" hidden="false" customHeight="false" outlineLevel="0" collapsed="false">
      <c r="B591" s="277"/>
      <c r="C591" s="278"/>
      <c r="D591" s="254" t="s">
        <v>168</v>
      </c>
      <c r="E591" s="279"/>
      <c r="F591" s="280" t="s">
        <v>533</v>
      </c>
      <c r="G591" s="278"/>
      <c r="H591" s="279"/>
      <c r="I591" s="281"/>
      <c r="J591" s="278"/>
      <c r="K591" s="278"/>
      <c r="L591" s="282"/>
      <c r="M591" s="283"/>
      <c r="N591" s="284"/>
      <c r="O591" s="284"/>
      <c r="P591" s="284"/>
      <c r="Q591" s="284"/>
      <c r="R591" s="284"/>
      <c r="S591" s="284"/>
      <c r="T591" s="285"/>
      <c r="AT591" s="286" t="s">
        <v>168</v>
      </c>
      <c r="AU591" s="286" t="s">
        <v>88</v>
      </c>
      <c r="AV591" s="276" t="s">
        <v>86</v>
      </c>
      <c r="AW591" s="276" t="s">
        <v>35</v>
      </c>
      <c r="AX591" s="276" t="s">
        <v>79</v>
      </c>
      <c r="AY591" s="286" t="s">
        <v>160</v>
      </c>
    </row>
    <row r="592" s="264" customFormat="true" ht="12.8" hidden="false" customHeight="false" outlineLevel="0" collapsed="false">
      <c r="B592" s="265"/>
      <c r="C592" s="266"/>
      <c r="D592" s="254" t="s">
        <v>168</v>
      </c>
      <c r="E592" s="267"/>
      <c r="F592" s="268" t="s">
        <v>172</v>
      </c>
      <c r="G592" s="266"/>
      <c r="H592" s="269" t="n">
        <v>98.85</v>
      </c>
      <c r="I592" s="270"/>
      <c r="J592" s="266"/>
      <c r="K592" s="266"/>
      <c r="L592" s="271"/>
      <c r="M592" s="272"/>
      <c r="N592" s="273"/>
      <c r="O592" s="273"/>
      <c r="P592" s="273"/>
      <c r="Q592" s="273"/>
      <c r="R592" s="273"/>
      <c r="S592" s="273"/>
      <c r="T592" s="274"/>
      <c r="AT592" s="275" t="s">
        <v>168</v>
      </c>
      <c r="AU592" s="275" t="s">
        <v>88</v>
      </c>
      <c r="AV592" s="264" t="s">
        <v>166</v>
      </c>
      <c r="AW592" s="264" t="s">
        <v>35</v>
      </c>
      <c r="AX592" s="264" t="s">
        <v>86</v>
      </c>
      <c r="AY592" s="275" t="s">
        <v>160</v>
      </c>
    </row>
    <row r="593" s="31" customFormat="true" ht="21.75" hidden="false" customHeight="true" outlineLevel="0" collapsed="false">
      <c r="A593" s="24"/>
      <c r="B593" s="25"/>
      <c r="C593" s="237" t="s">
        <v>372</v>
      </c>
      <c r="D593" s="237" t="s">
        <v>162</v>
      </c>
      <c r="E593" s="238" t="s">
        <v>656</v>
      </c>
      <c r="F593" s="239" t="s">
        <v>657</v>
      </c>
      <c r="G593" s="240" t="s">
        <v>221</v>
      </c>
      <c r="H593" s="241" t="n">
        <v>119.78</v>
      </c>
      <c r="I593" s="242"/>
      <c r="J593" s="243" t="n">
        <f aca="false">ROUND(I593*H593,2)</f>
        <v>0</v>
      </c>
      <c r="K593" s="244"/>
      <c r="L593" s="30"/>
      <c r="M593" s="245"/>
      <c r="N593" s="246" t="s">
        <v>44</v>
      </c>
      <c r="O593" s="74"/>
      <c r="P593" s="247" t="n">
        <f aca="false">O593*H593</f>
        <v>0</v>
      </c>
      <c r="Q593" s="247" t="n">
        <v>2E-005</v>
      </c>
      <c r="R593" s="247" t="n">
        <f aca="false">Q593*H593</f>
        <v>0.0023956</v>
      </c>
      <c r="S593" s="247" t="n">
        <v>0</v>
      </c>
      <c r="T593" s="248" t="n">
        <f aca="false">S593*H593</f>
        <v>0</v>
      </c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R593" s="249" t="s">
        <v>166</v>
      </c>
      <c r="AT593" s="249" t="s">
        <v>162</v>
      </c>
      <c r="AU593" s="249" t="s">
        <v>88</v>
      </c>
      <c r="AY593" s="3" t="s">
        <v>160</v>
      </c>
      <c r="BE593" s="250" t="n">
        <f aca="false">IF(N593="základní",J593,0)</f>
        <v>0</v>
      </c>
      <c r="BF593" s="250" t="n">
        <f aca="false">IF(N593="snížená",J593,0)</f>
        <v>0</v>
      </c>
      <c r="BG593" s="250" t="n">
        <f aca="false">IF(N593="zákl. přenesená",J593,0)</f>
        <v>0</v>
      </c>
      <c r="BH593" s="250" t="n">
        <f aca="false">IF(N593="sníž. přenesená",J593,0)</f>
        <v>0</v>
      </c>
      <c r="BI593" s="250" t="n">
        <f aca="false">IF(N593="nulová",J593,0)</f>
        <v>0</v>
      </c>
      <c r="BJ593" s="3" t="s">
        <v>86</v>
      </c>
      <c r="BK593" s="250" t="n">
        <f aca="false">ROUND(I593*H593,2)</f>
        <v>0</v>
      </c>
      <c r="BL593" s="3" t="s">
        <v>166</v>
      </c>
      <c r="BM593" s="249" t="s">
        <v>658</v>
      </c>
    </row>
    <row r="594" s="251" customFormat="true" ht="12.8" hidden="false" customHeight="false" outlineLevel="0" collapsed="false">
      <c r="B594" s="252"/>
      <c r="C594" s="253"/>
      <c r="D594" s="254" t="s">
        <v>168</v>
      </c>
      <c r="E594" s="255"/>
      <c r="F594" s="256" t="s">
        <v>659</v>
      </c>
      <c r="G594" s="253"/>
      <c r="H594" s="257" t="n">
        <v>9.63</v>
      </c>
      <c r="I594" s="258"/>
      <c r="J594" s="253"/>
      <c r="K594" s="253"/>
      <c r="L594" s="259"/>
      <c r="M594" s="260"/>
      <c r="N594" s="261"/>
      <c r="O594" s="261"/>
      <c r="P594" s="261"/>
      <c r="Q594" s="261"/>
      <c r="R594" s="261"/>
      <c r="S594" s="261"/>
      <c r="T594" s="262"/>
      <c r="AT594" s="263" t="s">
        <v>168</v>
      </c>
      <c r="AU594" s="263" t="s">
        <v>88</v>
      </c>
      <c r="AV594" s="251" t="s">
        <v>88</v>
      </c>
      <c r="AW594" s="251" t="s">
        <v>35</v>
      </c>
      <c r="AX594" s="251" t="s">
        <v>79</v>
      </c>
      <c r="AY594" s="263" t="s">
        <v>160</v>
      </c>
    </row>
    <row r="595" s="276" customFormat="true" ht="12.8" hidden="false" customHeight="false" outlineLevel="0" collapsed="false">
      <c r="B595" s="277"/>
      <c r="C595" s="278"/>
      <c r="D595" s="254" t="s">
        <v>168</v>
      </c>
      <c r="E595" s="279"/>
      <c r="F595" s="280" t="s">
        <v>517</v>
      </c>
      <c r="G595" s="278"/>
      <c r="H595" s="279"/>
      <c r="I595" s="281"/>
      <c r="J595" s="278"/>
      <c r="K595" s="278"/>
      <c r="L595" s="282"/>
      <c r="M595" s="283"/>
      <c r="N595" s="284"/>
      <c r="O595" s="284"/>
      <c r="P595" s="284"/>
      <c r="Q595" s="284"/>
      <c r="R595" s="284"/>
      <c r="S595" s="284"/>
      <c r="T595" s="285"/>
      <c r="AT595" s="286" t="s">
        <v>168</v>
      </c>
      <c r="AU595" s="286" t="s">
        <v>88</v>
      </c>
      <c r="AV595" s="276" t="s">
        <v>86</v>
      </c>
      <c r="AW595" s="276" t="s">
        <v>35</v>
      </c>
      <c r="AX595" s="276" t="s">
        <v>79</v>
      </c>
      <c r="AY595" s="286" t="s">
        <v>160</v>
      </c>
    </row>
    <row r="596" s="251" customFormat="true" ht="12.8" hidden="false" customHeight="false" outlineLevel="0" collapsed="false">
      <c r="B596" s="252"/>
      <c r="C596" s="253"/>
      <c r="D596" s="254" t="s">
        <v>168</v>
      </c>
      <c r="E596" s="255"/>
      <c r="F596" s="256" t="s">
        <v>660</v>
      </c>
      <c r="G596" s="253"/>
      <c r="H596" s="257" t="n">
        <v>12.02</v>
      </c>
      <c r="I596" s="258"/>
      <c r="J596" s="253"/>
      <c r="K596" s="253"/>
      <c r="L596" s="259"/>
      <c r="M596" s="260"/>
      <c r="N596" s="261"/>
      <c r="O596" s="261"/>
      <c r="P596" s="261"/>
      <c r="Q596" s="261"/>
      <c r="R596" s="261"/>
      <c r="S596" s="261"/>
      <c r="T596" s="262"/>
      <c r="AT596" s="263" t="s">
        <v>168</v>
      </c>
      <c r="AU596" s="263" t="s">
        <v>88</v>
      </c>
      <c r="AV596" s="251" t="s">
        <v>88</v>
      </c>
      <c r="AW596" s="251" t="s">
        <v>35</v>
      </c>
      <c r="AX596" s="251" t="s">
        <v>79</v>
      </c>
      <c r="AY596" s="263" t="s">
        <v>160</v>
      </c>
    </row>
    <row r="597" s="276" customFormat="true" ht="12.8" hidden="false" customHeight="false" outlineLevel="0" collapsed="false">
      <c r="B597" s="277"/>
      <c r="C597" s="278"/>
      <c r="D597" s="254" t="s">
        <v>168</v>
      </c>
      <c r="E597" s="279"/>
      <c r="F597" s="280" t="s">
        <v>519</v>
      </c>
      <c r="G597" s="278"/>
      <c r="H597" s="279"/>
      <c r="I597" s="281"/>
      <c r="J597" s="278"/>
      <c r="K597" s="278"/>
      <c r="L597" s="282"/>
      <c r="M597" s="283"/>
      <c r="N597" s="284"/>
      <c r="O597" s="284"/>
      <c r="P597" s="284"/>
      <c r="Q597" s="284"/>
      <c r="R597" s="284"/>
      <c r="S597" s="284"/>
      <c r="T597" s="285"/>
      <c r="AT597" s="286" t="s">
        <v>168</v>
      </c>
      <c r="AU597" s="286" t="s">
        <v>88</v>
      </c>
      <c r="AV597" s="276" t="s">
        <v>86</v>
      </c>
      <c r="AW597" s="276" t="s">
        <v>35</v>
      </c>
      <c r="AX597" s="276" t="s">
        <v>79</v>
      </c>
      <c r="AY597" s="286" t="s">
        <v>160</v>
      </c>
    </row>
    <row r="598" s="251" customFormat="true" ht="12.8" hidden="false" customHeight="false" outlineLevel="0" collapsed="false">
      <c r="B598" s="252"/>
      <c r="C598" s="253"/>
      <c r="D598" s="254" t="s">
        <v>168</v>
      </c>
      <c r="E598" s="255"/>
      <c r="F598" s="256" t="s">
        <v>661</v>
      </c>
      <c r="G598" s="253"/>
      <c r="H598" s="257" t="n">
        <v>7.57</v>
      </c>
      <c r="I598" s="258"/>
      <c r="J598" s="253"/>
      <c r="K598" s="253"/>
      <c r="L598" s="259"/>
      <c r="M598" s="260"/>
      <c r="N598" s="261"/>
      <c r="O598" s="261"/>
      <c r="P598" s="261"/>
      <c r="Q598" s="261"/>
      <c r="R598" s="261"/>
      <c r="S598" s="261"/>
      <c r="T598" s="262"/>
      <c r="AT598" s="263" t="s">
        <v>168</v>
      </c>
      <c r="AU598" s="263" t="s">
        <v>88</v>
      </c>
      <c r="AV598" s="251" t="s">
        <v>88</v>
      </c>
      <c r="AW598" s="251" t="s">
        <v>35</v>
      </c>
      <c r="AX598" s="251" t="s">
        <v>79</v>
      </c>
      <c r="AY598" s="263" t="s">
        <v>160</v>
      </c>
    </row>
    <row r="599" s="276" customFormat="true" ht="12.8" hidden="false" customHeight="false" outlineLevel="0" collapsed="false">
      <c r="B599" s="277"/>
      <c r="C599" s="278"/>
      <c r="D599" s="254" t="s">
        <v>168</v>
      </c>
      <c r="E599" s="279"/>
      <c r="F599" s="280" t="s">
        <v>521</v>
      </c>
      <c r="G599" s="278"/>
      <c r="H599" s="279"/>
      <c r="I599" s="281"/>
      <c r="J599" s="278"/>
      <c r="K599" s="278"/>
      <c r="L599" s="282"/>
      <c r="M599" s="283"/>
      <c r="N599" s="284"/>
      <c r="O599" s="284"/>
      <c r="P599" s="284"/>
      <c r="Q599" s="284"/>
      <c r="R599" s="284"/>
      <c r="S599" s="284"/>
      <c r="T599" s="285"/>
      <c r="AT599" s="286" t="s">
        <v>168</v>
      </c>
      <c r="AU599" s="286" t="s">
        <v>88</v>
      </c>
      <c r="AV599" s="276" t="s">
        <v>86</v>
      </c>
      <c r="AW599" s="276" t="s">
        <v>35</v>
      </c>
      <c r="AX599" s="276" t="s">
        <v>79</v>
      </c>
      <c r="AY599" s="286" t="s">
        <v>160</v>
      </c>
    </row>
    <row r="600" s="251" customFormat="true" ht="12.8" hidden="false" customHeight="false" outlineLevel="0" collapsed="false">
      <c r="B600" s="252"/>
      <c r="C600" s="253"/>
      <c r="D600" s="254" t="s">
        <v>168</v>
      </c>
      <c r="E600" s="255"/>
      <c r="F600" s="256" t="s">
        <v>662</v>
      </c>
      <c r="G600" s="253"/>
      <c r="H600" s="257" t="n">
        <v>19.53</v>
      </c>
      <c r="I600" s="258"/>
      <c r="J600" s="253"/>
      <c r="K600" s="253"/>
      <c r="L600" s="259"/>
      <c r="M600" s="260"/>
      <c r="N600" s="261"/>
      <c r="O600" s="261"/>
      <c r="P600" s="261"/>
      <c r="Q600" s="261"/>
      <c r="R600" s="261"/>
      <c r="S600" s="261"/>
      <c r="T600" s="262"/>
      <c r="AT600" s="263" t="s">
        <v>168</v>
      </c>
      <c r="AU600" s="263" t="s">
        <v>88</v>
      </c>
      <c r="AV600" s="251" t="s">
        <v>88</v>
      </c>
      <c r="AW600" s="251" t="s">
        <v>35</v>
      </c>
      <c r="AX600" s="251" t="s">
        <v>79</v>
      </c>
      <c r="AY600" s="263" t="s">
        <v>160</v>
      </c>
    </row>
    <row r="601" s="276" customFormat="true" ht="12.8" hidden="false" customHeight="false" outlineLevel="0" collapsed="false">
      <c r="B601" s="277"/>
      <c r="C601" s="278"/>
      <c r="D601" s="254" t="s">
        <v>168</v>
      </c>
      <c r="E601" s="279"/>
      <c r="F601" s="280" t="s">
        <v>523</v>
      </c>
      <c r="G601" s="278"/>
      <c r="H601" s="279"/>
      <c r="I601" s="281"/>
      <c r="J601" s="278"/>
      <c r="K601" s="278"/>
      <c r="L601" s="282"/>
      <c r="M601" s="283"/>
      <c r="N601" s="284"/>
      <c r="O601" s="284"/>
      <c r="P601" s="284"/>
      <c r="Q601" s="284"/>
      <c r="R601" s="284"/>
      <c r="S601" s="284"/>
      <c r="T601" s="285"/>
      <c r="AT601" s="286" t="s">
        <v>168</v>
      </c>
      <c r="AU601" s="286" t="s">
        <v>88</v>
      </c>
      <c r="AV601" s="276" t="s">
        <v>86</v>
      </c>
      <c r="AW601" s="276" t="s">
        <v>35</v>
      </c>
      <c r="AX601" s="276" t="s">
        <v>79</v>
      </c>
      <c r="AY601" s="286" t="s">
        <v>160</v>
      </c>
    </row>
    <row r="602" s="251" customFormat="true" ht="12.8" hidden="false" customHeight="false" outlineLevel="0" collapsed="false">
      <c r="B602" s="252"/>
      <c r="C602" s="253"/>
      <c r="D602" s="254" t="s">
        <v>168</v>
      </c>
      <c r="E602" s="255"/>
      <c r="F602" s="256" t="s">
        <v>663</v>
      </c>
      <c r="G602" s="253"/>
      <c r="H602" s="257" t="n">
        <v>22.3</v>
      </c>
      <c r="I602" s="258"/>
      <c r="J602" s="253"/>
      <c r="K602" s="253"/>
      <c r="L602" s="259"/>
      <c r="M602" s="260"/>
      <c r="N602" s="261"/>
      <c r="O602" s="261"/>
      <c r="P602" s="261"/>
      <c r="Q602" s="261"/>
      <c r="R602" s="261"/>
      <c r="S602" s="261"/>
      <c r="T602" s="262"/>
      <c r="AT602" s="263" t="s">
        <v>168</v>
      </c>
      <c r="AU602" s="263" t="s">
        <v>88</v>
      </c>
      <c r="AV602" s="251" t="s">
        <v>88</v>
      </c>
      <c r="AW602" s="251" t="s">
        <v>35</v>
      </c>
      <c r="AX602" s="251" t="s">
        <v>79</v>
      </c>
      <c r="AY602" s="263" t="s">
        <v>160</v>
      </c>
    </row>
    <row r="603" s="276" customFormat="true" ht="12.8" hidden="false" customHeight="false" outlineLevel="0" collapsed="false">
      <c r="B603" s="277"/>
      <c r="C603" s="278"/>
      <c r="D603" s="254" t="s">
        <v>168</v>
      </c>
      <c r="E603" s="279"/>
      <c r="F603" s="280" t="s">
        <v>525</v>
      </c>
      <c r="G603" s="278"/>
      <c r="H603" s="279"/>
      <c r="I603" s="281"/>
      <c r="J603" s="278"/>
      <c r="K603" s="278"/>
      <c r="L603" s="282"/>
      <c r="M603" s="283"/>
      <c r="N603" s="284"/>
      <c r="O603" s="284"/>
      <c r="P603" s="284"/>
      <c r="Q603" s="284"/>
      <c r="R603" s="284"/>
      <c r="S603" s="284"/>
      <c r="T603" s="285"/>
      <c r="AT603" s="286" t="s">
        <v>168</v>
      </c>
      <c r="AU603" s="286" t="s">
        <v>88</v>
      </c>
      <c r="AV603" s="276" t="s">
        <v>86</v>
      </c>
      <c r="AW603" s="276" t="s">
        <v>35</v>
      </c>
      <c r="AX603" s="276" t="s">
        <v>79</v>
      </c>
      <c r="AY603" s="286" t="s">
        <v>160</v>
      </c>
    </row>
    <row r="604" s="251" customFormat="true" ht="12.8" hidden="false" customHeight="false" outlineLevel="0" collapsed="false">
      <c r="B604" s="252"/>
      <c r="C604" s="253"/>
      <c r="D604" s="254" t="s">
        <v>168</v>
      </c>
      <c r="E604" s="255"/>
      <c r="F604" s="256" t="s">
        <v>664</v>
      </c>
      <c r="G604" s="253"/>
      <c r="H604" s="257" t="n">
        <v>22.71</v>
      </c>
      <c r="I604" s="258"/>
      <c r="J604" s="253"/>
      <c r="K604" s="253"/>
      <c r="L604" s="259"/>
      <c r="M604" s="260"/>
      <c r="N604" s="261"/>
      <c r="O604" s="261"/>
      <c r="P604" s="261"/>
      <c r="Q604" s="261"/>
      <c r="R604" s="261"/>
      <c r="S604" s="261"/>
      <c r="T604" s="262"/>
      <c r="AT604" s="263" t="s">
        <v>168</v>
      </c>
      <c r="AU604" s="263" t="s">
        <v>88</v>
      </c>
      <c r="AV604" s="251" t="s">
        <v>88</v>
      </c>
      <c r="AW604" s="251" t="s">
        <v>35</v>
      </c>
      <c r="AX604" s="251" t="s">
        <v>79</v>
      </c>
      <c r="AY604" s="263" t="s">
        <v>160</v>
      </c>
    </row>
    <row r="605" s="276" customFormat="true" ht="12.8" hidden="false" customHeight="false" outlineLevel="0" collapsed="false">
      <c r="B605" s="277"/>
      <c r="C605" s="278"/>
      <c r="D605" s="254" t="s">
        <v>168</v>
      </c>
      <c r="E605" s="279"/>
      <c r="F605" s="280" t="s">
        <v>527</v>
      </c>
      <c r="G605" s="278"/>
      <c r="H605" s="279"/>
      <c r="I605" s="281"/>
      <c r="J605" s="278"/>
      <c r="K605" s="278"/>
      <c r="L605" s="282"/>
      <c r="M605" s="283"/>
      <c r="N605" s="284"/>
      <c r="O605" s="284"/>
      <c r="P605" s="284"/>
      <c r="Q605" s="284"/>
      <c r="R605" s="284"/>
      <c r="S605" s="284"/>
      <c r="T605" s="285"/>
      <c r="AT605" s="286" t="s">
        <v>168</v>
      </c>
      <c r="AU605" s="286" t="s">
        <v>88</v>
      </c>
      <c r="AV605" s="276" t="s">
        <v>86</v>
      </c>
      <c r="AW605" s="276" t="s">
        <v>35</v>
      </c>
      <c r="AX605" s="276" t="s">
        <v>79</v>
      </c>
      <c r="AY605" s="286" t="s">
        <v>160</v>
      </c>
    </row>
    <row r="606" s="251" customFormat="true" ht="12.8" hidden="false" customHeight="false" outlineLevel="0" collapsed="false">
      <c r="B606" s="252"/>
      <c r="C606" s="253"/>
      <c r="D606" s="254" t="s">
        <v>168</v>
      </c>
      <c r="E606" s="255"/>
      <c r="F606" s="256" t="s">
        <v>665</v>
      </c>
      <c r="G606" s="253"/>
      <c r="H606" s="257" t="n">
        <v>10.18</v>
      </c>
      <c r="I606" s="258"/>
      <c r="J606" s="253"/>
      <c r="K606" s="253"/>
      <c r="L606" s="259"/>
      <c r="M606" s="260"/>
      <c r="N606" s="261"/>
      <c r="O606" s="261"/>
      <c r="P606" s="261"/>
      <c r="Q606" s="261"/>
      <c r="R606" s="261"/>
      <c r="S606" s="261"/>
      <c r="T606" s="262"/>
      <c r="AT606" s="263" t="s">
        <v>168</v>
      </c>
      <c r="AU606" s="263" t="s">
        <v>88</v>
      </c>
      <c r="AV606" s="251" t="s">
        <v>88</v>
      </c>
      <c r="AW606" s="251" t="s">
        <v>35</v>
      </c>
      <c r="AX606" s="251" t="s">
        <v>79</v>
      </c>
      <c r="AY606" s="263" t="s">
        <v>160</v>
      </c>
    </row>
    <row r="607" s="276" customFormat="true" ht="12.8" hidden="false" customHeight="false" outlineLevel="0" collapsed="false">
      <c r="B607" s="277"/>
      <c r="C607" s="278"/>
      <c r="D607" s="254" t="s">
        <v>168</v>
      </c>
      <c r="E607" s="279"/>
      <c r="F607" s="280" t="s">
        <v>529</v>
      </c>
      <c r="G607" s="278"/>
      <c r="H607" s="279"/>
      <c r="I607" s="281"/>
      <c r="J607" s="278"/>
      <c r="K607" s="278"/>
      <c r="L607" s="282"/>
      <c r="M607" s="283"/>
      <c r="N607" s="284"/>
      <c r="O607" s="284"/>
      <c r="P607" s="284"/>
      <c r="Q607" s="284"/>
      <c r="R607" s="284"/>
      <c r="S607" s="284"/>
      <c r="T607" s="285"/>
      <c r="AT607" s="286" t="s">
        <v>168</v>
      </c>
      <c r="AU607" s="286" t="s">
        <v>88</v>
      </c>
      <c r="AV607" s="276" t="s">
        <v>86</v>
      </c>
      <c r="AW607" s="276" t="s">
        <v>35</v>
      </c>
      <c r="AX607" s="276" t="s">
        <v>79</v>
      </c>
      <c r="AY607" s="286" t="s">
        <v>160</v>
      </c>
    </row>
    <row r="608" s="251" customFormat="true" ht="12.8" hidden="false" customHeight="false" outlineLevel="0" collapsed="false">
      <c r="B608" s="252"/>
      <c r="C608" s="253"/>
      <c r="D608" s="254" t="s">
        <v>168</v>
      </c>
      <c r="E608" s="255"/>
      <c r="F608" s="256" t="s">
        <v>666</v>
      </c>
      <c r="G608" s="253"/>
      <c r="H608" s="257" t="n">
        <v>7.7</v>
      </c>
      <c r="I608" s="258"/>
      <c r="J608" s="253"/>
      <c r="K608" s="253"/>
      <c r="L608" s="259"/>
      <c r="M608" s="260"/>
      <c r="N608" s="261"/>
      <c r="O608" s="261"/>
      <c r="P608" s="261"/>
      <c r="Q608" s="261"/>
      <c r="R608" s="261"/>
      <c r="S608" s="261"/>
      <c r="T608" s="262"/>
      <c r="AT608" s="263" t="s">
        <v>168</v>
      </c>
      <c r="AU608" s="263" t="s">
        <v>88</v>
      </c>
      <c r="AV608" s="251" t="s">
        <v>88</v>
      </c>
      <c r="AW608" s="251" t="s">
        <v>35</v>
      </c>
      <c r="AX608" s="251" t="s">
        <v>79</v>
      </c>
      <c r="AY608" s="263" t="s">
        <v>160</v>
      </c>
    </row>
    <row r="609" s="276" customFormat="true" ht="12.8" hidden="false" customHeight="false" outlineLevel="0" collapsed="false">
      <c r="B609" s="277"/>
      <c r="C609" s="278"/>
      <c r="D609" s="254" t="s">
        <v>168</v>
      </c>
      <c r="E609" s="279"/>
      <c r="F609" s="280" t="s">
        <v>531</v>
      </c>
      <c r="G609" s="278"/>
      <c r="H609" s="279"/>
      <c r="I609" s="281"/>
      <c r="J609" s="278"/>
      <c r="K609" s="278"/>
      <c r="L609" s="282"/>
      <c r="M609" s="283"/>
      <c r="N609" s="284"/>
      <c r="O609" s="284"/>
      <c r="P609" s="284"/>
      <c r="Q609" s="284"/>
      <c r="R609" s="284"/>
      <c r="S609" s="284"/>
      <c r="T609" s="285"/>
      <c r="AT609" s="286" t="s">
        <v>168</v>
      </c>
      <c r="AU609" s="286" t="s">
        <v>88</v>
      </c>
      <c r="AV609" s="276" t="s">
        <v>86</v>
      </c>
      <c r="AW609" s="276" t="s">
        <v>35</v>
      </c>
      <c r="AX609" s="276" t="s">
        <v>79</v>
      </c>
      <c r="AY609" s="286" t="s">
        <v>160</v>
      </c>
    </row>
    <row r="610" s="251" customFormat="true" ht="12.8" hidden="false" customHeight="false" outlineLevel="0" collapsed="false">
      <c r="B610" s="252"/>
      <c r="C610" s="253"/>
      <c r="D610" s="254" t="s">
        <v>168</v>
      </c>
      <c r="E610" s="255"/>
      <c r="F610" s="256" t="s">
        <v>667</v>
      </c>
      <c r="G610" s="253"/>
      <c r="H610" s="257" t="n">
        <v>8.14</v>
      </c>
      <c r="I610" s="258"/>
      <c r="J610" s="253"/>
      <c r="K610" s="253"/>
      <c r="L610" s="259"/>
      <c r="M610" s="260"/>
      <c r="N610" s="261"/>
      <c r="O610" s="261"/>
      <c r="P610" s="261"/>
      <c r="Q610" s="261"/>
      <c r="R610" s="261"/>
      <c r="S610" s="261"/>
      <c r="T610" s="262"/>
      <c r="AT610" s="263" t="s">
        <v>168</v>
      </c>
      <c r="AU610" s="263" t="s">
        <v>88</v>
      </c>
      <c r="AV610" s="251" t="s">
        <v>88</v>
      </c>
      <c r="AW610" s="251" t="s">
        <v>35</v>
      </c>
      <c r="AX610" s="251" t="s">
        <v>79</v>
      </c>
      <c r="AY610" s="263" t="s">
        <v>160</v>
      </c>
    </row>
    <row r="611" s="276" customFormat="true" ht="12.8" hidden="false" customHeight="false" outlineLevel="0" collapsed="false">
      <c r="B611" s="277"/>
      <c r="C611" s="278"/>
      <c r="D611" s="254" t="s">
        <v>168</v>
      </c>
      <c r="E611" s="279"/>
      <c r="F611" s="280" t="s">
        <v>533</v>
      </c>
      <c r="G611" s="278"/>
      <c r="H611" s="279"/>
      <c r="I611" s="281"/>
      <c r="J611" s="278"/>
      <c r="K611" s="278"/>
      <c r="L611" s="282"/>
      <c r="M611" s="283"/>
      <c r="N611" s="284"/>
      <c r="O611" s="284"/>
      <c r="P611" s="284"/>
      <c r="Q611" s="284"/>
      <c r="R611" s="284"/>
      <c r="S611" s="284"/>
      <c r="T611" s="285"/>
      <c r="AT611" s="286" t="s">
        <v>168</v>
      </c>
      <c r="AU611" s="286" t="s">
        <v>88</v>
      </c>
      <c r="AV611" s="276" t="s">
        <v>86</v>
      </c>
      <c r="AW611" s="276" t="s">
        <v>35</v>
      </c>
      <c r="AX611" s="276" t="s">
        <v>79</v>
      </c>
      <c r="AY611" s="286" t="s">
        <v>160</v>
      </c>
    </row>
    <row r="612" s="264" customFormat="true" ht="12.8" hidden="false" customHeight="false" outlineLevel="0" collapsed="false">
      <c r="B612" s="265"/>
      <c r="C612" s="266"/>
      <c r="D612" s="254" t="s">
        <v>168</v>
      </c>
      <c r="E612" s="267"/>
      <c r="F612" s="268" t="s">
        <v>172</v>
      </c>
      <c r="G612" s="266"/>
      <c r="H612" s="269" t="n">
        <v>119.78</v>
      </c>
      <c r="I612" s="270"/>
      <c r="J612" s="266"/>
      <c r="K612" s="266"/>
      <c r="L612" s="271"/>
      <c r="M612" s="272"/>
      <c r="N612" s="273"/>
      <c r="O612" s="273"/>
      <c r="P612" s="273"/>
      <c r="Q612" s="273"/>
      <c r="R612" s="273"/>
      <c r="S612" s="273"/>
      <c r="T612" s="274"/>
      <c r="AT612" s="275" t="s">
        <v>168</v>
      </c>
      <c r="AU612" s="275" t="s">
        <v>88</v>
      </c>
      <c r="AV612" s="264" t="s">
        <v>166</v>
      </c>
      <c r="AW612" s="264" t="s">
        <v>35</v>
      </c>
      <c r="AX612" s="264" t="s">
        <v>86</v>
      </c>
      <c r="AY612" s="275" t="s">
        <v>160</v>
      </c>
    </row>
    <row r="613" s="31" customFormat="true" ht="21.75" hidden="false" customHeight="true" outlineLevel="0" collapsed="false">
      <c r="A613" s="24"/>
      <c r="B613" s="25"/>
      <c r="C613" s="237" t="s">
        <v>376</v>
      </c>
      <c r="D613" s="237" t="s">
        <v>162</v>
      </c>
      <c r="E613" s="238" t="s">
        <v>257</v>
      </c>
      <c r="F613" s="239" t="s">
        <v>258</v>
      </c>
      <c r="G613" s="240" t="s">
        <v>259</v>
      </c>
      <c r="H613" s="241" t="n">
        <v>3</v>
      </c>
      <c r="I613" s="242"/>
      <c r="J613" s="243" t="n">
        <f aca="false">ROUND(I613*H613,2)</f>
        <v>0</v>
      </c>
      <c r="K613" s="244"/>
      <c r="L613" s="30"/>
      <c r="M613" s="245"/>
      <c r="N613" s="246" t="s">
        <v>44</v>
      </c>
      <c r="O613" s="74"/>
      <c r="P613" s="247" t="n">
        <f aca="false">O613*H613</f>
        <v>0</v>
      </c>
      <c r="Q613" s="247" t="n">
        <v>0.01777</v>
      </c>
      <c r="R613" s="247" t="n">
        <f aca="false">Q613*H613</f>
        <v>0.05331</v>
      </c>
      <c r="S613" s="247" t="n">
        <v>0</v>
      </c>
      <c r="T613" s="248" t="n">
        <f aca="false">S613*H613</f>
        <v>0</v>
      </c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  <c r="AR613" s="249" t="s">
        <v>166</v>
      </c>
      <c r="AT613" s="249" t="s">
        <v>162</v>
      </c>
      <c r="AU613" s="249" t="s">
        <v>88</v>
      </c>
      <c r="AY613" s="3" t="s">
        <v>160</v>
      </c>
      <c r="BE613" s="250" t="n">
        <f aca="false">IF(N613="základní",J613,0)</f>
        <v>0</v>
      </c>
      <c r="BF613" s="250" t="n">
        <f aca="false">IF(N613="snížená",J613,0)</f>
        <v>0</v>
      </c>
      <c r="BG613" s="250" t="n">
        <f aca="false">IF(N613="zákl. přenesená",J613,0)</f>
        <v>0</v>
      </c>
      <c r="BH613" s="250" t="n">
        <f aca="false">IF(N613="sníž. přenesená",J613,0)</f>
        <v>0</v>
      </c>
      <c r="BI613" s="250" t="n">
        <f aca="false">IF(N613="nulová",J613,0)</f>
        <v>0</v>
      </c>
      <c r="BJ613" s="3" t="s">
        <v>86</v>
      </c>
      <c r="BK613" s="250" t="n">
        <f aca="false">ROUND(I613*H613,2)</f>
        <v>0</v>
      </c>
      <c r="BL613" s="3" t="s">
        <v>166</v>
      </c>
      <c r="BM613" s="249" t="s">
        <v>668</v>
      </c>
    </row>
    <row r="614" s="251" customFormat="true" ht="12.8" hidden="false" customHeight="false" outlineLevel="0" collapsed="false">
      <c r="B614" s="252"/>
      <c r="C614" s="253"/>
      <c r="D614" s="254" t="s">
        <v>168</v>
      </c>
      <c r="E614" s="255"/>
      <c r="F614" s="256" t="s">
        <v>86</v>
      </c>
      <c r="G614" s="253"/>
      <c r="H614" s="257" t="n">
        <v>1</v>
      </c>
      <c r="I614" s="258"/>
      <c r="J614" s="253"/>
      <c r="K614" s="253"/>
      <c r="L614" s="259"/>
      <c r="M614" s="260"/>
      <c r="N614" s="261"/>
      <c r="O614" s="261"/>
      <c r="P614" s="261"/>
      <c r="Q614" s="261"/>
      <c r="R614" s="261"/>
      <c r="S614" s="261"/>
      <c r="T614" s="262"/>
      <c r="AT614" s="263" t="s">
        <v>168</v>
      </c>
      <c r="AU614" s="263" t="s">
        <v>88</v>
      </c>
      <c r="AV614" s="251" t="s">
        <v>88</v>
      </c>
      <c r="AW614" s="251" t="s">
        <v>35</v>
      </c>
      <c r="AX614" s="251" t="s">
        <v>79</v>
      </c>
      <c r="AY614" s="263" t="s">
        <v>160</v>
      </c>
    </row>
    <row r="615" s="276" customFormat="true" ht="12.8" hidden="false" customHeight="false" outlineLevel="0" collapsed="false">
      <c r="B615" s="277"/>
      <c r="C615" s="278"/>
      <c r="D615" s="254" t="s">
        <v>168</v>
      </c>
      <c r="E615" s="279"/>
      <c r="F615" s="280" t="s">
        <v>669</v>
      </c>
      <c r="G615" s="278"/>
      <c r="H615" s="279"/>
      <c r="I615" s="281"/>
      <c r="J615" s="278"/>
      <c r="K615" s="278"/>
      <c r="L615" s="282"/>
      <c r="M615" s="283"/>
      <c r="N615" s="284"/>
      <c r="O615" s="284"/>
      <c r="P615" s="284"/>
      <c r="Q615" s="284"/>
      <c r="R615" s="284"/>
      <c r="S615" s="284"/>
      <c r="T615" s="285"/>
      <c r="AT615" s="286" t="s">
        <v>168</v>
      </c>
      <c r="AU615" s="286" t="s">
        <v>88</v>
      </c>
      <c r="AV615" s="276" t="s">
        <v>86</v>
      </c>
      <c r="AW615" s="276" t="s">
        <v>35</v>
      </c>
      <c r="AX615" s="276" t="s">
        <v>79</v>
      </c>
      <c r="AY615" s="286" t="s">
        <v>160</v>
      </c>
    </row>
    <row r="616" s="251" customFormat="true" ht="12.8" hidden="false" customHeight="false" outlineLevel="0" collapsed="false">
      <c r="B616" s="252"/>
      <c r="C616" s="253"/>
      <c r="D616" s="254" t="s">
        <v>168</v>
      </c>
      <c r="E616" s="255"/>
      <c r="F616" s="256" t="s">
        <v>86</v>
      </c>
      <c r="G616" s="253"/>
      <c r="H616" s="257" t="n">
        <v>1</v>
      </c>
      <c r="I616" s="258"/>
      <c r="J616" s="253"/>
      <c r="K616" s="253"/>
      <c r="L616" s="259"/>
      <c r="M616" s="260"/>
      <c r="N616" s="261"/>
      <c r="O616" s="261"/>
      <c r="P616" s="261"/>
      <c r="Q616" s="261"/>
      <c r="R616" s="261"/>
      <c r="S616" s="261"/>
      <c r="T616" s="262"/>
      <c r="AT616" s="263" t="s">
        <v>168</v>
      </c>
      <c r="AU616" s="263" t="s">
        <v>88</v>
      </c>
      <c r="AV616" s="251" t="s">
        <v>88</v>
      </c>
      <c r="AW616" s="251" t="s">
        <v>35</v>
      </c>
      <c r="AX616" s="251" t="s">
        <v>79</v>
      </c>
      <c r="AY616" s="263" t="s">
        <v>160</v>
      </c>
    </row>
    <row r="617" s="276" customFormat="true" ht="12.8" hidden="false" customHeight="false" outlineLevel="0" collapsed="false">
      <c r="B617" s="277"/>
      <c r="C617" s="278"/>
      <c r="D617" s="254" t="s">
        <v>168</v>
      </c>
      <c r="E617" s="279"/>
      <c r="F617" s="280" t="s">
        <v>670</v>
      </c>
      <c r="G617" s="278"/>
      <c r="H617" s="279"/>
      <c r="I617" s="281"/>
      <c r="J617" s="278"/>
      <c r="K617" s="278"/>
      <c r="L617" s="282"/>
      <c r="M617" s="283"/>
      <c r="N617" s="284"/>
      <c r="O617" s="284"/>
      <c r="P617" s="284"/>
      <c r="Q617" s="284"/>
      <c r="R617" s="284"/>
      <c r="S617" s="284"/>
      <c r="T617" s="285"/>
      <c r="AT617" s="286" t="s">
        <v>168</v>
      </c>
      <c r="AU617" s="286" t="s">
        <v>88</v>
      </c>
      <c r="AV617" s="276" t="s">
        <v>86</v>
      </c>
      <c r="AW617" s="276" t="s">
        <v>35</v>
      </c>
      <c r="AX617" s="276" t="s">
        <v>79</v>
      </c>
      <c r="AY617" s="286" t="s">
        <v>160</v>
      </c>
    </row>
    <row r="618" s="251" customFormat="true" ht="12.8" hidden="false" customHeight="false" outlineLevel="0" collapsed="false">
      <c r="B618" s="252"/>
      <c r="C618" s="253"/>
      <c r="D618" s="254" t="s">
        <v>168</v>
      </c>
      <c r="E618" s="255"/>
      <c r="F618" s="256" t="s">
        <v>86</v>
      </c>
      <c r="G618" s="253"/>
      <c r="H618" s="257" t="n">
        <v>1</v>
      </c>
      <c r="I618" s="258"/>
      <c r="J618" s="253"/>
      <c r="K618" s="253"/>
      <c r="L618" s="259"/>
      <c r="M618" s="260"/>
      <c r="N618" s="261"/>
      <c r="O618" s="261"/>
      <c r="P618" s="261"/>
      <c r="Q618" s="261"/>
      <c r="R618" s="261"/>
      <c r="S618" s="261"/>
      <c r="T618" s="262"/>
      <c r="AT618" s="263" t="s">
        <v>168</v>
      </c>
      <c r="AU618" s="263" t="s">
        <v>88</v>
      </c>
      <c r="AV618" s="251" t="s">
        <v>88</v>
      </c>
      <c r="AW618" s="251" t="s">
        <v>35</v>
      </c>
      <c r="AX618" s="251" t="s">
        <v>79</v>
      </c>
      <c r="AY618" s="263" t="s">
        <v>160</v>
      </c>
    </row>
    <row r="619" s="276" customFormat="true" ht="12.8" hidden="false" customHeight="false" outlineLevel="0" collapsed="false">
      <c r="B619" s="277"/>
      <c r="C619" s="278"/>
      <c r="D619" s="254" t="s">
        <v>168</v>
      </c>
      <c r="E619" s="279"/>
      <c r="F619" s="280" t="s">
        <v>490</v>
      </c>
      <c r="G619" s="278"/>
      <c r="H619" s="279"/>
      <c r="I619" s="281"/>
      <c r="J619" s="278"/>
      <c r="K619" s="278"/>
      <c r="L619" s="282"/>
      <c r="M619" s="283"/>
      <c r="N619" s="284"/>
      <c r="O619" s="284"/>
      <c r="P619" s="284"/>
      <c r="Q619" s="284"/>
      <c r="R619" s="284"/>
      <c r="S619" s="284"/>
      <c r="T619" s="285"/>
      <c r="AT619" s="286" t="s">
        <v>168</v>
      </c>
      <c r="AU619" s="286" t="s">
        <v>88</v>
      </c>
      <c r="AV619" s="276" t="s">
        <v>86</v>
      </c>
      <c r="AW619" s="276" t="s">
        <v>35</v>
      </c>
      <c r="AX619" s="276" t="s">
        <v>79</v>
      </c>
      <c r="AY619" s="286" t="s">
        <v>160</v>
      </c>
    </row>
    <row r="620" s="264" customFormat="true" ht="12.8" hidden="false" customHeight="false" outlineLevel="0" collapsed="false">
      <c r="B620" s="265"/>
      <c r="C620" s="266"/>
      <c r="D620" s="254" t="s">
        <v>168</v>
      </c>
      <c r="E620" s="267"/>
      <c r="F620" s="268" t="s">
        <v>172</v>
      </c>
      <c r="G620" s="266"/>
      <c r="H620" s="269" t="n">
        <v>3</v>
      </c>
      <c r="I620" s="270"/>
      <c r="J620" s="266"/>
      <c r="K620" s="266"/>
      <c r="L620" s="271"/>
      <c r="M620" s="272"/>
      <c r="N620" s="273"/>
      <c r="O620" s="273"/>
      <c r="P620" s="273"/>
      <c r="Q620" s="273"/>
      <c r="R620" s="273"/>
      <c r="S620" s="273"/>
      <c r="T620" s="274"/>
      <c r="AT620" s="275" t="s">
        <v>168</v>
      </c>
      <c r="AU620" s="275" t="s">
        <v>88</v>
      </c>
      <c r="AV620" s="264" t="s">
        <v>166</v>
      </c>
      <c r="AW620" s="264" t="s">
        <v>35</v>
      </c>
      <c r="AX620" s="264" t="s">
        <v>86</v>
      </c>
      <c r="AY620" s="275" t="s">
        <v>160</v>
      </c>
    </row>
    <row r="621" s="31" customFormat="true" ht="21.75" hidden="false" customHeight="true" outlineLevel="0" collapsed="false">
      <c r="A621" s="24"/>
      <c r="B621" s="25"/>
      <c r="C621" s="287" t="s">
        <v>380</v>
      </c>
      <c r="D621" s="287" t="s">
        <v>262</v>
      </c>
      <c r="E621" s="288" t="s">
        <v>671</v>
      </c>
      <c r="F621" s="289" t="s">
        <v>672</v>
      </c>
      <c r="G621" s="290" t="s">
        <v>259</v>
      </c>
      <c r="H621" s="291" t="n">
        <v>1</v>
      </c>
      <c r="I621" s="292"/>
      <c r="J621" s="293" t="n">
        <f aca="false">ROUND(I621*H621,2)</f>
        <v>0</v>
      </c>
      <c r="K621" s="294"/>
      <c r="L621" s="295"/>
      <c r="M621" s="296"/>
      <c r="N621" s="297" t="s">
        <v>44</v>
      </c>
      <c r="O621" s="74"/>
      <c r="P621" s="247" t="n">
        <f aca="false">O621*H621</f>
        <v>0</v>
      </c>
      <c r="Q621" s="247" t="n">
        <v>0.01225</v>
      </c>
      <c r="R621" s="247" t="n">
        <f aca="false">Q621*H621</f>
        <v>0.01225</v>
      </c>
      <c r="S621" s="247" t="n">
        <v>0</v>
      </c>
      <c r="T621" s="248" t="n">
        <f aca="false">S621*H621</f>
        <v>0</v>
      </c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  <c r="AR621" s="249" t="s">
        <v>200</v>
      </c>
      <c r="AT621" s="249" t="s">
        <v>262</v>
      </c>
      <c r="AU621" s="249" t="s">
        <v>88</v>
      </c>
      <c r="AY621" s="3" t="s">
        <v>160</v>
      </c>
      <c r="BE621" s="250" t="n">
        <f aca="false">IF(N621="základní",J621,0)</f>
        <v>0</v>
      </c>
      <c r="BF621" s="250" t="n">
        <f aca="false">IF(N621="snížená",J621,0)</f>
        <v>0</v>
      </c>
      <c r="BG621" s="250" t="n">
        <f aca="false">IF(N621="zákl. přenesená",J621,0)</f>
        <v>0</v>
      </c>
      <c r="BH621" s="250" t="n">
        <f aca="false">IF(N621="sníž. přenesená",J621,0)</f>
        <v>0</v>
      </c>
      <c r="BI621" s="250" t="n">
        <f aca="false">IF(N621="nulová",J621,0)</f>
        <v>0</v>
      </c>
      <c r="BJ621" s="3" t="s">
        <v>86</v>
      </c>
      <c r="BK621" s="250" t="n">
        <f aca="false">ROUND(I621*H621,2)</f>
        <v>0</v>
      </c>
      <c r="BL621" s="3" t="s">
        <v>166</v>
      </c>
      <c r="BM621" s="249" t="s">
        <v>673</v>
      </c>
    </row>
    <row r="622" s="31" customFormat="true" ht="21.75" hidden="false" customHeight="true" outlineLevel="0" collapsed="false">
      <c r="A622" s="24"/>
      <c r="B622" s="25"/>
      <c r="C622" s="287" t="s">
        <v>388</v>
      </c>
      <c r="D622" s="287" t="s">
        <v>262</v>
      </c>
      <c r="E622" s="288" t="s">
        <v>263</v>
      </c>
      <c r="F622" s="289" t="s">
        <v>264</v>
      </c>
      <c r="G622" s="290" t="s">
        <v>259</v>
      </c>
      <c r="H622" s="291" t="n">
        <v>2</v>
      </c>
      <c r="I622" s="292"/>
      <c r="J622" s="293" t="n">
        <f aca="false">ROUND(I622*H622,2)</f>
        <v>0</v>
      </c>
      <c r="K622" s="294"/>
      <c r="L622" s="295"/>
      <c r="M622" s="296"/>
      <c r="N622" s="297" t="s">
        <v>44</v>
      </c>
      <c r="O622" s="74"/>
      <c r="P622" s="247" t="n">
        <f aca="false">O622*H622</f>
        <v>0</v>
      </c>
      <c r="Q622" s="247" t="n">
        <v>0.01249</v>
      </c>
      <c r="R622" s="247" t="n">
        <f aca="false">Q622*H622</f>
        <v>0.02498</v>
      </c>
      <c r="S622" s="247" t="n">
        <v>0</v>
      </c>
      <c r="T622" s="248" t="n">
        <f aca="false">S622*H622</f>
        <v>0</v>
      </c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  <c r="AR622" s="249" t="s">
        <v>200</v>
      </c>
      <c r="AT622" s="249" t="s">
        <v>262</v>
      </c>
      <c r="AU622" s="249" t="s">
        <v>88</v>
      </c>
      <c r="AY622" s="3" t="s">
        <v>160</v>
      </c>
      <c r="BE622" s="250" t="n">
        <f aca="false">IF(N622="základní",J622,0)</f>
        <v>0</v>
      </c>
      <c r="BF622" s="250" t="n">
        <f aca="false">IF(N622="snížená",J622,0)</f>
        <v>0</v>
      </c>
      <c r="BG622" s="250" t="n">
        <f aca="false">IF(N622="zákl. přenesená",J622,0)</f>
        <v>0</v>
      </c>
      <c r="BH622" s="250" t="n">
        <f aca="false">IF(N622="sníž. přenesená",J622,0)</f>
        <v>0</v>
      </c>
      <c r="BI622" s="250" t="n">
        <f aca="false">IF(N622="nulová",J622,0)</f>
        <v>0</v>
      </c>
      <c r="BJ622" s="3" t="s">
        <v>86</v>
      </c>
      <c r="BK622" s="250" t="n">
        <f aca="false">ROUND(I622*H622,2)</f>
        <v>0</v>
      </c>
      <c r="BL622" s="3" t="s">
        <v>166</v>
      </c>
      <c r="BM622" s="249" t="s">
        <v>674</v>
      </c>
    </row>
    <row r="623" s="31" customFormat="true" ht="16.5" hidden="false" customHeight="true" outlineLevel="0" collapsed="false">
      <c r="A623" s="24"/>
      <c r="B623" s="25"/>
      <c r="C623" s="237" t="s">
        <v>675</v>
      </c>
      <c r="D623" s="237" t="s">
        <v>162</v>
      </c>
      <c r="E623" s="238" t="s">
        <v>676</v>
      </c>
      <c r="F623" s="239" t="s">
        <v>677</v>
      </c>
      <c r="G623" s="240" t="s">
        <v>259</v>
      </c>
      <c r="H623" s="241" t="n">
        <v>2</v>
      </c>
      <c r="I623" s="242"/>
      <c r="J623" s="243" t="n">
        <f aca="false">ROUND(I623*H623,2)</f>
        <v>0</v>
      </c>
      <c r="K623" s="244"/>
      <c r="L623" s="30"/>
      <c r="M623" s="245"/>
      <c r="N623" s="246" t="s">
        <v>44</v>
      </c>
      <c r="O623" s="74"/>
      <c r="P623" s="247" t="n">
        <f aca="false">O623*H623</f>
        <v>0</v>
      </c>
      <c r="Q623" s="247" t="n">
        <v>0.04684</v>
      </c>
      <c r="R623" s="247" t="n">
        <f aca="false">Q623*H623</f>
        <v>0.09368</v>
      </c>
      <c r="S623" s="247" t="n">
        <v>0</v>
      </c>
      <c r="T623" s="248" t="n">
        <f aca="false">S623*H623</f>
        <v>0</v>
      </c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  <c r="AR623" s="249" t="s">
        <v>166</v>
      </c>
      <c r="AT623" s="249" t="s">
        <v>162</v>
      </c>
      <c r="AU623" s="249" t="s">
        <v>88</v>
      </c>
      <c r="AY623" s="3" t="s">
        <v>160</v>
      </c>
      <c r="BE623" s="250" t="n">
        <f aca="false">IF(N623="základní",J623,0)</f>
        <v>0</v>
      </c>
      <c r="BF623" s="250" t="n">
        <f aca="false">IF(N623="snížená",J623,0)</f>
        <v>0</v>
      </c>
      <c r="BG623" s="250" t="n">
        <f aca="false">IF(N623="zákl. přenesená",J623,0)</f>
        <v>0</v>
      </c>
      <c r="BH623" s="250" t="n">
        <f aca="false">IF(N623="sníž. přenesená",J623,0)</f>
        <v>0</v>
      </c>
      <c r="BI623" s="250" t="n">
        <f aca="false">IF(N623="nulová",J623,0)</f>
        <v>0</v>
      </c>
      <c r="BJ623" s="3" t="s">
        <v>86</v>
      </c>
      <c r="BK623" s="250" t="n">
        <f aca="false">ROUND(I623*H623,2)</f>
        <v>0</v>
      </c>
      <c r="BL623" s="3" t="s">
        <v>166</v>
      </c>
      <c r="BM623" s="249" t="s">
        <v>678</v>
      </c>
    </row>
    <row r="624" s="251" customFormat="true" ht="12.8" hidden="false" customHeight="false" outlineLevel="0" collapsed="false">
      <c r="B624" s="252"/>
      <c r="C624" s="253"/>
      <c r="D624" s="254" t="s">
        <v>168</v>
      </c>
      <c r="E624" s="255"/>
      <c r="F624" s="256" t="s">
        <v>86</v>
      </c>
      <c r="G624" s="253"/>
      <c r="H624" s="257" t="n">
        <v>1</v>
      </c>
      <c r="I624" s="258"/>
      <c r="J624" s="253"/>
      <c r="K624" s="253"/>
      <c r="L624" s="259"/>
      <c r="M624" s="260"/>
      <c r="N624" s="261"/>
      <c r="O624" s="261"/>
      <c r="P624" s="261"/>
      <c r="Q624" s="261"/>
      <c r="R624" s="261"/>
      <c r="S624" s="261"/>
      <c r="T624" s="262"/>
      <c r="AT624" s="263" t="s">
        <v>168</v>
      </c>
      <c r="AU624" s="263" t="s">
        <v>88</v>
      </c>
      <c r="AV624" s="251" t="s">
        <v>88</v>
      </c>
      <c r="AW624" s="251" t="s">
        <v>35</v>
      </c>
      <c r="AX624" s="251" t="s">
        <v>79</v>
      </c>
      <c r="AY624" s="263" t="s">
        <v>160</v>
      </c>
    </row>
    <row r="625" s="276" customFormat="true" ht="12.8" hidden="false" customHeight="false" outlineLevel="0" collapsed="false">
      <c r="B625" s="277"/>
      <c r="C625" s="278"/>
      <c r="D625" s="254" t="s">
        <v>168</v>
      </c>
      <c r="E625" s="279"/>
      <c r="F625" s="280" t="s">
        <v>500</v>
      </c>
      <c r="G625" s="278"/>
      <c r="H625" s="279"/>
      <c r="I625" s="281"/>
      <c r="J625" s="278"/>
      <c r="K625" s="278"/>
      <c r="L625" s="282"/>
      <c r="M625" s="283"/>
      <c r="N625" s="284"/>
      <c r="O625" s="284"/>
      <c r="P625" s="284"/>
      <c r="Q625" s="284"/>
      <c r="R625" s="284"/>
      <c r="S625" s="284"/>
      <c r="T625" s="285"/>
      <c r="AT625" s="286" t="s">
        <v>168</v>
      </c>
      <c r="AU625" s="286" t="s">
        <v>88</v>
      </c>
      <c r="AV625" s="276" t="s">
        <v>86</v>
      </c>
      <c r="AW625" s="276" t="s">
        <v>35</v>
      </c>
      <c r="AX625" s="276" t="s">
        <v>79</v>
      </c>
      <c r="AY625" s="286" t="s">
        <v>160</v>
      </c>
    </row>
    <row r="626" s="251" customFormat="true" ht="12.8" hidden="false" customHeight="false" outlineLevel="0" collapsed="false">
      <c r="B626" s="252"/>
      <c r="C626" s="253"/>
      <c r="D626" s="254" t="s">
        <v>168</v>
      </c>
      <c r="E626" s="255"/>
      <c r="F626" s="256" t="s">
        <v>86</v>
      </c>
      <c r="G626" s="253"/>
      <c r="H626" s="257" t="n">
        <v>1</v>
      </c>
      <c r="I626" s="258"/>
      <c r="J626" s="253"/>
      <c r="K626" s="253"/>
      <c r="L626" s="259"/>
      <c r="M626" s="260"/>
      <c r="N626" s="261"/>
      <c r="O626" s="261"/>
      <c r="P626" s="261"/>
      <c r="Q626" s="261"/>
      <c r="R626" s="261"/>
      <c r="S626" s="261"/>
      <c r="T626" s="262"/>
      <c r="AT626" s="263" t="s">
        <v>168</v>
      </c>
      <c r="AU626" s="263" t="s">
        <v>88</v>
      </c>
      <c r="AV626" s="251" t="s">
        <v>88</v>
      </c>
      <c r="AW626" s="251" t="s">
        <v>35</v>
      </c>
      <c r="AX626" s="251" t="s">
        <v>79</v>
      </c>
      <c r="AY626" s="263" t="s">
        <v>160</v>
      </c>
    </row>
    <row r="627" s="276" customFormat="true" ht="12.8" hidden="false" customHeight="false" outlineLevel="0" collapsed="false">
      <c r="B627" s="277"/>
      <c r="C627" s="278"/>
      <c r="D627" s="254" t="s">
        <v>168</v>
      </c>
      <c r="E627" s="279"/>
      <c r="F627" s="280" t="s">
        <v>480</v>
      </c>
      <c r="G627" s="278"/>
      <c r="H627" s="279"/>
      <c r="I627" s="281"/>
      <c r="J627" s="278"/>
      <c r="K627" s="278"/>
      <c r="L627" s="282"/>
      <c r="M627" s="283"/>
      <c r="N627" s="284"/>
      <c r="O627" s="284"/>
      <c r="P627" s="284"/>
      <c r="Q627" s="284"/>
      <c r="R627" s="284"/>
      <c r="S627" s="284"/>
      <c r="T627" s="285"/>
      <c r="AT627" s="286" t="s">
        <v>168</v>
      </c>
      <c r="AU627" s="286" t="s">
        <v>88</v>
      </c>
      <c r="AV627" s="276" t="s">
        <v>86</v>
      </c>
      <c r="AW627" s="276" t="s">
        <v>35</v>
      </c>
      <c r="AX627" s="276" t="s">
        <v>79</v>
      </c>
      <c r="AY627" s="286" t="s">
        <v>160</v>
      </c>
    </row>
    <row r="628" s="264" customFormat="true" ht="12.8" hidden="false" customHeight="false" outlineLevel="0" collapsed="false">
      <c r="B628" s="265"/>
      <c r="C628" s="266"/>
      <c r="D628" s="254" t="s">
        <v>168</v>
      </c>
      <c r="E628" s="267"/>
      <c r="F628" s="268" t="s">
        <v>172</v>
      </c>
      <c r="G628" s="266"/>
      <c r="H628" s="269" t="n">
        <v>2</v>
      </c>
      <c r="I628" s="270"/>
      <c r="J628" s="266"/>
      <c r="K628" s="266"/>
      <c r="L628" s="271"/>
      <c r="M628" s="272"/>
      <c r="N628" s="273"/>
      <c r="O628" s="273"/>
      <c r="P628" s="273"/>
      <c r="Q628" s="273"/>
      <c r="R628" s="273"/>
      <c r="S628" s="273"/>
      <c r="T628" s="274"/>
      <c r="AT628" s="275" t="s">
        <v>168</v>
      </c>
      <c r="AU628" s="275" t="s">
        <v>88</v>
      </c>
      <c r="AV628" s="264" t="s">
        <v>166</v>
      </c>
      <c r="AW628" s="264" t="s">
        <v>35</v>
      </c>
      <c r="AX628" s="264" t="s">
        <v>86</v>
      </c>
      <c r="AY628" s="275" t="s">
        <v>160</v>
      </c>
    </row>
    <row r="629" s="31" customFormat="true" ht="21.75" hidden="false" customHeight="true" outlineLevel="0" collapsed="false">
      <c r="A629" s="24"/>
      <c r="B629" s="25"/>
      <c r="C629" s="287" t="s">
        <v>679</v>
      </c>
      <c r="D629" s="287" t="s">
        <v>262</v>
      </c>
      <c r="E629" s="288" t="s">
        <v>263</v>
      </c>
      <c r="F629" s="289" t="s">
        <v>264</v>
      </c>
      <c r="G629" s="290" t="s">
        <v>259</v>
      </c>
      <c r="H629" s="291" t="n">
        <v>2</v>
      </c>
      <c r="I629" s="292"/>
      <c r="J629" s="293" t="n">
        <f aca="false">ROUND(I629*H629,2)</f>
        <v>0</v>
      </c>
      <c r="K629" s="294"/>
      <c r="L629" s="295"/>
      <c r="M629" s="296"/>
      <c r="N629" s="297" t="s">
        <v>44</v>
      </c>
      <c r="O629" s="74"/>
      <c r="P629" s="247" t="n">
        <f aca="false">O629*H629</f>
        <v>0</v>
      </c>
      <c r="Q629" s="247" t="n">
        <v>0.01249</v>
      </c>
      <c r="R629" s="247" t="n">
        <f aca="false">Q629*H629</f>
        <v>0.02498</v>
      </c>
      <c r="S629" s="247" t="n">
        <v>0</v>
      </c>
      <c r="T629" s="248" t="n">
        <f aca="false">S629*H629</f>
        <v>0</v>
      </c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  <c r="AR629" s="249" t="s">
        <v>200</v>
      </c>
      <c r="AT629" s="249" t="s">
        <v>262</v>
      </c>
      <c r="AU629" s="249" t="s">
        <v>88</v>
      </c>
      <c r="AY629" s="3" t="s">
        <v>160</v>
      </c>
      <c r="BE629" s="250" t="n">
        <f aca="false">IF(N629="základní",J629,0)</f>
        <v>0</v>
      </c>
      <c r="BF629" s="250" t="n">
        <f aca="false">IF(N629="snížená",J629,0)</f>
        <v>0</v>
      </c>
      <c r="BG629" s="250" t="n">
        <f aca="false">IF(N629="zákl. přenesená",J629,0)</f>
        <v>0</v>
      </c>
      <c r="BH629" s="250" t="n">
        <f aca="false">IF(N629="sníž. přenesená",J629,0)</f>
        <v>0</v>
      </c>
      <c r="BI629" s="250" t="n">
        <f aca="false">IF(N629="nulová",J629,0)</f>
        <v>0</v>
      </c>
      <c r="BJ629" s="3" t="s">
        <v>86</v>
      </c>
      <c r="BK629" s="250" t="n">
        <f aca="false">ROUND(I629*H629,2)</f>
        <v>0</v>
      </c>
      <c r="BL629" s="3" t="s">
        <v>166</v>
      </c>
      <c r="BM629" s="249" t="s">
        <v>680</v>
      </c>
    </row>
    <row r="630" s="31" customFormat="true" ht="21.75" hidden="false" customHeight="true" outlineLevel="0" collapsed="false">
      <c r="A630" s="24"/>
      <c r="B630" s="25"/>
      <c r="C630" s="237" t="s">
        <v>681</v>
      </c>
      <c r="D630" s="237" t="s">
        <v>162</v>
      </c>
      <c r="E630" s="238" t="s">
        <v>682</v>
      </c>
      <c r="F630" s="239" t="s">
        <v>683</v>
      </c>
      <c r="G630" s="240" t="s">
        <v>259</v>
      </c>
      <c r="H630" s="241" t="n">
        <v>3</v>
      </c>
      <c r="I630" s="242"/>
      <c r="J630" s="243" t="n">
        <f aca="false">ROUND(I630*H630,2)</f>
        <v>0</v>
      </c>
      <c r="K630" s="244"/>
      <c r="L630" s="30"/>
      <c r="M630" s="245"/>
      <c r="N630" s="246" t="s">
        <v>44</v>
      </c>
      <c r="O630" s="74"/>
      <c r="P630" s="247" t="n">
        <f aca="false">O630*H630</f>
        <v>0</v>
      </c>
      <c r="Q630" s="247" t="n">
        <v>0.4417</v>
      </c>
      <c r="R630" s="247" t="n">
        <f aca="false">Q630*H630</f>
        <v>1.3251</v>
      </c>
      <c r="S630" s="247" t="n">
        <v>0</v>
      </c>
      <c r="T630" s="248" t="n">
        <f aca="false">S630*H630</f>
        <v>0</v>
      </c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  <c r="AR630" s="249" t="s">
        <v>166</v>
      </c>
      <c r="AT630" s="249" t="s">
        <v>162</v>
      </c>
      <c r="AU630" s="249" t="s">
        <v>88</v>
      </c>
      <c r="AY630" s="3" t="s">
        <v>160</v>
      </c>
      <c r="BE630" s="250" t="n">
        <f aca="false">IF(N630="základní",J630,0)</f>
        <v>0</v>
      </c>
      <c r="BF630" s="250" t="n">
        <f aca="false">IF(N630="snížená",J630,0)</f>
        <v>0</v>
      </c>
      <c r="BG630" s="250" t="n">
        <f aca="false">IF(N630="zákl. přenesená",J630,0)</f>
        <v>0</v>
      </c>
      <c r="BH630" s="250" t="n">
        <f aca="false">IF(N630="sníž. přenesená",J630,0)</f>
        <v>0</v>
      </c>
      <c r="BI630" s="250" t="n">
        <f aca="false">IF(N630="nulová",J630,0)</f>
        <v>0</v>
      </c>
      <c r="BJ630" s="3" t="s">
        <v>86</v>
      </c>
      <c r="BK630" s="250" t="n">
        <f aca="false">ROUND(I630*H630,2)</f>
        <v>0</v>
      </c>
      <c r="BL630" s="3" t="s">
        <v>166</v>
      </c>
      <c r="BM630" s="249" t="s">
        <v>684</v>
      </c>
    </row>
    <row r="631" s="251" customFormat="true" ht="12.8" hidden="false" customHeight="false" outlineLevel="0" collapsed="false">
      <c r="B631" s="252"/>
      <c r="C631" s="253"/>
      <c r="D631" s="254" t="s">
        <v>168</v>
      </c>
      <c r="E631" s="255"/>
      <c r="F631" s="256" t="s">
        <v>86</v>
      </c>
      <c r="G631" s="253"/>
      <c r="H631" s="257" t="n">
        <v>1</v>
      </c>
      <c r="I631" s="258"/>
      <c r="J631" s="253"/>
      <c r="K631" s="253"/>
      <c r="L631" s="259"/>
      <c r="M631" s="260"/>
      <c r="N631" s="261"/>
      <c r="O631" s="261"/>
      <c r="P631" s="261"/>
      <c r="Q631" s="261"/>
      <c r="R631" s="261"/>
      <c r="S631" s="261"/>
      <c r="T631" s="262"/>
      <c r="AT631" s="263" t="s">
        <v>168</v>
      </c>
      <c r="AU631" s="263" t="s">
        <v>88</v>
      </c>
      <c r="AV631" s="251" t="s">
        <v>88</v>
      </c>
      <c r="AW631" s="251" t="s">
        <v>35</v>
      </c>
      <c r="AX631" s="251" t="s">
        <v>79</v>
      </c>
      <c r="AY631" s="263" t="s">
        <v>160</v>
      </c>
    </row>
    <row r="632" s="276" customFormat="true" ht="12.8" hidden="false" customHeight="false" outlineLevel="0" collapsed="false">
      <c r="B632" s="277"/>
      <c r="C632" s="278"/>
      <c r="D632" s="254" t="s">
        <v>168</v>
      </c>
      <c r="E632" s="279"/>
      <c r="F632" s="280" t="s">
        <v>503</v>
      </c>
      <c r="G632" s="278"/>
      <c r="H632" s="279"/>
      <c r="I632" s="281"/>
      <c r="J632" s="278"/>
      <c r="K632" s="278"/>
      <c r="L632" s="282"/>
      <c r="M632" s="283"/>
      <c r="N632" s="284"/>
      <c r="O632" s="284"/>
      <c r="P632" s="284"/>
      <c r="Q632" s="284"/>
      <c r="R632" s="284"/>
      <c r="S632" s="284"/>
      <c r="T632" s="285"/>
      <c r="AT632" s="286" t="s">
        <v>168</v>
      </c>
      <c r="AU632" s="286" t="s">
        <v>88</v>
      </c>
      <c r="AV632" s="276" t="s">
        <v>86</v>
      </c>
      <c r="AW632" s="276" t="s">
        <v>35</v>
      </c>
      <c r="AX632" s="276" t="s">
        <v>79</v>
      </c>
      <c r="AY632" s="286" t="s">
        <v>160</v>
      </c>
    </row>
    <row r="633" s="251" customFormat="true" ht="12.8" hidden="false" customHeight="false" outlineLevel="0" collapsed="false">
      <c r="B633" s="252"/>
      <c r="C633" s="253"/>
      <c r="D633" s="254" t="s">
        <v>168</v>
      </c>
      <c r="E633" s="255"/>
      <c r="F633" s="256" t="s">
        <v>86</v>
      </c>
      <c r="G633" s="253"/>
      <c r="H633" s="257" t="n">
        <v>1</v>
      </c>
      <c r="I633" s="258"/>
      <c r="J633" s="253"/>
      <c r="K633" s="253"/>
      <c r="L633" s="259"/>
      <c r="M633" s="260"/>
      <c r="N633" s="261"/>
      <c r="O633" s="261"/>
      <c r="P633" s="261"/>
      <c r="Q633" s="261"/>
      <c r="R633" s="261"/>
      <c r="S633" s="261"/>
      <c r="T633" s="262"/>
      <c r="AT633" s="263" t="s">
        <v>168</v>
      </c>
      <c r="AU633" s="263" t="s">
        <v>88</v>
      </c>
      <c r="AV633" s="251" t="s">
        <v>88</v>
      </c>
      <c r="AW633" s="251" t="s">
        <v>35</v>
      </c>
      <c r="AX633" s="251" t="s">
        <v>79</v>
      </c>
      <c r="AY633" s="263" t="s">
        <v>160</v>
      </c>
    </row>
    <row r="634" s="276" customFormat="true" ht="12.8" hidden="false" customHeight="false" outlineLevel="0" collapsed="false">
      <c r="B634" s="277"/>
      <c r="C634" s="278"/>
      <c r="D634" s="254" t="s">
        <v>168</v>
      </c>
      <c r="E634" s="279"/>
      <c r="F634" s="280" t="s">
        <v>504</v>
      </c>
      <c r="G634" s="278"/>
      <c r="H634" s="279"/>
      <c r="I634" s="281"/>
      <c r="J634" s="278"/>
      <c r="K634" s="278"/>
      <c r="L634" s="282"/>
      <c r="M634" s="283"/>
      <c r="N634" s="284"/>
      <c r="O634" s="284"/>
      <c r="P634" s="284"/>
      <c r="Q634" s="284"/>
      <c r="R634" s="284"/>
      <c r="S634" s="284"/>
      <c r="T634" s="285"/>
      <c r="AT634" s="286" t="s">
        <v>168</v>
      </c>
      <c r="AU634" s="286" t="s">
        <v>88</v>
      </c>
      <c r="AV634" s="276" t="s">
        <v>86</v>
      </c>
      <c r="AW634" s="276" t="s">
        <v>35</v>
      </c>
      <c r="AX634" s="276" t="s">
        <v>79</v>
      </c>
      <c r="AY634" s="286" t="s">
        <v>160</v>
      </c>
    </row>
    <row r="635" s="251" customFormat="true" ht="12.8" hidden="false" customHeight="false" outlineLevel="0" collapsed="false">
      <c r="B635" s="252"/>
      <c r="C635" s="253"/>
      <c r="D635" s="254" t="s">
        <v>168</v>
      </c>
      <c r="E635" s="255"/>
      <c r="F635" s="256" t="s">
        <v>86</v>
      </c>
      <c r="G635" s="253"/>
      <c r="H635" s="257" t="n">
        <v>1</v>
      </c>
      <c r="I635" s="258"/>
      <c r="J635" s="253"/>
      <c r="K635" s="253"/>
      <c r="L635" s="259"/>
      <c r="M635" s="260"/>
      <c r="N635" s="261"/>
      <c r="O635" s="261"/>
      <c r="P635" s="261"/>
      <c r="Q635" s="261"/>
      <c r="R635" s="261"/>
      <c r="S635" s="261"/>
      <c r="T635" s="262"/>
      <c r="AT635" s="263" t="s">
        <v>168</v>
      </c>
      <c r="AU635" s="263" t="s">
        <v>88</v>
      </c>
      <c r="AV635" s="251" t="s">
        <v>88</v>
      </c>
      <c r="AW635" s="251" t="s">
        <v>35</v>
      </c>
      <c r="AX635" s="251" t="s">
        <v>79</v>
      </c>
      <c r="AY635" s="263" t="s">
        <v>160</v>
      </c>
    </row>
    <row r="636" s="276" customFormat="true" ht="12.8" hidden="false" customHeight="false" outlineLevel="0" collapsed="false">
      <c r="B636" s="277"/>
      <c r="C636" s="278"/>
      <c r="D636" s="254" t="s">
        <v>168</v>
      </c>
      <c r="E636" s="279"/>
      <c r="F636" s="280" t="s">
        <v>505</v>
      </c>
      <c r="G636" s="278"/>
      <c r="H636" s="279"/>
      <c r="I636" s="281"/>
      <c r="J636" s="278"/>
      <c r="K636" s="278"/>
      <c r="L636" s="282"/>
      <c r="M636" s="283"/>
      <c r="N636" s="284"/>
      <c r="O636" s="284"/>
      <c r="P636" s="284"/>
      <c r="Q636" s="284"/>
      <c r="R636" s="284"/>
      <c r="S636" s="284"/>
      <c r="T636" s="285"/>
      <c r="AT636" s="286" t="s">
        <v>168</v>
      </c>
      <c r="AU636" s="286" t="s">
        <v>88</v>
      </c>
      <c r="AV636" s="276" t="s">
        <v>86</v>
      </c>
      <c r="AW636" s="276" t="s">
        <v>35</v>
      </c>
      <c r="AX636" s="276" t="s">
        <v>79</v>
      </c>
      <c r="AY636" s="286" t="s">
        <v>160</v>
      </c>
    </row>
    <row r="637" s="264" customFormat="true" ht="12.8" hidden="false" customHeight="false" outlineLevel="0" collapsed="false">
      <c r="B637" s="265"/>
      <c r="C637" s="266"/>
      <c r="D637" s="254" t="s">
        <v>168</v>
      </c>
      <c r="E637" s="267"/>
      <c r="F637" s="268" t="s">
        <v>172</v>
      </c>
      <c r="G637" s="266"/>
      <c r="H637" s="269" t="n">
        <v>3</v>
      </c>
      <c r="I637" s="270"/>
      <c r="J637" s="266"/>
      <c r="K637" s="266"/>
      <c r="L637" s="271"/>
      <c r="M637" s="272"/>
      <c r="N637" s="273"/>
      <c r="O637" s="273"/>
      <c r="P637" s="273"/>
      <c r="Q637" s="273"/>
      <c r="R637" s="273"/>
      <c r="S637" s="273"/>
      <c r="T637" s="274"/>
      <c r="AT637" s="275" t="s">
        <v>168</v>
      </c>
      <c r="AU637" s="275" t="s">
        <v>88</v>
      </c>
      <c r="AV637" s="264" t="s">
        <v>166</v>
      </c>
      <c r="AW637" s="264" t="s">
        <v>35</v>
      </c>
      <c r="AX637" s="264" t="s">
        <v>86</v>
      </c>
      <c r="AY637" s="275" t="s">
        <v>160</v>
      </c>
    </row>
    <row r="638" s="31" customFormat="true" ht="21.75" hidden="false" customHeight="true" outlineLevel="0" collapsed="false">
      <c r="A638" s="24"/>
      <c r="B638" s="25"/>
      <c r="C638" s="287" t="s">
        <v>685</v>
      </c>
      <c r="D638" s="287" t="s">
        <v>262</v>
      </c>
      <c r="E638" s="288" t="s">
        <v>686</v>
      </c>
      <c r="F638" s="289" t="s">
        <v>687</v>
      </c>
      <c r="G638" s="290" t="s">
        <v>259</v>
      </c>
      <c r="H638" s="291" t="n">
        <v>3</v>
      </c>
      <c r="I638" s="292"/>
      <c r="J638" s="293" t="n">
        <f aca="false">ROUND(I638*H638,2)</f>
        <v>0</v>
      </c>
      <c r="K638" s="294"/>
      <c r="L638" s="295"/>
      <c r="M638" s="296"/>
      <c r="N638" s="297" t="s">
        <v>44</v>
      </c>
      <c r="O638" s="74"/>
      <c r="P638" s="247" t="n">
        <f aca="false">O638*H638</f>
        <v>0</v>
      </c>
      <c r="Q638" s="247" t="n">
        <v>0.02265</v>
      </c>
      <c r="R638" s="247" t="n">
        <f aca="false">Q638*H638</f>
        <v>0.06795</v>
      </c>
      <c r="S638" s="247" t="n">
        <v>0</v>
      </c>
      <c r="T638" s="248" t="n">
        <f aca="false">S638*H638</f>
        <v>0</v>
      </c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  <c r="AR638" s="249" t="s">
        <v>200</v>
      </c>
      <c r="AT638" s="249" t="s">
        <v>262</v>
      </c>
      <c r="AU638" s="249" t="s">
        <v>88</v>
      </c>
      <c r="AY638" s="3" t="s">
        <v>160</v>
      </c>
      <c r="BE638" s="250" t="n">
        <f aca="false">IF(N638="základní",J638,0)</f>
        <v>0</v>
      </c>
      <c r="BF638" s="250" t="n">
        <f aca="false">IF(N638="snížená",J638,0)</f>
        <v>0</v>
      </c>
      <c r="BG638" s="250" t="n">
        <f aca="false">IF(N638="zákl. přenesená",J638,0)</f>
        <v>0</v>
      </c>
      <c r="BH638" s="250" t="n">
        <f aca="false">IF(N638="sníž. přenesená",J638,0)</f>
        <v>0</v>
      </c>
      <c r="BI638" s="250" t="n">
        <f aca="false">IF(N638="nulová",J638,0)</f>
        <v>0</v>
      </c>
      <c r="BJ638" s="3" t="s">
        <v>86</v>
      </c>
      <c r="BK638" s="250" t="n">
        <f aca="false">ROUND(I638*H638,2)</f>
        <v>0</v>
      </c>
      <c r="BL638" s="3" t="s">
        <v>166</v>
      </c>
      <c r="BM638" s="249" t="s">
        <v>688</v>
      </c>
    </row>
    <row r="639" s="220" customFormat="true" ht="22.8" hidden="false" customHeight="true" outlineLevel="0" collapsed="false">
      <c r="B639" s="221"/>
      <c r="C639" s="222"/>
      <c r="D639" s="223" t="s">
        <v>78</v>
      </c>
      <c r="E639" s="235" t="s">
        <v>204</v>
      </c>
      <c r="F639" s="235" t="s">
        <v>266</v>
      </c>
      <c r="G639" s="222"/>
      <c r="H639" s="222"/>
      <c r="I639" s="225"/>
      <c r="J639" s="236" t="n">
        <f aca="false">BK639</f>
        <v>0</v>
      </c>
      <c r="K639" s="222"/>
      <c r="L639" s="227"/>
      <c r="M639" s="228"/>
      <c r="N639" s="229"/>
      <c r="O639" s="229"/>
      <c r="P639" s="230" t="n">
        <f aca="false">SUM(P640:P868)</f>
        <v>0</v>
      </c>
      <c r="Q639" s="229"/>
      <c r="R639" s="230" t="n">
        <f aca="false">SUM(R640:R868)</f>
        <v>0.0391645</v>
      </c>
      <c r="S639" s="229"/>
      <c r="T639" s="231" t="n">
        <f aca="false">SUM(T640:T868)</f>
        <v>73.433725</v>
      </c>
      <c r="AR639" s="232" t="s">
        <v>86</v>
      </c>
      <c r="AT639" s="233" t="s">
        <v>78</v>
      </c>
      <c r="AU639" s="233" t="s">
        <v>86</v>
      </c>
      <c r="AY639" s="232" t="s">
        <v>160</v>
      </c>
      <c r="BK639" s="234" t="n">
        <f aca="false">SUM(BK640:BK868)</f>
        <v>0</v>
      </c>
    </row>
    <row r="640" s="31" customFormat="true" ht="21.75" hidden="false" customHeight="true" outlineLevel="0" collapsed="false">
      <c r="A640" s="24"/>
      <c r="B640" s="25"/>
      <c r="C640" s="237" t="s">
        <v>689</v>
      </c>
      <c r="D640" s="237" t="s">
        <v>162</v>
      </c>
      <c r="E640" s="238" t="s">
        <v>268</v>
      </c>
      <c r="F640" s="239" t="s">
        <v>269</v>
      </c>
      <c r="G640" s="240" t="s">
        <v>213</v>
      </c>
      <c r="H640" s="241" t="n">
        <v>98.85</v>
      </c>
      <c r="I640" s="242"/>
      <c r="J640" s="243" t="n">
        <f aca="false">ROUND(I640*H640,2)</f>
        <v>0</v>
      </c>
      <c r="K640" s="244"/>
      <c r="L640" s="30"/>
      <c r="M640" s="245"/>
      <c r="N640" s="246" t="s">
        <v>44</v>
      </c>
      <c r="O640" s="74"/>
      <c r="P640" s="247" t="n">
        <f aca="false">O640*H640</f>
        <v>0</v>
      </c>
      <c r="Q640" s="247" t="n">
        <v>0.00013</v>
      </c>
      <c r="R640" s="247" t="n">
        <f aca="false">Q640*H640</f>
        <v>0.0128505</v>
      </c>
      <c r="S640" s="247" t="n">
        <v>0</v>
      </c>
      <c r="T640" s="248" t="n">
        <f aca="false">S640*H640</f>
        <v>0</v>
      </c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  <c r="AR640" s="249" t="s">
        <v>166</v>
      </c>
      <c r="AT640" s="249" t="s">
        <v>162</v>
      </c>
      <c r="AU640" s="249" t="s">
        <v>88</v>
      </c>
      <c r="AY640" s="3" t="s">
        <v>160</v>
      </c>
      <c r="BE640" s="250" t="n">
        <f aca="false">IF(N640="základní",J640,0)</f>
        <v>0</v>
      </c>
      <c r="BF640" s="250" t="n">
        <f aca="false">IF(N640="snížená",J640,0)</f>
        <v>0</v>
      </c>
      <c r="BG640" s="250" t="n">
        <f aca="false">IF(N640="zákl. přenesená",J640,0)</f>
        <v>0</v>
      </c>
      <c r="BH640" s="250" t="n">
        <f aca="false">IF(N640="sníž. přenesená",J640,0)</f>
        <v>0</v>
      </c>
      <c r="BI640" s="250" t="n">
        <f aca="false">IF(N640="nulová",J640,0)</f>
        <v>0</v>
      </c>
      <c r="BJ640" s="3" t="s">
        <v>86</v>
      </c>
      <c r="BK640" s="250" t="n">
        <f aca="false">ROUND(I640*H640,2)</f>
        <v>0</v>
      </c>
      <c r="BL640" s="3" t="s">
        <v>166</v>
      </c>
      <c r="BM640" s="249" t="s">
        <v>690</v>
      </c>
    </row>
    <row r="641" s="251" customFormat="true" ht="12.8" hidden="false" customHeight="false" outlineLevel="0" collapsed="false">
      <c r="B641" s="252"/>
      <c r="C641" s="253"/>
      <c r="D641" s="254" t="s">
        <v>168</v>
      </c>
      <c r="E641" s="255"/>
      <c r="F641" s="256" t="s">
        <v>516</v>
      </c>
      <c r="G641" s="253"/>
      <c r="H641" s="257" t="n">
        <v>4.39</v>
      </c>
      <c r="I641" s="258"/>
      <c r="J641" s="253"/>
      <c r="K641" s="253"/>
      <c r="L641" s="259"/>
      <c r="M641" s="260"/>
      <c r="N641" s="261"/>
      <c r="O641" s="261"/>
      <c r="P641" s="261"/>
      <c r="Q641" s="261"/>
      <c r="R641" s="261"/>
      <c r="S641" s="261"/>
      <c r="T641" s="262"/>
      <c r="AT641" s="263" t="s">
        <v>168</v>
      </c>
      <c r="AU641" s="263" t="s">
        <v>88</v>
      </c>
      <c r="AV641" s="251" t="s">
        <v>88</v>
      </c>
      <c r="AW641" s="251" t="s">
        <v>35</v>
      </c>
      <c r="AX641" s="251" t="s">
        <v>79</v>
      </c>
      <c r="AY641" s="263" t="s">
        <v>160</v>
      </c>
    </row>
    <row r="642" s="276" customFormat="true" ht="12.8" hidden="false" customHeight="false" outlineLevel="0" collapsed="false">
      <c r="B642" s="277"/>
      <c r="C642" s="278"/>
      <c r="D642" s="254" t="s">
        <v>168</v>
      </c>
      <c r="E642" s="279"/>
      <c r="F642" s="280" t="s">
        <v>517</v>
      </c>
      <c r="G642" s="278"/>
      <c r="H642" s="279"/>
      <c r="I642" s="281"/>
      <c r="J642" s="278"/>
      <c r="K642" s="278"/>
      <c r="L642" s="282"/>
      <c r="M642" s="283"/>
      <c r="N642" s="284"/>
      <c r="O642" s="284"/>
      <c r="P642" s="284"/>
      <c r="Q642" s="284"/>
      <c r="R642" s="284"/>
      <c r="S642" s="284"/>
      <c r="T642" s="285"/>
      <c r="AT642" s="286" t="s">
        <v>168</v>
      </c>
      <c r="AU642" s="286" t="s">
        <v>88</v>
      </c>
      <c r="AV642" s="276" t="s">
        <v>86</v>
      </c>
      <c r="AW642" s="276" t="s">
        <v>35</v>
      </c>
      <c r="AX642" s="276" t="s">
        <v>79</v>
      </c>
      <c r="AY642" s="286" t="s">
        <v>160</v>
      </c>
    </row>
    <row r="643" s="251" customFormat="true" ht="12.8" hidden="false" customHeight="false" outlineLevel="0" collapsed="false">
      <c r="B643" s="252"/>
      <c r="C643" s="253"/>
      <c r="D643" s="254" t="s">
        <v>168</v>
      </c>
      <c r="E643" s="255"/>
      <c r="F643" s="256" t="s">
        <v>518</v>
      </c>
      <c r="G643" s="253"/>
      <c r="H643" s="257" t="n">
        <v>9.25</v>
      </c>
      <c r="I643" s="258"/>
      <c r="J643" s="253"/>
      <c r="K643" s="253"/>
      <c r="L643" s="259"/>
      <c r="M643" s="260"/>
      <c r="N643" s="261"/>
      <c r="O643" s="261"/>
      <c r="P643" s="261"/>
      <c r="Q643" s="261"/>
      <c r="R643" s="261"/>
      <c r="S643" s="261"/>
      <c r="T643" s="262"/>
      <c r="AT643" s="263" t="s">
        <v>168</v>
      </c>
      <c r="AU643" s="263" t="s">
        <v>88</v>
      </c>
      <c r="AV643" s="251" t="s">
        <v>88</v>
      </c>
      <c r="AW643" s="251" t="s">
        <v>35</v>
      </c>
      <c r="AX643" s="251" t="s">
        <v>79</v>
      </c>
      <c r="AY643" s="263" t="s">
        <v>160</v>
      </c>
    </row>
    <row r="644" s="276" customFormat="true" ht="12.8" hidden="false" customHeight="false" outlineLevel="0" collapsed="false">
      <c r="B644" s="277"/>
      <c r="C644" s="278"/>
      <c r="D644" s="254" t="s">
        <v>168</v>
      </c>
      <c r="E644" s="279"/>
      <c r="F644" s="280" t="s">
        <v>519</v>
      </c>
      <c r="G644" s="278"/>
      <c r="H644" s="279"/>
      <c r="I644" s="281"/>
      <c r="J644" s="278"/>
      <c r="K644" s="278"/>
      <c r="L644" s="282"/>
      <c r="M644" s="283"/>
      <c r="N644" s="284"/>
      <c r="O644" s="284"/>
      <c r="P644" s="284"/>
      <c r="Q644" s="284"/>
      <c r="R644" s="284"/>
      <c r="S644" s="284"/>
      <c r="T644" s="285"/>
      <c r="AT644" s="286" t="s">
        <v>168</v>
      </c>
      <c r="AU644" s="286" t="s">
        <v>88</v>
      </c>
      <c r="AV644" s="276" t="s">
        <v>86</v>
      </c>
      <c r="AW644" s="276" t="s">
        <v>35</v>
      </c>
      <c r="AX644" s="276" t="s">
        <v>79</v>
      </c>
      <c r="AY644" s="286" t="s">
        <v>160</v>
      </c>
    </row>
    <row r="645" s="251" customFormat="true" ht="12.8" hidden="false" customHeight="false" outlineLevel="0" collapsed="false">
      <c r="B645" s="252"/>
      <c r="C645" s="253"/>
      <c r="D645" s="254" t="s">
        <v>168</v>
      </c>
      <c r="E645" s="255"/>
      <c r="F645" s="256" t="s">
        <v>520</v>
      </c>
      <c r="G645" s="253"/>
      <c r="H645" s="257" t="n">
        <v>3.58</v>
      </c>
      <c r="I645" s="258"/>
      <c r="J645" s="253"/>
      <c r="K645" s="253"/>
      <c r="L645" s="259"/>
      <c r="M645" s="260"/>
      <c r="N645" s="261"/>
      <c r="O645" s="261"/>
      <c r="P645" s="261"/>
      <c r="Q645" s="261"/>
      <c r="R645" s="261"/>
      <c r="S645" s="261"/>
      <c r="T645" s="262"/>
      <c r="AT645" s="263" t="s">
        <v>168</v>
      </c>
      <c r="AU645" s="263" t="s">
        <v>88</v>
      </c>
      <c r="AV645" s="251" t="s">
        <v>88</v>
      </c>
      <c r="AW645" s="251" t="s">
        <v>35</v>
      </c>
      <c r="AX645" s="251" t="s">
        <v>79</v>
      </c>
      <c r="AY645" s="263" t="s">
        <v>160</v>
      </c>
    </row>
    <row r="646" s="276" customFormat="true" ht="12.8" hidden="false" customHeight="false" outlineLevel="0" collapsed="false">
      <c r="B646" s="277"/>
      <c r="C646" s="278"/>
      <c r="D646" s="254" t="s">
        <v>168</v>
      </c>
      <c r="E646" s="279"/>
      <c r="F646" s="280" t="s">
        <v>521</v>
      </c>
      <c r="G646" s="278"/>
      <c r="H646" s="279"/>
      <c r="I646" s="281"/>
      <c r="J646" s="278"/>
      <c r="K646" s="278"/>
      <c r="L646" s="282"/>
      <c r="M646" s="283"/>
      <c r="N646" s="284"/>
      <c r="O646" s="284"/>
      <c r="P646" s="284"/>
      <c r="Q646" s="284"/>
      <c r="R646" s="284"/>
      <c r="S646" s="284"/>
      <c r="T646" s="285"/>
      <c r="AT646" s="286" t="s">
        <v>168</v>
      </c>
      <c r="AU646" s="286" t="s">
        <v>88</v>
      </c>
      <c r="AV646" s="276" t="s">
        <v>86</v>
      </c>
      <c r="AW646" s="276" t="s">
        <v>35</v>
      </c>
      <c r="AX646" s="276" t="s">
        <v>79</v>
      </c>
      <c r="AY646" s="286" t="s">
        <v>160</v>
      </c>
    </row>
    <row r="647" s="251" customFormat="true" ht="12.8" hidden="false" customHeight="false" outlineLevel="0" collapsed="false">
      <c r="B647" s="252"/>
      <c r="C647" s="253"/>
      <c r="D647" s="254" t="s">
        <v>168</v>
      </c>
      <c r="E647" s="255"/>
      <c r="F647" s="256" t="s">
        <v>522</v>
      </c>
      <c r="G647" s="253"/>
      <c r="H647" s="257" t="n">
        <v>23.82</v>
      </c>
      <c r="I647" s="258"/>
      <c r="J647" s="253"/>
      <c r="K647" s="253"/>
      <c r="L647" s="259"/>
      <c r="M647" s="260"/>
      <c r="N647" s="261"/>
      <c r="O647" s="261"/>
      <c r="P647" s="261"/>
      <c r="Q647" s="261"/>
      <c r="R647" s="261"/>
      <c r="S647" s="261"/>
      <c r="T647" s="262"/>
      <c r="AT647" s="263" t="s">
        <v>168</v>
      </c>
      <c r="AU647" s="263" t="s">
        <v>88</v>
      </c>
      <c r="AV647" s="251" t="s">
        <v>88</v>
      </c>
      <c r="AW647" s="251" t="s">
        <v>35</v>
      </c>
      <c r="AX647" s="251" t="s">
        <v>79</v>
      </c>
      <c r="AY647" s="263" t="s">
        <v>160</v>
      </c>
    </row>
    <row r="648" s="276" customFormat="true" ht="12.8" hidden="false" customHeight="false" outlineLevel="0" collapsed="false">
      <c r="B648" s="277"/>
      <c r="C648" s="278"/>
      <c r="D648" s="254" t="s">
        <v>168</v>
      </c>
      <c r="E648" s="279"/>
      <c r="F648" s="280" t="s">
        <v>523</v>
      </c>
      <c r="G648" s="278"/>
      <c r="H648" s="279"/>
      <c r="I648" s="281"/>
      <c r="J648" s="278"/>
      <c r="K648" s="278"/>
      <c r="L648" s="282"/>
      <c r="M648" s="283"/>
      <c r="N648" s="284"/>
      <c r="O648" s="284"/>
      <c r="P648" s="284"/>
      <c r="Q648" s="284"/>
      <c r="R648" s="284"/>
      <c r="S648" s="284"/>
      <c r="T648" s="285"/>
      <c r="AT648" s="286" t="s">
        <v>168</v>
      </c>
      <c r="AU648" s="286" t="s">
        <v>88</v>
      </c>
      <c r="AV648" s="276" t="s">
        <v>86</v>
      </c>
      <c r="AW648" s="276" t="s">
        <v>35</v>
      </c>
      <c r="AX648" s="276" t="s">
        <v>79</v>
      </c>
      <c r="AY648" s="286" t="s">
        <v>160</v>
      </c>
    </row>
    <row r="649" s="251" customFormat="true" ht="12.8" hidden="false" customHeight="false" outlineLevel="0" collapsed="false">
      <c r="B649" s="252"/>
      <c r="C649" s="253"/>
      <c r="D649" s="254" t="s">
        <v>168</v>
      </c>
      <c r="E649" s="255"/>
      <c r="F649" s="256" t="s">
        <v>524</v>
      </c>
      <c r="G649" s="253"/>
      <c r="H649" s="257" t="n">
        <v>18.42</v>
      </c>
      <c r="I649" s="258"/>
      <c r="J649" s="253"/>
      <c r="K649" s="253"/>
      <c r="L649" s="259"/>
      <c r="M649" s="260"/>
      <c r="N649" s="261"/>
      <c r="O649" s="261"/>
      <c r="P649" s="261"/>
      <c r="Q649" s="261"/>
      <c r="R649" s="261"/>
      <c r="S649" s="261"/>
      <c r="T649" s="262"/>
      <c r="AT649" s="263" t="s">
        <v>168</v>
      </c>
      <c r="AU649" s="263" t="s">
        <v>88</v>
      </c>
      <c r="AV649" s="251" t="s">
        <v>88</v>
      </c>
      <c r="AW649" s="251" t="s">
        <v>35</v>
      </c>
      <c r="AX649" s="251" t="s">
        <v>79</v>
      </c>
      <c r="AY649" s="263" t="s">
        <v>160</v>
      </c>
    </row>
    <row r="650" s="276" customFormat="true" ht="12.8" hidden="false" customHeight="false" outlineLevel="0" collapsed="false">
      <c r="B650" s="277"/>
      <c r="C650" s="278"/>
      <c r="D650" s="254" t="s">
        <v>168</v>
      </c>
      <c r="E650" s="279"/>
      <c r="F650" s="280" t="s">
        <v>525</v>
      </c>
      <c r="G650" s="278"/>
      <c r="H650" s="279"/>
      <c r="I650" s="281"/>
      <c r="J650" s="278"/>
      <c r="K650" s="278"/>
      <c r="L650" s="282"/>
      <c r="M650" s="283"/>
      <c r="N650" s="284"/>
      <c r="O650" s="284"/>
      <c r="P650" s="284"/>
      <c r="Q650" s="284"/>
      <c r="R650" s="284"/>
      <c r="S650" s="284"/>
      <c r="T650" s="285"/>
      <c r="AT650" s="286" t="s">
        <v>168</v>
      </c>
      <c r="AU650" s="286" t="s">
        <v>88</v>
      </c>
      <c r="AV650" s="276" t="s">
        <v>86</v>
      </c>
      <c r="AW650" s="276" t="s">
        <v>35</v>
      </c>
      <c r="AX650" s="276" t="s">
        <v>79</v>
      </c>
      <c r="AY650" s="286" t="s">
        <v>160</v>
      </c>
    </row>
    <row r="651" s="251" customFormat="true" ht="12.8" hidden="false" customHeight="false" outlineLevel="0" collapsed="false">
      <c r="B651" s="252"/>
      <c r="C651" s="253"/>
      <c r="D651" s="254" t="s">
        <v>168</v>
      </c>
      <c r="E651" s="255"/>
      <c r="F651" s="256" t="s">
        <v>526</v>
      </c>
      <c r="G651" s="253"/>
      <c r="H651" s="257" t="n">
        <v>26.12</v>
      </c>
      <c r="I651" s="258"/>
      <c r="J651" s="253"/>
      <c r="K651" s="253"/>
      <c r="L651" s="259"/>
      <c r="M651" s="260"/>
      <c r="N651" s="261"/>
      <c r="O651" s="261"/>
      <c r="P651" s="261"/>
      <c r="Q651" s="261"/>
      <c r="R651" s="261"/>
      <c r="S651" s="261"/>
      <c r="T651" s="262"/>
      <c r="AT651" s="263" t="s">
        <v>168</v>
      </c>
      <c r="AU651" s="263" t="s">
        <v>88</v>
      </c>
      <c r="AV651" s="251" t="s">
        <v>88</v>
      </c>
      <c r="AW651" s="251" t="s">
        <v>35</v>
      </c>
      <c r="AX651" s="251" t="s">
        <v>79</v>
      </c>
      <c r="AY651" s="263" t="s">
        <v>160</v>
      </c>
    </row>
    <row r="652" s="276" customFormat="true" ht="12.8" hidden="false" customHeight="false" outlineLevel="0" collapsed="false">
      <c r="B652" s="277"/>
      <c r="C652" s="278"/>
      <c r="D652" s="254" t="s">
        <v>168</v>
      </c>
      <c r="E652" s="279"/>
      <c r="F652" s="280" t="s">
        <v>527</v>
      </c>
      <c r="G652" s="278"/>
      <c r="H652" s="279"/>
      <c r="I652" s="281"/>
      <c r="J652" s="278"/>
      <c r="K652" s="278"/>
      <c r="L652" s="282"/>
      <c r="M652" s="283"/>
      <c r="N652" s="284"/>
      <c r="O652" s="284"/>
      <c r="P652" s="284"/>
      <c r="Q652" s="284"/>
      <c r="R652" s="284"/>
      <c r="S652" s="284"/>
      <c r="T652" s="285"/>
      <c r="AT652" s="286" t="s">
        <v>168</v>
      </c>
      <c r="AU652" s="286" t="s">
        <v>88</v>
      </c>
      <c r="AV652" s="276" t="s">
        <v>86</v>
      </c>
      <c r="AW652" s="276" t="s">
        <v>35</v>
      </c>
      <c r="AX652" s="276" t="s">
        <v>79</v>
      </c>
      <c r="AY652" s="286" t="s">
        <v>160</v>
      </c>
    </row>
    <row r="653" s="251" customFormat="true" ht="12.8" hidden="false" customHeight="false" outlineLevel="0" collapsed="false">
      <c r="B653" s="252"/>
      <c r="C653" s="253"/>
      <c r="D653" s="254" t="s">
        <v>168</v>
      </c>
      <c r="E653" s="255"/>
      <c r="F653" s="256" t="s">
        <v>528</v>
      </c>
      <c r="G653" s="253"/>
      <c r="H653" s="257" t="n">
        <v>5.45</v>
      </c>
      <c r="I653" s="258"/>
      <c r="J653" s="253"/>
      <c r="K653" s="253"/>
      <c r="L653" s="259"/>
      <c r="M653" s="260"/>
      <c r="N653" s="261"/>
      <c r="O653" s="261"/>
      <c r="P653" s="261"/>
      <c r="Q653" s="261"/>
      <c r="R653" s="261"/>
      <c r="S653" s="261"/>
      <c r="T653" s="262"/>
      <c r="AT653" s="263" t="s">
        <v>168</v>
      </c>
      <c r="AU653" s="263" t="s">
        <v>88</v>
      </c>
      <c r="AV653" s="251" t="s">
        <v>88</v>
      </c>
      <c r="AW653" s="251" t="s">
        <v>35</v>
      </c>
      <c r="AX653" s="251" t="s">
        <v>79</v>
      </c>
      <c r="AY653" s="263" t="s">
        <v>160</v>
      </c>
    </row>
    <row r="654" s="276" customFormat="true" ht="12.8" hidden="false" customHeight="false" outlineLevel="0" collapsed="false">
      <c r="B654" s="277"/>
      <c r="C654" s="278"/>
      <c r="D654" s="254" t="s">
        <v>168</v>
      </c>
      <c r="E654" s="279"/>
      <c r="F654" s="280" t="s">
        <v>529</v>
      </c>
      <c r="G654" s="278"/>
      <c r="H654" s="279"/>
      <c r="I654" s="281"/>
      <c r="J654" s="278"/>
      <c r="K654" s="278"/>
      <c r="L654" s="282"/>
      <c r="M654" s="283"/>
      <c r="N654" s="284"/>
      <c r="O654" s="284"/>
      <c r="P654" s="284"/>
      <c r="Q654" s="284"/>
      <c r="R654" s="284"/>
      <c r="S654" s="284"/>
      <c r="T654" s="285"/>
      <c r="AT654" s="286" t="s">
        <v>168</v>
      </c>
      <c r="AU654" s="286" t="s">
        <v>88</v>
      </c>
      <c r="AV654" s="276" t="s">
        <v>86</v>
      </c>
      <c r="AW654" s="276" t="s">
        <v>35</v>
      </c>
      <c r="AX654" s="276" t="s">
        <v>79</v>
      </c>
      <c r="AY654" s="286" t="s">
        <v>160</v>
      </c>
    </row>
    <row r="655" s="251" customFormat="true" ht="12.8" hidden="false" customHeight="false" outlineLevel="0" collapsed="false">
      <c r="B655" s="252"/>
      <c r="C655" s="253"/>
      <c r="D655" s="254" t="s">
        <v>168</v>
      </c>
      <c r="E655" s="255"/>
      <c r="F655" s="256" t="s">
        <v>530</v>
      </c>
      <c r="G655" s="253"/>
      <c r="H655" s="257" t="n">
        <v>3.68</v>
      </c>
      <c r="I655" s="258"/>
      <c r="J655" s="253"/>
      <c r="K655" s="253"/>
      <c r="L655" s="259"/>
      <c r="M655" s="260"/>
      <c r="N655" s="261"/>
      <c r="O655" s="261"/>
      <c r="P655" s="261"/>
      <c r="Q655" s="261"/>
      <c r="R655" s="261"/>
      <c r="S655" s="261"/>
      <c r="T655" s="262"/>
      <c r="AT655" s="263" t="s">
        <v>168</v>
      </c>
      <c r="AU655" s="263" t="s">
        <v>88</v>
      </c>
      <c r="AV655" s="251" t="s">
        <v>88</v>
      </c>
      <c r="AW655" s="251" t="s">
        <v>35</v>
      </c>
      <c r="AX655" s="251" t="s">
        <v>79</v>
      </c>
      <c r="AY655" s="263" t="s">
        <v>160</v>
      </c>
    </row>
    <row r="656" s="276" customFormat="true" ht="12.8" hidden="false" customHeight="false" outlineLevel="0" collapsed="false">
      <c r="B656" s="277"/>
      <c r="C656" s="278"/>
      <c r="D656" s="254" t="s">
        <v>168</v>
      </c>
      <c r="E656" s="279"/>
      <c r="F656" s="280" t="s">
        <v>531</v>
      </c>
      <c r="G656" s="278"/>
      <c r="H656" s="279"/>
      <c r="I656" s="281"/>
      <c r="J656" s="278"/>
      <c r="K656" s="278"/>
      <c r="L656" s="282"/>
      <c r="M656" s="283"/>
      <c r="N656" s="284"/>
      <c r="O656" s="284"/>
      <c r="P656" s="284"/>
      <c r="Q656" s="284"/>
      <c r="R656" s="284"/>
      <c r="S656" s="284"/>
      <c r="T656" s="285"/>
      <c r="AT656" s="286" t="s">
        <v>168</v>
      </c>
      <c r="AU656" s="286" t="s">
        <v>88</v>
      </c>
      <c r="AV656" s="276" t="s">
        <v>86</v>
      </c>
      <c r="AW656" s="276" t="s">
        <v>35</v>
      </c>
      <c r="AX656" s="276" t="s">
        <v>79</v>
      </c>
      <c r="AY656" s="286" t="s">
        <v>160</v>
      </c>
    </row>
    <row r="657" s="251" customFormat="true" ht="12.8" hidden="false" customHeight="false" outlineLevel="0" collapsed="false">
      <c r="B657" s="252"/>
      <c r="C657" s="253"/>
      <c r="D657" s="254" t="s">
        <v>168</v>
      </c>
      <c r="E657" s="255"/>
      <c r="F657" s="256" t="s">
        <v>532</v>
      </c>
      <c r="G657" s="253"/>
      <c r="H657" s="257" t="n">
        <v>4.14</v>
      </c>
      <c r="I657" s="258"/>
      <c r="J657" s="253"/>
      <c r="K657" s="253"/>
      <c r="L657" s="259"/>
      <c r="M657" s="260"/>
      <c r="N657" s="261"/>
      <c r="O657" s="261"/>
      <c r="P657" s="261"/>
      <c r="Q657" s="261"/>
      <c r="R657" s="261"/>
      <c r="S657" s="261"/>
      <c r="T657" s="262"/>
      <c r="AT657" s="263" t="s">
        <v>168</v>
      </c>
      <c r="AU657" s="263" t="s">
        <v>88</v>
      </c>
      <c r="AV657" s="251" t="s">
        <v>88</v>
      </c>
      <c r="AW657" s="251" t="s">
        <v>35</v>
      </c>
      <c r="AX657" s="251" t="s">
        <v>79</v>
      </c>
      <c r="AY657" s="263" t="s">
        <v>160</v>
      </c>
    </row>
    <row r="658" s="276" customFormat="true" ht="12.8" hidden="false" customHeight="false" outlineLevel="0" collapsed="false">
      <c r="B658" s="277"/>
      <c r="C658" s="278"/>
      <c r="D658" s="254" t="s">
        <v>168</v>
      </c>
      <c r="E658" s="279"/>
      <c r="F658" s="280" t="s">
        <v>533</v>
      </c>
      <c r="G658" s="278"/>
      <c r="H658" s="279"/>
      <c r="I658" s="281"/>
      <c r="J658" s="278"/>
      <c r="K658" s="278"/>
      <c r="L658" s="282"/>
      <c r="M658" s="283"/>
      <c r="N658" s="284"/>
      <c r="O658" s="284"/>
      <c r="P658" s="284"/>
      <c r="Q658" s="284"/>
      <c r="R658" s="284"/>
      <c r="S658" s="284"/>
      <c r="T658" s="285"/>
      <c r="AT658" s="286" t="s">
        <v>168</v>
      </c>
      <c r="AU658" s="286" t="s">
        <v>88</v>
      </c>
      <c r="AV658" s="276" t="s">
        <v>86</v>
      </c>
      <c r="AW658" s="276" t="s">
        <v>35</v>
      </c>
      <c r="AX658" s="276" t="s">
        <v>79</v>
      </c>
      <c r="AY658" s="286" t="s">
        <v>160</v>
      </c>
    </row>
    <row r="659" s="264" customFormat="true" ht="12.8" hidden="false" customHeight="false" outlineLevel="0" collapsed="false">
      <c r="B659" s="265"/>
      <c r="C659" s="266"/>
      <c r="D659" s="254" t="s">
        <v>168</v>
      </c>
      <c r="E659" s="267"/>
      <c r="F659" s="268" t="s">
        <v>172</v>
      </c>
      <c r="G659" s="266"/>
      <c r="H659" s="269" t="n">
        <v>98.85</v>
      </c>
      <c r="I659" s="270"/>
      <c r="J659" s="266"/>
      <c r="K659" s="266"/>
      <c r="L659" s="271"/>
      <c r="M659" s="272"/>
      <c r="N659" s="273"/>
      <c r="O659" s="273"/>
      <c r="P659" s="273"/>
      <c r="Q659" s="273"/>
      <c r="R659" s="273"/>
      <c r="S659" s="273"/>
      <c r="T659" s="274"/>
      <c r="AT659" s="275" t="s">
        <v>168</v>
      </c>
      <c r="AU659" s="275" t="s">
        <v>88</v>
      </c>
      <c r="AV659" s="264" t="s">
        <v>166</v>
      </c>
      <c r="AW659" s="264" t="s">
        <v>35</v>
      </c>
      <c r="AX659" s="264" t="s">
        <v>86</v>
      </c>
      <c r="AY659" s="275" t="s">
        <v>160</v>
      </c>
    </row>
    <row r="660" s="31" customFormat="true" ht="21.75" hidden="false" customHeight="true" outlineLevel="0" collapsed="false">
      <c r="A660" s="24"/>
      <c r="B660" s="25"/>
      <c r="C660" s="237" t="s">
        <v>691</v>
      </c>
      <c r="D660" s="237" t="s">
        <v>162</v>
      </c>
      <c r="E660" s="238" t="s">
        <v>692</v>
      </c>
      <c r="F660" s="239" t="s">
        <v>693</v>
      </c>
      <c r="G660" s="240" t="s">
        <v>213</v>
      </c>
      <c r="H660" s="241" t="n">
        <v>98.85</v>
      </c>
      <c r="I660" s="242"/>
      <c r="J660" s="243" t="n">
        <f aca="false">ROUND(I660*H660,2)</f>
        <v>0</v>
      </c>
      <c r="K660" s="244"/>
      <c r="L660" s="30"/>
      <c r="M660" s="245"/>
      <c r="N660" s="246" t="s">
        <v>44</v>
      </c>
      <c r="O660" s="74"/>
      <c r="P660" s="247" t="n">
        <f aca="false">O660*H660</f>
        <v>0</v>
      </c>
      <c r="Q660" s="247" t="n">
        <v>4E-005</v>
      </c>
      <c r="R660" s="247" t="n">
        <f aca="false">Q660*H660</f>
        <v>0.003954</v>
      </c>
      <c r="S660" s="247" t="n">
        <v>0</v>
      </c>
      <c r="T660" s="248" t="n">
        <f aca="false">S660*H660</f>
        <v>0</v>
      </c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  <c r="AR660" s="249" t="s">
        <v>166</v>
      </c>
      <c r="AT660" s="249" t="s">
        <v>162</v>
      </c>
      <c r="AU660" s="249" t="s">
        <v>88</v>
      </c>
      <c r="AY660" s="3" t="s">
        <v>160</v>
      </c>
      <c r="BE660" s="250" t="n">
        <f aca="false">IF(N660="základní",J660,0)</f>
        <v>0</v>
      </c>
      <c r="BF660" s="250" t="n">
        <f aca="false">IF(N660="snížená",J660,0)</f>
        <v>0</v>
      </c>
      <c r="BG660" s="250" t="n">
        <f aca="false">IF(N660="zákl. přenesená",J660,0)</f>
        <v>0</v>
      </c>
      <c r="BH660" s="250" t="n">
        <f aca="false">IF(N660="sníž. přenesená",J660,0)</f>
        <v>0</v>
      </c>
      <c r="BI660" s="250" t="n">
        <f aca="false">IF(N660="nulová",J660,0)</f>
        <v>0</v>
      </c>
      <c r="BJ660" s="3" t="s">
        <v>86</v>
      </c>
      <c r="BK660" s="250" t="n">
        <f aca="false">ROUND(I660*H660,2)</f>
        <v>0</v>
      </c>
      <c r="BL660" s="3" t="s">
        <v>166</v>
      </c>
      <c r="BM660" s="249" t="s">
        <v>694</v>
      </c>
    </row>
    <row r="661" s="251" customFormat="true" ht="12.8" hidden="false" customHeight="false" outlineLevel="0" collapsed="false">
      <c r="B661" s="252"/>
      <c r="C661" s="253"/>
      <c r="D661" s="254" t="s">
        <v>168</v>
      </c>
      <c r="E661" s="255"/>
      <c r="F661" s="256" t="s">
        <v>516</v>
      </c>
      <c r="G661" s="253"/>
      <c r="H661" s="257" t="n">
        <v>4.39</v>
      </c>
      <c r="I661" s="258"/>
      <c r="J661" s="253"/>
      <c r="K661" s="253"/>
      <c r="L661" s="259"/>
      <c r="M661" s="260"/>
      <c r="N661" s="261"/>
      <c r="O661" s="261"/>
      <c r="P661" s="261"/>
      <c r="Q661" s="261"/>
      <c r="R661" s="261"/>
      <c r="S661" s="261"/>
      <c r="T661" s="262"/>
      <c r="AT661" s="263" t="s">
        <v>168</v>
      </c>
      <c r="AU661" s="263" t="s">
        <v>88</v>
      </c>
      <c r="AV661" s="251" t="s">
        <v>88</v>
      </c>
      <c r="AW661" s="251" t="s">
        <v>35</v>
      </c>
      <c r="AX661" s="251" t="s">
        <v>79</v>
      </c>
      <c r="AY661" s="263" t="s">
        <v>160</v>
      </c>
    </row>
    <row r="662" s="276" customFormat="true" ht="12.8" hidden="false" customHeight="false" outlineLevel="0" collapsed="false">
      <c r="B662" s="277"/>
      <c r="C662" s="278"/>
      <c r="D662" s="254" t="s">
        <v>168</v>
      </c>
      <c r="E662" s="279"/>
      <c r="F662" s="280" t="s">
        <v>517</v>
      </c>
      <c r="G662" s="278"/>
      <c r="H662" s="279"/>
      <c r="I662" s="281"/>
      <c r="J662" s="278"/>
      <c r="K662" s="278"/>
      <c r="L662" s="282"/>
      <c r="M662" s="283"/>
      <c r="N662" s="284"/>
      <c r="O662" s="284"/>
      <c r="P662" s="284"/>
      <c r="Q662" s="284"/>
      <c r="R662" s="284"/>
      <c r="S662" s="284"/>
      <c r="T662" s="285"/>
      <c r="AT662" s="286" t="s">
        <v>168</v>
      </c>
      <c r="AU662" s="286" t="s">
        <v>88</v>
      </c>
      <c r="AV662" s="276" t="s">
        <v>86</v>
      </c>
      <c r="AW662" s="276" t="s">
        <v>35</v>
      </c>
      <c r="AX662" s="276" t="s">
        <v>79</v>
      </c>
      <c r="AY662" s="286" t="s">
        <v>160</v>
      </c>
    </row>
    <row r="663" s="251" customFormat="true" ht="12.8" hidden="false" customHeight="false" outlineLevel="0" collapsed="false">
      <c r="B663" s="252"/>
      <c r="C663" s="253"/>
      <c r="D663" s="254" t="s">
        <v>168</v>
      </c>
      <c r="E663" s="255"/>
      <c r="F663" s="256" t="s">
        <v>518</v>
      </c>
      <c r="G663" s="253"/>
      <c r="H663" s="257" t="n">
        <v>9.25</v>
      </c>
      <c r="I663" s="258"/>
      <c r="J663" s="253"/>
      <c r="K663" s="253"/>
      <c r="L663" s="259"/>
      <c r="M663" s="260"/>
      <c r="N663" s="261"/>
      <c r="O663" s="261"/>
      <c r="P663" s="261"/>
      <c r="Q663" s="261"/>
      <c r="R663" s="261"/>
      <c r="S663" s="261"/>
      <c r="T663" s="262"/>
      <c r="AT663" s="263" t="s">
        <v>168</v>
      </c>
      <c r="AU663" s="263" t="s">
        <v>88</v>
      </c>
      <c r="AV663" s="251" t="s">
        <v>88</v>
      </c>
      <c r="AW663" s="251" t="s">
        <v>35</v>
      </c>
      <c r="AX663" s="251" t="s">
        <v>79</v>
      </c>
      <c r="AY663" s="263" t="s">
        <v>160</v>
      </c>
    </row>
    <row r="664" s="276" customFormat="true" ht="12.8" hidden="false" customHeight="false" outlineLevel="0" collapsed="false">
      <c r="B664" s="277"/>
      <c r="C664" s="278"/>
      <c r="D664" s="254" t="s">
        <v>168</v>
      </c>
      <c r="E664" s="279"/>
      <c r="F664" s="280" t="s">
        <v>519</v>
      </c>
      <c r="G664" s="278"/>
      <c r="H664" s="279"/>
      <c r="I664" s="281"/>
      <c r="J664" s="278"/>
      <c r="K664" s="278"/>
      <c r="L664" s="282"/>
      <c r="M664" s="283"/>
      <c r="N664" s="284"/>
      <c r="O664" s="284"/>
      <c r="P664" s="284"/>
      <c r="Q664" s="284"/>
      <c r="R664" s="284"/>
      <c r="S664" s="284"/>
      <c r="T664" s="285"/>
      <c r="AT664" s="286" t="s">
        <v>168</v>
      </c>
      <c r="AU664" s="286" t="s">
        <v>88</v>
      </c>
      <c r="AV664" s="276" t="s">
        <v>86</v>
      </c>
      <c r="AW664" s="276" t="s">
        <v>35</v>
      </c>
      <c r="AX664" s="276" t="s">
        <v>79</v>
      </c>
      <c r="AY664" s="286" t="s">
        <v>160</v>
      </c>
    </row>
    <row r="665" s="251" customFormat="true" ht="12.8" hidden="false" customHeight="false" outlineLevel="0" collapsed="false">
      <c r="B665" s="252"/>
      <c r="C665" s="253"/>
      <c r="D665" s="254" t="s">
        <v>168</v>
      </c>
      <c r="E665" s="255"/>
      <c r="F665" s="256" t="s">
        <v>520</v>
      </c>
      <c r="G665" s="253"/>
      <c r="H665" s="257" t="n">
        <v>3.58</v>
      </c>
      <c r="I665" s="258"/>
      <c r="J665" s="253"/>
      <c r="K665" s="253"/>
      <c r="L665" s="259"/>
      <c r="M665" s="260"/>
      <c r="N665" s="261"/>
      <c r="O665" s="261"/>
      <c r="P665" s="261"/>
      <c r="Q665" s="261"/>
      <c r="R665" s="261"/>
      <c r="S665" s="261"/>
      <c r="T665" s="262"/>
      <c r="AT665" s="263" t="s">
        <v>168</v>
      </c>
      <c r="AU665" s="263" t="s">
        <v>88</v>
      </c>
      <c r="AV665" s="251" t="s">
        <v>88</v>
      </c>
      <c r="AW665" s="251" t="s">
        <v>35</v>
      </c>
      <c r="AX665" s="251" t="s">
        <v>79</v>
      </c>
      <c r="AY665" s="263" t="s">
        <v>160</v>
      </c>
    </row>
    <row r="666" s="276" customFormat="true" ht="12.8" hidden="false" customHeight="false" outlineLevel="0" collapsed="false">
      <c r="B666" s="277"/>
      <c r="C666" s="278"/>
      <c r="D666" s="254" t="s">
        <v>168</v>
      </c>
      <c r="E666" s="279"/>
      <c r="F666" s="280" t="s">
        <v>521</v>
      </c>
      <c r="G666" s="278"/>
      <c r="H666" s="279"/>
      <c r="I666" s="281"/>
      <c r="J666" s="278"/>
      <c r="K666" s="278"/>
      <c r="L666" s="282"/>
      <c r="M666" s="283"/>
      <c r="N666" s="284"/>
      <c r="O666" s="284"/>
      <c r="P666" s="284"/>
      <c r="Q666" s="284"/>
      <c r="R666" s="284"/>
      <c r="S666" s="284"/>
      <c r="T666" s="285"/>
      <c r="AT666" s="286" t="s">
        <v>168</v>
      </c>
      <c r="AU666" s="286" t="s">
        <v>88</v>
      </c>
      <c r="AV666" s="276" t="s">
        <v>86</v>
      </c>
      <c r="AW666" s="276" t="s">
        <v>35</v>
      </c>
      <c r="AX666" s="276" t="s">
        <v>79</v>
      </c>
      <c r="AY666" s="286" t="s">
        <v>160</v>
      </c>
    </row>
    <row r="667" s="251" customFormat="true" ht="12.8" hidden="false" customHeight="false" outlineLevel="0" collapsed="false">
      <c r="B667" s="252"/>
      <c r="C667" s="253"/>
      <c r="D667" s="254" t="s">
        <v>168</v>
      </c>
      <c r="E667" s="255"/>
      <c r="F667" s="256" t="s">
        <v>522</v>
      </c>
      <c r="G667" s="253"/>
      <c r="H667" s="257" t="n">
        <v>23.82</v>
      </c>
      <c r="I667" s="258"/>
      <c r="J667" s="253"/>
      <c r="K667" s="253"/>
      <c r="L667" s="259"/>
      <c r="M667" s="260"/>
      <c r="N667" s="261"/>
      <c r="O667" s="261"/>
      <c r="P667" s="261"/>
      <c r="Q667" s="261"/>
      <c r="R667" s="261"/>
      <c r="S667" s="261"/>
      <c r="T667" s="262"/>
      <c r="AT667" s="263" t="s">
        <v>168</v>
      </c>
      <c r="AU667" s="263" t="s">
        <v>88</v>
      </c>
      <c r="AV667" s="251" t="s">
        <v>88</v>
      </c>
      <c r="AW667" s="251" t="s">
        <v>35</v>
      </c>
      <c r="AX667" s="251" t="s">
        <v>79</v>
      </c>
      <c r="AY667" s="263" t="s">
        <v>160</v>
      </c>
    </row>
    <row r="668" s="276" customFormat="true" ht="12.8" hidden="false" customHeight="false" outlineLevel="0" collapsed="false">
      <c r="B668" s="277"/>
      <c r="C668" s="278"/>
      <c r="D668" s="254" t="s">
        <v>168</v>
      </c>
      <c r="E668" s="279"/>
      <c r="F668" s="280" t="s">
        <v>523</v>
      </c>
      <c r="G668" s="278"/>
      <c r="H668" s="279"/>
      <c r="I668" s="281"/>
      <c r="J668" s="278"/>
      <c r="K668" s="278"/>
      <c r="L668" s="282"/>
      <c r="M668" s="283"/>
      <c r="N668" s="284"/>
      <c r="O668" s="284"/>
      <c r="P668" s="284"/>
      <c r="Q668" s="284"/>
      <c r="R668" s="284"/>
      <c r="S668" s="284"/>
      <c r="T668" s="285"/>
      <c r="AT668" s="286" t="s">
        <v>168</v>
      </c>
      <c r="AU668" s="286" t="s">
        <v>88</v>
      </c>
      <c r="AV668" s="276" t="s">
        <v>86</v>
      </c>
      <c r="AW668" s="276" t="s">
        <v>35</v>
      </c>
      <c r="AX668" s="276" t="s">
        <v>79</v>
      </c>
      <c r="AY668" s="286" t="s">
        <v>160</v>
      </c>
    </row>
    <row r="669" s="251" customFormat="true" ht="12.8" hidden="false" customHeight="false" outlineLevel="0" collapsed="false">
      <c r="B669" s="252"/>
      <c r="C669" s="253"/>
      <c r="D669" s="254" t="s">
        <v>168</v>
      </c>
      <c r="E669" s="255"/>
      <c r="F669" s="256" t="s">
        <v>524</v>
      </c>
      <c r="G669" s="253"/>
      <c r="H669" s="257" t="n">
        <v>18.42</v>
      </c>
      <c r="I669" s="258"/>
      <c r="J669" s="253"/>
      <c r="K669" s="253"/>
      <c r="L669" s="259"/>
      <c r="M669" s="260"/>
      <c r="N669" s="261"/>
      <c r="O669" s="261"/>
      <c r="P669" s="261"/>
      <c r="Q669" s="261"/>
      <c r="R669" s="261"/>
      <c r="S669" s="261"/>
      <c r="T669" s="262"/>
      <c r="AT669" s="263" t="s">
        <v>168</v>
      </c>
      <c r="AU669" s="263" t="s">
        <v>88</v>
      </c>
      <c r="AV669" s="251" t="s">
        <v>88</v>
      </c>
      <c r="AW669" s="251" t="s">
        <v>35</v>
      </c>
      <c r="AX669" s="251" t="s">
        <v>79</v>
      </c>
      <c r="AY669" s="263" t="s">
        <v>160</v>
      </c>
    </row>
    <row r="670" s="276" customFormat="true" ht="12.8" hidden="false" customHeight="false" outlineLevel="0" collapsed="false">
      <c r="B670" s="277"/>
      <c r="C670" s="278"/>
      <c r="D670" s="254" t="s">
        <v>168</v>
      </c>
      <c r="E670" s="279"/>
      <c r="F670" s="280" t="s">
        <v>525</v>
      </c>
      <c r="G670" s="278"/>
      <c r="H670" s="279"/>
      <c r="I670" s="281"/>
      <c r="J670" s="278"/>
      <c r="K670" s="278"/>
      <c r="L670" s="282"/>
      <c r="M670" s="283"/>
      <c r="N670" s="284"/>
      <c r="O670" s="284"/>
      <c r="P670" s="284"/>
      <c r="Q670" s="284"/>
      <c r="R670" s="284"/>
      <c r="S670" s="284"/>
      <c r="T670" s="285"/>
      <c r="AT670" s="286" t="s">
        <v>168</v>
      </c>
      <c r="AU670" s="286" t="s">
        <v>88</v>
      </c>
      <c r="AV670" s="276" t="s">
        <v>86</v>
      </c>
      <c r="AW670" s="276" t="s">
        <v>35</v>
      </c>
      <c r="AX670" s="276" t="s">
        <v>79</v>
      </c>
      <c r="AY670" s="286" t="s">
        <v>160</v>
      </c>
    </row>
    <row r="671" s="251" customFormat="true" ht="12.8" hidden="false" customHeight="false" outlineLevel="0" collapsed="false">
      <c r="B671" s="252"/>
      <c r="C671" s="253"/>
      <c r="D671" s="254" t="s">
        <v>168</v>
      </c>
      <c r="E671" s="255"/>
      <c r="F671" s="256" t="s">
        <v>526</v>
      </c>
      <c r="G671" s="253"/>
      <c r="H671" s="257" t="n">
        <v>26.12</v>
      </c>
      <c r="I671" s="258"/>
      <c r="J671" s="253"/>
      <c r="K671" s="253"/>
      <c r="L671" s="259"/>
      <c r="M671" s="260"/>
      <c r="N671" s="261"/>
      <c r="O671" s="261"/>
      <c r="P671" s="261"/>
      <c r="Q671" s="261"/>
      <c r="R671" s="261"/>
      <c r="S671" s="261"/>
      <c r="T671" s="262"/>
      <c r="AT671" s="263" t="s">
        <v>168</v>
      </c>
      <c r="AU671" s="263" t="s">
        <v>88</v>
      </c>
      <c r="AV671" s="251" t="s">
        <v>88</v>
      </c>
      <c r="AW671" s="251" t="s">
        <v>35</v>
      </c>
      <c r="AX671" s="251" t="s">
        <v>79</v>
      </c>
      <c r="AY671" s="263" t="s">
        <v>160</v>
      </c>
    </row>
    <row r="672" s="276" customFormat="true" ht="12.8" hidden="false" customHeight="false" outlineLevel="0" collapsed="false">
      <c r="B672" s="277"/>
      <c r="C672" s="278"/>
      <c r="D672" s="254" t="s">
        <v>168</v>
      </c>
      <c r="E672" s="279"/>
      <c r="F672" s="280" t="s">
        <v>527</v>
      </c>
      <c r="G672" s="278"/>
      <c r="H672" s="279"/>
      <c r="I672" s="281"/>
      <c r="J672" s="278"/>
      <c r="K672" s="278"/>
      <c r="L672" s="282"/>
      <c r="M672" s="283"/>
      <c r="N672" s="284"/>
      <c r="O672" s="284"/>
      <c r="P672" s="284"/>
      <c r="Q672" s="284"/>
      <c r="R672" s="284"/>
      <c r="S672" s="284"/>
      <c r="T672" s="285"/>
      <c r="AT672" s="286" t="s">
        <v>168</v>
      </c>
      <c r="AU672" s="286" t="s">
        <v>88</v>
      </c>
      <c r="AV672" s="276" t="s">
        <v>86</v>
      </c>
      <c r="AW672" s="276" t="s">
        <v>35</v>
      </c>
      <c r="AX672" s="276" t="s">
        <v>79</v>
      </c>
      <c r="AY672" s="286" t="s">
        <v>160</v>
      </c>
    </row>
    <row r="673" s="251" customFormat="true" ht="12.8" hidden="false" customHeight="false" outlineLevel="0" collapsed="false">
      <c r="B673" s="252"/>
      <c r="C673" s="253"/>
      <c r="D673" s="254" t="s">
        <v>168</v>
      </c>
      <c r="E673" s="255"/>
      <c r="F673" s="256" t="s">
        <v>528</v>
      </c>
      <c r="G673" s="253"/>
      <c r="H673" s="257" t="n">
        <v>5.45</v>
      </c>
      <c r="I673" s="258"/>
      <c r="J673" s="253"/>
      <c r="K673" s="253"/>
      <c r="L673" s="259"/>
      <c r="M673" s="260"/>
      <c r="N673" s="261"/>
      <c r="O673" s="261"/>
      <c r="P673" s="261"/>
      <c r="Q673" s="261"/>
      <c r="R673" s="261"/>
      <c r="S673" s="261"/>
      <c r="T673" s="262"/>
      <c r="AT673" s="263" t="s">
        <v>168</v>
      </c>
      <c r="AU673" s="263" t="s">
        <v>88</v>
      </c>
      <c r="AV673" s="251" t="s">
        <v>88</v>
      </c>
      <c r="AW673" s="251" t="s">
        <v>35</v>
      </c>
      <c r="AX673" s="251" t="s">
        <v>79</v>
      </c>
      <c r="AY673" s="263" t="s">
        <v>160</v>
      </c>
    </row>
    <row r="674" s="276" customFormat="true" ht="12.8" hidden="false" customHeight="false" outlineLevel="0" collapsed="false">
      <c r="B674" s="277"/>
      <c r="C674" s="278"/>
      <c r="D674" s="254" t="s">
        <v>168</v>
      </c>
      <c r="E674" s="279"/>
      <c r="F674" s="280" t="s">
        <v>529</v>
      </c>
      <c r="G674" s="278"/>
      <c r="H674" s="279"/>
      <c r="I674" s="281"/>
      <c r="J674" s="278"/>
      <c r="K674" s="278"/>
      <c r="L674" s="282"/>
      <c r="M674" s="283"/>
      <c r="N674" s="284"/>
      <c r="O674" s="284"/>
      <c r="P674" s="284"/>
      <c r="Q674" s="284"/>
      <c r="R674" s="284"/>
      <c r="S674" s="284"/>
      <c r="T674" s="285"/>
      <c r="AT674" s="286" t="s">
        <v>168</v>
      </c>
      <c r="AU674" s="286" t="s">
        <v>88</v>
      </c>
      <c r="AV674" s="276" t="s">
        <v>86</v>
      </c>
      <c r="AW674" s="276" t="s">
        <v>35</v>
      </c>
      <c r="AX674" s="276" t="s">
        <v>79</v>
      </c>
      <c r="AY674" s="286" t="s">
        <v>160</v>
      </c>
    </row>
    <row r="675" s="251" customFormat="true" ht="12.8" hidden="false" customHeight="false" outlineLevel="0" collapsed="false">
      <c r="B675" s="252"/>
      <c r="C675" s="253"/>
      <c r="D675" s="254" t="s">
        <v>168</v>
      </c>
      <c r="E675" s="255"/>
      <c r="F675" s="256" t="s">
        <v>530</v>
      </c>
      <c r="G675" s="253"/>
      <c r="H675" s="257" t="n">
        <v>3.68</v>
      </c>
      <c r="I675" s="258"/>
      <c r="J675" s="253"/>
      <c r="K675" s="253"/>
      <c r="L675" s="259"/>
      <c r="M675" s="260"/>
      <c r="N675" s="261"/>
      <c r="O675" s="261"/>
      <c r="P675" s="261"/>
      <c r="Q675" s="261"/>
      <c r="R675" s="261"/>
      <c r="S675" s="261"/>
      <c r="T675" s="262"/>
      <c r="AT675" s="263" t="s">
        <v>168</v>
      </c>
      <c r="AU675" s="263" t="s">
        <v>88</v>
      </c>
      <c r="AV675" s="251" t="s">
        <v>88</v>
      </c>
      <c r="AW675" s="251" t="s">
        <v>35</v>
      </c>
      <c r="AX675" s="251" t="s">
        <v>79</v>
      </c>
      <c r="AY675" s="263" t="s">
        <v>160</v>
      </c>
    </row>
    <row r="676" s="276" customFormat="true" ht="12.8" hidden="false" customHeight="false" outlineLevel="0" collapsed="false">
      <c r="B676" s="277"/>
      <c r="C676" s="278"/>
      <c r="D676" s="254" t="s">
        <v>168</v>
      </c>
      <c r="E676" s="279"/>
      <c r="F676" s="280" t="s">
        <v>531</v>
      </c>
      <c r="G676" s="278"/>
      <c r="H676" s="279"/>
      <c r="I676" s="281"/>
      <c r="J676" s="278"/>
      <c r="K676" s="278"/>
      <c r="L676" s="282"/>
      <c r="M676" s="283"/>
      <c r="N676" s="284"/>
      <c r="O676" s="284"/>
      <c r="P676" s="284"/>
      <c r="Q676" s="284"/>
      <c r="R676" s="284"/>
      <c r="S676" s="284"/>
      <c r="T676" s="285"/>
      <c r="AT676" s="286" t="s">
        <v>168</v>
      </c>
      <c r="AU676" s="286" t="s">
        <v>88</v>
      </c>
      <c r="AV676" s="276" t="s">
        <v>86</v>
      </c>
      <c r="AW676" s="276" t="s">
        <v>35</v>
      </c>
      <c r="AX676" s="276" t="s">
        <v>79</v>
      </c>
      <c r="AY676" s="286" t="s">
        <v>160</v>
      </c>
    </row>
    <row r="677" s="251" customFormat="true" ht="12.8" hidden="false" customHeight="false" outlineLevel="0" collapsed="false">
      <c r="B677" s="252"/>
      <c r="C677" s="253"/>
      <c r="D677" s="254" t="s">
        <v>168</v>
      </c>
      <c r="E677" s="255"/>
      <c r="F677" s="256" t="s">
        <v>532</v>
      </c>
      <c r="G677" s="253"/>
      <c r="H677" s="257" t="n">
        <v>4.14</v>
      </c>
      <c r="I677" s="258"/>
      <c r="J677" s="253"/>
      <c r="K677" s="253"/>
      <c r="L677" s="259"/>
      <c r="M677" s="260"/>
      <c r="N677" s="261"/>
      <c r="O677" s="261"/>
      <c r="P677" s="261"/>
      <c r="Q677" s="261"/>
      <c r="R677" s="261"/>
      <c r="S677" s="261"/>
      <c r="T677" s="262"/>
      <c r="AT677" s="263" t="s">
        <v>168</v>
      </c>
      <c r="AU677" s="263" t="s">
        <v>88</v>
      </c>
      <c r="AV677" s="251" t="s">
        <v>88</v>
      </c>
      <c r="AW677" s="251" t="s">
        <v>35</v>
      </c>
      <c r="AX677" s="251" t="s">
        <v>79</v>
      </c>
      <c r="AY677" s="263" t="s">
        <v>160</v>
      </c>
    </row>
    <row r="678" s="276" customFormat="true" ht="12.8" hidden="false" customHeight="false" outlineLevel="0" collapsed="false">
      <c r="B678" s="277"/>
      <c r="C678" s="278"/>
      <c r="D678" s="254" t="s">
        <v>168</v>
      </c>
      <c r="E678" s="279"/>
      <c r="F678" s="280" t="s">
        <v>533</v>
      </c>
      <c r="G678" s="278"/>
      <c r="H678" s="279"/>
      <c r="I678" s="281"/>
      <c r="J678" s="278"/>
      <c r="K678" s="278"/>
      <c r="L678" s="282"/>
      <c r="M678" s="283"/>
      <c r="N678" s="284"/>
      <c r="O678" s="284"/>
      <c r="P678" s="284"/>
      <c r="Q678" s="284"/>
      <c r="R678" s="284"/>
      <c r="S678" s="284"/>
      <c r="T678" s="285"/>
      <c r="AT678" s="286" t="s">
        <v>168</v>
      </c>
      <c r="AU678" s="286" t="s">
        <v>88</v>
      </c>
      <c r="AV678" s="276" t="s">
        <v>86</v>
      </c>
      <c r="AW678" s="276" t="s">
        <v>35</v>
      </c>
      <c r="AX678" s="276" t="s">
        <v>79</v>
      </c>
      <c r="AY678" s="286" t="s">
        <v>160</v>
      </c>
    </row>
    <row r="679" s="264" customFormat="true" ht="12.8" hidden="false" customHeight="false" outlineLevel="0" collapsed="false">
      <c r="B679" s="265"/>
      <c r="C679" s="266"/>
      <c r="D679" s="254" t="s">
        <v>168</v>
      </c>
      <c r="E679" s="267"/>
      <c r="F679" s="268" t="s">
        <v>172</v>
      </c>
      <c r="G679" s="266"/>
      <c r="H679" s="269" t="n">
        <v>98.85</v>
      </c>
      <c r="I679" s="270"/>
      <c r="J679" s="266"/>
      <c r="K679" s="266"/>
      <c r="L679" s="271"/>
      <c r="M679" s="272"/>
      <c r="N679" s="273"/>
      <c r="O679" s="273"/>
      <c r="P679" s="273"/>
      <c r="Q679" s="273"/>
      <c r="R679" s="273"/>
      <c r="S679" s="273"/>
      <c r="T679" s="274"/>
      <c r="AT679" s="275" t="s">
        <v>168</v>
      </c>
      <c r="AU679" s="275" t="s">
        <v>88</v>
      </c>
      <c r="AV679" s="264" t="s">
        <v>166</v>
      </c>
      <c r="AW679" s="264" t="s">
        <v>35</v>
      </c>
      <c r="AX679" s="264" t="s">
        <v>86</v>
      </c>
      <c r="AY679" s="275" t="s">
        <v>160</v>
      </c>
    </row>
    <row r="680" s="31" customFormat="true" ht="16.5" hidden="false" customHeight="true" outlineLevel="0" collapsed="false">
      <c r="A680" s="24"/>
      <c r="B680" s="25"/>
      <c r="C680" s="237" t="s">
        <v>695</v>
      </c>
      <c r="D680" s="237" t="s">
        <v>162</v>
      </c>
      <c r="E680" s="238" t="s">
        <v>696</v>
      </c>
      <c r="F680" s="239" t="s">
        <v>697</v>
      </c>
      <c r="G680" s="240" t="s">
        <v>259</v>
      </c>
      <c r="H680" s="241" t="n">
        <v>2</v>
      </c>
      <c r="I680" s="242"/>
      <c r="J680" s="243" t="n">
        <f aca="false">ROUND(I680*H680,2)</f>
        <v>0</v>
      </c>
      <c r="K680" s="244"/>
      <c r="L680" s="30"/>
      <c r="M680" s="245"/>
      <c r="N680" s="246" t="s">
        <v>44</v>
      </c>
      <c r="O680" s="74"/>
      <c r="P680" s="247" t="n">
        <f aca="false">O680*H680</f>
        <v>0</v>
      </c>
      <c r="Q680" s="247" t="n">
        <v>0.00018</v>
      </c>
      <c r="R680" s="247" t="n">
        <f aca="false">Q680*H680</f>
        <v>0.00036</v>
      </c>
      <c r="S680" s="247" t="n">
        <v>0</v>
      </c>
      <c r="T680" s="248" t="n">
        <f aca="false">S680*H680</f>
        <v>0</v>
      </c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  <c r="AR680" s="249" t="s">
        <v>166</v>
      </c>
      <c r="AT680" s="249" t="s">
        <v>162</v>
      </c>
      <c r="AU680" s="249" t="s">
        <v>88</v>
      </c>
      <c r="AY680" s="3" t="s">
        <v>160</v>
      </c>
      <c r="BE680" s="250" t="n">
        <f aca="false">IF(N680="základní",J680,0)</f>
        <v>0</v>
      </c>
      <c r="BF680" s="250" t="n">
        <f aca="false">IF(N680="snížená",J680,0)</f>
        <v>0</v>
      </c>
      <c r="BG680" s="250" t="n">
        <f aca="false">IF(N680="zákl. přenesená",J680,0)</f>
        <v>0</v>
      </c>
      <c r="BH680" s="250" t="n">
        <f aca="false">IF(N680="sníž. přenesená",J680,0)</f>
        <v>0</v>
      </c>
      <c r="BI680" s="250" t="n">
        <f aca="false">IF(N680="nulová",J680,0)</f>
        <v>0</v>
      </c>
      <c r="BJ680" s="3" t="s">
        <v>86</v>
      </c>
      <c r="BK680" s="250" t="n">
        <f aca="false">ROUND(I680*H680,2)</f>
        <v>0</v>
      </c>
      <c r="BL680" s="3" t="s">
        <v>166</v>
      </c>
      <c r="BM680" s="249" t="s">
        <v>698</v>
      </c>
    </row>
    <row r="681" s="31" customFormat="true" ht="16.5" hidden="false" customHeight="true" outlineLevel="0" collapsed="false">
      <c r="A681" s="24"/>
      <c r="B681" s="25"/>
      <c r="C681" s="287" t="s">
        <v>699</v>
      </c>
      <c r="D681" s="287" t="s">
        <v>262</v>
      </c>
      <c r="E681" s="288" t="s">
        <v>700</v>
      </c>
      <c r="F681" s="289" t="s">
        <v>701</v>
      </c>
      <c r="G681" s="290" t="s">
        <v>259</v>
      </c>
      <c r="H681" s="291" t="n">
        <v>1</v>
      </c>
      <c r="I681" s="292"/>
      <c r="J681" s="293" t="n">
        <f aca="false">ROUND(I681*H681,2)</f>
        <v>0</v>
      </c>
      <c r="K681" s="294"/>
      <c r="L681" s="295"/>
      <c r="M681" s="296"/>
      <c r="N681" s="297" t="s">
        <v>44</v>
      </c>
      <c r="O681" s="74"/>
      <c r="P681" s="247" t="n">
        <f aca="false">O681*H681</f>
        <v>0</v>
      </c>
      <c r="Q681" s="247" t="n">
        <v>0.011</v>
      </c>
      <c r="R681" s="247" t="n">
        <f aca="false">Q681*H681</f>
        <v>0.011</v>
      </c>
      <c r="S681" s="247" t="n">
        <v>0</v>
      </c>
      <c r="T681" s="248" t="n">
        <f aca="false">S681*H681</f>
        <v>0</v>
      </c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  <c r="AR681" s="249" t="s">
        <v>200</v>
      </c>
      <c r="AT681" s="249" t="s">
        <v>262</v>
      </c>
      <c r="AU681" s="249" t="s">
        <v>88</v>
      </c>
      <c r="AY681" s="3" t="s">
        <v>160</v>
      </c>
      <c r="BE681" s="250" t="n">
        <f aca="false">IF(N681="základní",J681,0)</f>
        <v>0</v>
      </c>
      <c r="BF681" s="250" t="n">
        <f aca="false">IF(N681="snížená",J681,0)</f>
        <v>0</v>
      </c>
      <c r="BG681" s="250" t="n">
        <f aca="false">IF(N681="zákl. přenesená",J681,0)</f>
        <v>0</v>
      </c>
      <c r="BH681" s="250" t="n">
        <f aca="false">IF(N681="sníž. přenesená",J681,0)</f>
        <v>0</v>
      </c>
      <c r="BI681" s="250" t="n">
        <f aca="false">IF(N681="nulová",J681,0)</f>
        <v>0</v>
      </c>
      <c r="BJ681" s="3" t="s">
        <v>86</v>
      </c>
      <c r="BK681" s="250" t="n">
        <f aca="false">ROUND(I681*H681,2)</f>
        <v>0</v>
      </c>
      <c r="BL681" s="3" t="s">
        <v>166</v>
      </c>
      <c r="BM681" s="249" t="s">
        <v>702</v>
      </c>
    </row>
    <row r="682" s="31" customFormat="true" ht="16.5" hidden="false" customHeight="true" outlineLevel="0" collapsed="false">
      <c r="A682" s="24"/>
      <c r="B682" s="25"/>
      <c r="C682" s="287" t="s">
        <v>703</v>
      </c>
      <c r="D682" s="287" t="s">
        <v>262</v>
      </c>
      <c r="E682" s="288" t="s">
        <v>704</v>
      </c>
      <c r="F682" s="289" t="s">
        <v>705</v>
      </c>
      <c r="G682" s="290" t="s">
        <v>259</v>
      </c>
      <c r="H682" s="291" t="n">
        <v>1</v>
      </c>
      <c r="I682" s="292"/>
      <c r="J682" s="293" t="n">
        <f aca="false">ROUND(I682*H682,2)</f>
        <v>0</v>
      </c>
      <c r="K682" s="294"/>
      <c r="L682" s="295"/>
      <c r="M682" s="296"/>
      <c r="N682" s="297" t="s">
        <v>44</v>
      </c>
      <c r="O682" s="74"/>
      <c r="P682" s="247" t="n">
        <f aca="false">O682*H682</f>
        <v>0</v>
      </c>
      <c r="Q682" s="247" t="n">
        <v>0.011</v>
      </c>
      <c r="R682" s="247" t="n">
        <f aca="false">Q682*H682</f>
        <v>0.011</v>
      </c>
      <c r="S682" s="247" t="n">
        <v>0</v>
      </c>
      <c r="T682" s="248" t="n">
        <f aca="false">S682*H682</f>
        <v>0</v>
      </c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  <c r="AR682" s="249" t="s">
        <v>200</v>
      </c>
      <c r="AT682" s="249" t="s">
        <v>262</v>
      </c>
      <c r="AU682" s="249" t="s">
        <v>88</v>
      </c>
      <c r="AY682" s="3" t="s">
        <v>160</v>
      </c>
      <c r="BE682" s="250" t="n">
        <f aca="false">IF(N682="základní",J682,0)</f>
        <v>0</v>
      </c>
      <c r="BF682" s="250" t="n">
        <f aca="false">IF(N682="snížená",J682,0)</f>
        <v>0</v>
      </c>
      <c r="BG682" s="250" t="n">
        <f aca="false">IF(N682="zákl. přenesená",J682,0)</f>
        <v>0</v>
      </c>
      <c r="BH682" s="250" t="n">
        <f aca="false">IF(N682="sníž. přenesená",J682,0)</f>
        <v>0</v>
      </c>
      <c r="BI682" s="250" t="n">
        <f aca="false">IF(N682="nulová",J682,0)</f>
        <v>0</v>
      </c>
      <c r="BJ682" s="3" t="s">
        <v>86</v>
      </c>
      <c r="BK682" s="250" t="n">
        <f aca="false">ROUND(I682*H682,2)</f>
        <v>0</v>
      </c>
      <c r="BL682" s="3" t="s">
        <v>166</v>
      </c>
      <c r="BM682" s="249" t="s">
        <v>706</v>
      </c>
    </row>
    <row r="683" s="31" customFormat="true" ht="16.5" hidden="false" customHeight="true" outlineLevel="0" collapsed="false">
      <c r="A683" s="24"/>
      <c r="B683" s="25"/>
      <c r="C683" s="237" t="s">
        <v>707</v>
      </c>
      <c r="D683" s="237" t="s">
        <v>162</v>
      </c>
      <c r="E683" s="238" t="s">
        <v>708</v>
      </c>
      <c r="F683" s="239" t="s">
        <v>709</v>
      </c>
      <c r="G683" s="240" t="s">
        <v>213</v>
      </c>
      <c r="H683" s="241" t="n">
        <v>47.089</v>
      </c>
      <c r="I683" s="242"/>
      <c r="J683" s="243" t="n">
        <f aca="false">ROUND(I683*H683,2)</f>
        <v>0</v>
      </c>
      <c r="K683" s="244"/>
      <c r="L683" s="30"/>
      <c r="M683" s="245"/>
      <c r="N683" s="246" t="s">
        <v>44</v>
      </c>
      <c r="O683" s="74"/>
      <c r="P683" s="247" t="n">
        <f aca="false">O683*H683</f>
        <v>0</v>
      </c>
      <c r="Q683" s="247" t="n">
        <v>0</v>
      </c>
      <c r="R683" s="247" t="n">
        <f aca="false">Q683*H683</f>
        <v>0</v>
      </c>
      <c r="S683" s="247" t="n">
        <v>0.131</v>
      </c>
      <c r="T683" s="248" t="n">
        <f aca="false">S683*H683</f>
        <v>6.168659</v>
      </c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  <c r="AR683" s="249" t="s">
        <v>166</v>
      </c>
      <c r="AT683" s="249" t="s">
        <v>162</v>
      </c>
      <c r="AU683" s="249" t="s">
        <v>88</v>
      </c>
      <c r="AY683" s="3" t="s">
        <v>160</v>
      </c>
      <c r="BE683" s="250" t="n">
        <f aca="false">IF(N683="základní",J683,0)</f>
        <v>0</v>
      </c>
      <c r="BF683" s="250" t="n">
        <f aca="false">IF(N683="snížená",J683,0)</f>
        <v>0</v>
      </c>
      <c r="BG683" s="250" t="n">
        <f aca="false">IF(N683="zákl. přenesená",J683,0)</f>
        <v>0</v>
      </c>
      <c r="BH683" s="250" t="n">
        <f aca="false">IF(N683="sníž. přenesená",J683,0)</f>
        <v>0</v>
      </c>
      <c r="BI683" s="250" t="n">
        <f aca="false">IF(N683="nulová",J683,0)</f>
        <v>0</v>
      </c>
      <c r="BJ683" s="3" t="s">
        <v>86</v>
      </c>
      <c r="BK683" s="250" t="n">
        <f aca="false">ROUND(I683*H683,2)</f>
        <v>0</v>
      </c>
      <c r="BL683" s="3" t="s">
        <v>166</v>
      </c>
      <c r="BM683" s="249" t="s">
        <v>710</v>
      </c>
    </row>
    <row r="684" s="251" customFormat="true" ht="12.8" hidden="false" customHeight="false" outlineLevel="0" collapsed="false">
      <c r="B684" s="252"/>
      <c r="C684" s="253"/>
      <c r="D684" s="254" t="s">
        <v>168</v>
      </c>
      <c r="E684" s="255"/>
      <c r="F684" s="256" t="s">
        <v>711</v>
      </c>
      <c r="G684" s="253"/>
      <c r="H684" s="257" t="n">
        <v>9.757</v>
      </c>
      <c r="I684" s="258"/>
      <c r="J684" s="253"/>
      <c r="K684" s="253"/>
      <c r="L684" s="259"/>
      <c r="M684" s="260"/>
      <c r="N684" s="261"/>
      <c r="O684" s="261"/>
      <c r="P684" s="261"/>
      <c r="Q684" s="261"/>
      <c r="R684" s="261"/>
      <c r="S684" s="261"/>
      <c r="T684" s="262"/>
      <c r="AT684" s="263" t="s">
        <v>168</v>
      </c>
      <c r="AU684" s="263" t="s">
        <v>88</v>
      </c>
      <c r="AV684" s="251" t="s">
        <v>88</v>
      </c>
      <c r="AW684" s="251" t="s">
        <v>35</v>
      </c>
      <c r="AX684" s="251" t="s">
        <v>79</v>
      </c>
      <c r="AY684" s="263" t="s">
        <v>160</v>
      </c>
    </row>
    <row r="685" s="251" customFormat="true" ht="12.8" hidden="false" customHeight="false" outlineLevel="0" collapsed="false">
      <c r="B685" s="252"/>
      <c r="C685" s="253"/>
      <c r="D685" s="254" t="s">
        <v>168</v>
      </c>
      <c r="E685" s="255"/>
      <c r="F685" s="256" t="s">
        <v>487</v>
      </c>
      <c r="G685" s="253"/>
      <c r="H685" s="257" t="n">
        <v>-1.379</v>
      </c>
      <c r="I685" s="258"/>
      <c r="J685" s="253"/>
      <c r="K685" s="253"/>
      <c r="L685" s="259"/>
      <c r="M685" s="260"/>
      <c r="N685" s="261"/>
      <c r="O685" s="261"/>
      <c r="P685" s="261"/>
      <c r="Q685" s="261"/>
      <c r="R685" s="261"/>
      <c r="S685" s="261"/>
      <c r="T685" s="262"/>
      <c r="AT685" s="263" t="s">
        <v>168</v>
      </c>
      <c r="AU685" s="263" t="s">
        <v>88</v>
      </c>
      <c r="AV685" s="251" t="s">
        <v>88</v>
      </c>
      <c r="AW685" s="251" t="s">
        <v>35</v>
      </c>
      <c r="AX685" s="251" t="s">
        <v>79</v>
      </c>
      <c r="AY685" s="263" t="s">
        <v>160</v>
      </c>
    </row>
    <row r="686" s="276" customFormat="true" ht="12.8" hidden="false" customHeight="false" outlineLevel="0" collapsed="false">
      <c r="B686" s="277"/>
      <c r="C686" s="278"/>
      <c r="D686" s="254" t="s">
        <v>168</v>
      </c>
      <c r="E686" s="279"/>
      <c r="F686" s="280" t="s">
        <v>488</v>
      </c>
      <c r="G686" s="278"/>
      <c r="H686" s="279"/>
      <c r="I686" s="281"/>
      <c r="J686" s="278"/>
      <c r="K686" s="278"/>
      <c r="L686" s="282"/>
      <c r="M686" s="283"/>
      <c r="N686" s="284"/>
      <c r="O686" s="284"/>
      <c r="P686" s="284"/>
      <c r="Q686" s="284"/>
      <c r="R686" s="284"/>
      <c r="S686" s="284"/>
      <c r="T686" s="285"/>
      <c r="AT686" s="286" t="s">
        <v>168</v>
      </c>
      <c r="AU686" s="286" t="s">
        <v>88</v>
      </c>
      <c r="AV686" s="276" t="s">
        <v>86</v>
      </c>
      <c r="AW686" s="276" t="s">
        <v>35</v>
      </c>
      <c r="AX686" s="276" t="s">
        <v>79</v>
      </c>
      <c r="AY686" s="286" t="s">
        <v>160</v>
      </c>
    </row>
    <row r="687" s="251" customFormat="true" ht="12.8" hidden="false" customHeight="false" outlineLevel="0" collapsed="false">
      <c r="B687" s="252"/>
      <c r="C687" s="253"/>
      <c r="D687" s="254" t="s">
        <v>168</v>
      </c>
      <c r="E687" s="255"/>
      <c r="F687" s="256" t="s">
        <v>712</v>
      </c>
      <c r="G687" s="253"/>
      <c r="H687" s="257" t="n">
        <v>14.186</v>
      </c>
      <c r="I687" s="258"/>
      <c r="J687" s="253"/>
      <c r="K687" s="253"/>
      <c r="L687" s="259"/>
      <c r="M687" s="260"/>
      <c r="N687" s="261"/>
      <c r="O687" s="261"/>
      <c r="P687" s="261"/>
      <c r="Q687" s="261"/>
      <c r="R687" s="261"/>
      <c r="S687" s="261"/>
      <c r="T687" s="262"/>
      <c r="AT687" s="263" t="s">
        <v>168</v>
      </c>
      <c r="AU687" s="263" t="s">
        <v>88</v>
      </c>
      <c r="AV687" s="251" t="s">
        <v>88</v>
      </c>
      <c r="AW687" s="251" t="s">
        <v>35</v>
      </c>
      <c r="AX687" s="251" t="s">
        <v>79</v>
      </c>
      <c r="AY687" s="263" t="s">
        <v>160</v>
      </c>
    </row>
    <row r="688" s="276" customFormat="true" ht="12.8" hidden="false" customHeight="false" outlineLevel="0" collapsed="false">
      <c r="B688" s="277"/>
      <c r="C688" s="278"/>
      <c r="D688" s="254" t="s">
        <v>168</v>
      </c>
      <c r="E688" s="279"/>
      <c r="F688" s="280" t="s">
        <v>523</v>
      </c>
      <c r="G688" s="278"/>
      <c r="H688" s="279"/>
      <c r="I688" s="281"/>
      <c r="J688" s="278"/>
      <c r="K688" s="278"/>
      <c r="L688" s="282"/>
      <c r="M688" s="283"/>
      <c r="N688" s="284"/>
      <c r="O688" s="284"/>
      <c r="P688" s="284"/>
      <c r="Q688" s="284"/>
      <c r="R688" s="284"/>
      <c r="S688" s="284"/>
      <c r="T688" s="285"/>
      <c r="AT688" s="286" t="s">
        <v>168</v>
      </c>
      <c r="AU688" s="286" t="s">
        <v>88</v>
      </c>
      <c r="AV688" s="276" t="s">
        <v>86</v>
      </c>
      <c r="AW688" s="276" t="s">
        <v>35</v>
      </c>
      <c r="AX688" s="276" t="s">
        <v>79</v>
      </c>
      <c r="AY688" s="286" t="s">
        <v>160</v>
      </c>
    </row>
    <row r="689" s="251" customFormat="true" ht="12.8" hidden="false" customHeight="false" outlineLevel="0" collapsed="false">
      <c r="B689" s="252"/>
      <c r="C689" s="253"/>
      <c r="D689" s="254" t="s">
        <v>168</v>
      </c>
      <c r="E689" s="255"/>
      <c r="F689" s="256" t="s">
        <v>713</v>
      </c>
      <c r="G689" s="253"/>
      <c r="H689" s="257" t="n">
        <v>30.829</v>
      </c>
      <c r="I689" s="258"/>
      <c r="J689" s="253"/>
      <c r="K689" s="253"/>
      <c r="L689" s="259"/>
      <c r="M689" s="260"/>
      <c r="N689" s="261"/>
      <c r="O689" s="261"/>
      <c r="P689" s="261"/>
      <c r="Q689" s="261"/>
      <c r="R689" s="261"/>
      <c r="S689" s="261"/>
      <c r="T689" s="262"/>
      <c r="AT689" s="263" t="s">
        <v>168</v>
      </c>
      <c r="AU689" s="263" t="s">
        <v>88</v>
      </c>
      <c r="AV689" s="251" t="s">
        <v>88</v>
      </c>
      <c r="AW689" s="251" t="s">
        <v>35</v>
      </c>
      <c r="AX689" s="251" t="s">
        <v>79</v>
      </c>
      <c r="AY689" s="263" t="s">
        <v>160</v>
      </c>
    </row>
    <row r="690" s="251" customFormat="true" ht="12.8" hidden="false" customHeight="false" outlineLevel="0" collapsed="false">
      <c r="B690" s="252"/>
      <c r="C690" s="253"/>
      <c r="D690" s="254" t="s">
        <v>168</v>
      </c>
      <c r="E690" s="255"/>
      <c r="F690" s="256" t="s">
        <v>714</v>
      </c>
      <c r="G690" s="253"/>
      <c r="H690" s="257" t="n">
        <v>-3.546</v>
      </c>
      <c r="I690" s="258"/>
      <c r="J690" s="253"/>
      <c r="K690" s="253"/>
      <c r="L690" s="259"/>
      <c r="M690" s="260"/>
      <c r="N690" s="261"/>
      <c r="O690" s="261"/>
      <c r="P690" s="261"/>
      <c r="Q690" s="261"/>
      <c r="R690" s="261"/>
      <c r="S690" s="261"/>
      <c r="T690" s="262"/>
      <c r="AT690" s="263" t="s">
        <v>168</v>
      </c>
      <c r="AU690" s="263" t="s">
        <v>88</v>
      </c>
      <c r="AV690" s="251" t="s">
        <v>88</v>
      </c>
      <c r="AW690" s="251" t="s">
        <v>35</v>
      </c>
      <c r="AX690" s="251" t="s">
        <v>79</v>
      </c>
      <c r="AY690" s="263" t="s">
        <v>160</v>
      </c>
    </row>
    <row r="691" s="251" customFormat="true" ht="12.8" hidden="false" customHeight="false" outlineLevel="0" collapsed="false">
      <c r="B691" s="252"/>
      <c r="C691" s="253"/>
      <c r="D691" s="254" t="s">
        <v>168</v>
      </c>
      <c r="E691" s="255"/>
      <c r="F691" s="256" t="s">
        <v>715</v>
      </c>
      <c r="G691" s="253"/>
      <c r="H691" s="257" t="n">
        <v>-2.758</v>
      </c>
      <c r="I691" s="258"/>
      <c r="J691" s="253"/>
      <c r="K691" s="253"/>
      <c r="L691" s="259"/>
      <c r="M691" s="260"/>
      <c r="N691" s="261"/>
      <c r="O691" s="261"/>
      <c r="P691" s="261"/>
      <c r="Q691" s="261"/>
      <c r="R691" s="261"/>
      <c r="S691" s="261"/>
      <c r="T691" s="262"/>
      <c r="AT691" s="263" t="s">
        <v>168</v>
      </c>
      <c r="AU691" s="263" t="s">
        <v>88</v>
      </c>
      <c r="AV691" s="251" t="s">
        <v>88</v>
      </c>
      <c r="AW691" s="251" t="s">
        <v>35</v>
      </c>
      <c r="AX691" s="251" t="s">
        <v>79</v>
      </c>
      <c r="AY691" s="263" t="s">
        <v>160</v>
      </c>
    </row>
    <row r="692" s="276" customFormat="true" ht="12.8" hidden="false" customHeight="false" outlineLevel="0" collapsed="false">
      <c r="B692" s="277"/>
      <c r="C692" s="278"/>
      <c r="D692" s="254" t="s">
        <v>168</v>
      </c>
      <c r="E692" s="279"/>
      <c r="F692" s="280" t="s">
        <v>495</v>
      </c>
      <c r="G692" s="278"/>
      <c r="H692" s="279"/>
      <c r="I692" s="281"/>
      <c r="J692" s="278"/>
      <c r="K692" s="278"/>
      <c r="L692" s="282"/>
      <c r="M692" s="283"/>
      <c r="N692" s="284"/>
      <c r="O692" s="284"/>
      <c r="P692" s="284"/>
      <c r="Q692" s="284"/>
      <c r="R692" s="284"/>
      <c r="S692" s="284"/>
      <c r="T692" s="285"/>
      <c r="AT692" s="286" t="s">
        <v>168</v>
      </c>
      <c r="AU692" s="286" t="s">
        <v>88</v>
      </c>
      <c r="AV692" s="276" t="s">
        <v>86</v>
      </c>
      <c r="AW692" s="276" t="s">
        <v>35</v>
      </c>
      <c r="AX692" s="276" t="s">
        <v>79</v>
      </c>
      <c r="AY692" s="286" t="s">
        <v>160</v>
      </c>
    </row>
    <row r="693" s="264" customFormat="true" ht="12.8" hidden="false" customHeight="false" outlineLevel="0" collapsed="false">
      <c r="B693" s="265"/>
      <c r="C693" s="266"/>
      <c r="D693" s="254" t="s">
        <v>168</v>
      </c>
      <c r="E693" s="267"/>
      <c r="F693" s="268" t="s">
        <v>172</v>
      </c>
      <c r="G693" s="266"/>
      <c r="H693" s="269" t="n">
        <v>47.089</v>
      </c>
      <c r="I693" s="270"/>
      <c r="J693" s="266"/>
      <c r="K693" s="266"/>
      <c r="L693" s="271"/>
      <c r="M693" s="272"/>
      <c r="N693" s="273"/>
      <c r="O693" s="273"/>
      <c r="P693" s="273"/>
      <c r="Q693" s="273"/>
      <c r="R693" s="273"/>
      <c r="S693" s="273"/>
      <c r="T693" s="274"/>
      <c r="AT693" s="275" t="s">
        <v>168</v>
      </c>
      <c r="AU693" s="275" t="s">
        <v>88</v>
      </c>
      <c r="AV693" s="264" t="s">
        <v>166</v>
      </c>
      <c r="AW693" s="264" t="s">
        <v>35</v>
      </c>
      <c r="AX693" s="264" t="s">
        <v>86</v>
      </c>
      <c r="AY693" s="275" t="s">
        <v>160</v>
      </c>
    </row>
    <row r="694" s="31" customFormat="true" ht="16.5" hidden="false" customHeight="true" outlineLevel="0" collapsed="false">
      <c r="A694" s="24"/>
      <c r="B694" s="25"/>
      <c r="C694" s="237" t="s">
        <v>716</v>
      </c>
      <c r="D694" s="237" t="s">
        <v>162</v>
      </c>
      <c r="E694" s="238" t="s">
        <v>717</v>
      </c>
      <c r="F694" s="239" t="s">
        <v>718</v>
      </c>
      <c r="G694" s="240" t="s">
        <v>213</v>
      </c>
      <c r="H694" s="241" t="n">
        <v>10.028</v>
      </c>
      <c r="I694" s="242"/>
      <c r="J694" s="243" t="n">
        <f aca="false">ROUND(I694*H694,2)</f>
        <v>0</v>
      </c>
      <c r="K694" s="244"/>
      <c r="L694" s="30"/>
      <c r="M694" s="245"/>
      <c r="N694" s="246" t="s">
        <v>44</v>
      </c>
      <c r="O694" s="74"/>
      <c r="P694" s="247" t="n">
        <f aca="false">O694*H694</f>
        <v>0</v>
      </c>
      <c r="Q694" s="247" t="n">
        <v>0</v>
      </c>
      <c r="R694" s="247" t="n">
        <f aca="false">Q694*H694</f>
        <v>0</v>
      </c>
      <c r="S694" s="247" t="n">
        <v>0.261</v>
      </c>
      <c r="T694" s="248" t="n">
        <f aca="false">S694*H694</f>
        <v>2.617308</v>
      </c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  <c r="AR694" s="249" t="s">
        <v>166</v>
      </c>
      <c r="AT694" s="249" t="s">
        <v>162</v>
      </c>
      <c r="AU694" s="249" t="s">
        <v>88</v>
      </c>
      <c r="AY694" s="3" t="s">
        <v>160</v>
      </c>
      <c r="BE694" s="250" t="n">
        <f aca="false">IF(N694="základní",J694,0)</f>
        <v>0</v>
      </c>
      <c r="BF694" s="250" t="n">
        <f aca="false">IF(N694="snížená",J694,0)</f>
        <v>0</v>
      </c>
      <c r="BG694" s="250" t="n">
        <f aca="false">IF(N694="zákl. přenesená",J694,0)</f>
        <v>0</v>
      </c>
      <c r="BH694" s="250" t="n">
        <f aca="false">IF(N694="sníž. přenesená",J694,0)</f>
        <v>0</v>
      </c>
      <c r="BI694" s="250" t="n">
        <f aca="false">IF(N694="nulová",J694,0)</f>
        <v>0</v>
      </c>
      <c r="BJ694" s="3" t="s">
        <v>86</v>
      </c>
      <c r="BK694" s="250" t="n">
        <f aca="false">ROUND(I694*H694,2)</f>
        <v>0</v>
      </c>
      <c r="BL694" s="3" t="s">
        <v>166</v>
      </c>
      <c r="BM694" s="249" t="s">
        <v>719</v>
      </c>
    </row>
    <row r="695" s="251" customFormat="true" ht="12.8" hidden="false" customHeight="false" outlineLevel="0" collapsed="false">
      <c r="B695" s="252"/>
      <c r="C695" s="253"/>
      <c r="D695" s="254" t="s">
        <v>168</v>
      </c>
      <c r="E695" s="255"/>
      <c r="F695" s="256" t="s">
        <v>720</v>
      </c>
      <c r="G695" s="253"/>
      <c r="H695" s="257" t="n">
        <v>3.214</v>
      </c>
      <c r="I695" s="258"/>
      <c r="J695" s="253"/>
      <c r="K695" s="253"/>
      <c r="L695" s="259"/>
      <c r="M695" s="260"/>
      <c r="N695" s="261"/>
      <c r="O695" s="261"/>
      <c r="P695" s="261"/>
      <c r="Q695" s="261"/>
      <c r="R695" s="261"/>
      <c r="S695" s="261"/>
      <c r="T695" s="262"/>
      <c r="AT695" s="263" t="s">
        <v>168</v>
      </c>
      <c r="AU695" s="263" t="s">
        <v>88</v>
      </c>
      <c r="AV695" s="251" t="s">
        <v>88</v>
      </c>
      <c r="AW695" s="251" t="s">
        <v>35</v>
      </c>
      <c r="AX695" s="251" t="s">
        <v>79</v>
      </c>
      <c r="AY695" s="263" t="s">
        <v>160</v>
      </c>
    </row>
    <row r="696" s="276" customFormat="true" ht="12.8" hidden="false" customHeight="false" outlineLevel="0" collapsed="false">
      <c r="B696" s="277"/>
      <c r="C696" s="278"/>
      <c r="D696" s="254" t="s">
        <v>168</v>
      </c>
      <c r="E696" s="279"/>
      <c r="F696" s="280" t="s">
        <v>721</v>
      </c>
      <c r="G696" s="278"/>
      <c r="H696" s="279"/>
      <c r="I696" s="281"/>
      <c r="J696" s="278"/>
      <c r="K696" s="278"/>
      <c r="L696" s="282"/>
      <c r="M696" s="283"/>
      <c r="N696" s="284"/>
      <c r="O696" s="284"/>
      <c r="P696" s="284"/>
      <c r="Q696" s="284"/>
      <c r="R696" s="284"/>
      <c r="S696" s="284"/>
      <c r="T696" s="285"/>
      <c r="AT696" s="286" t="s">
        <v>168</v>
      </c>
      <c r="AU696" s="286" t="s">
        <v>88</v>
      </c>
      <c r="AV696" s="276" t="s">
        <v>86</v>
      </c>
      <c r="AW696" s="276" t="s">
        <v>35</v>
      </c>
      <c r="AX696" s="276" t="s">
        <v>79</v>
      </c>
      <c r="AY696" s="286" t="s">
        <v>160</v>
      </c>
    </row>
    <row r="697" s="251" customFormat="true" ht="12.8" hidden="false" customHeight="false" outlineLevel="0" collapsed="false">
      <c r="B697" s="252"/>
      <c r="C697" s="253"/>
      <c r="D697" s="254" t="s">
        <v>168</v>
      </c>
      <c r="E697" s="255"/>
      <c r="F697" s="256" t="s">
        <v>722</v>
      </c>
      <c r="G697" s="253"/>
      <c r="H697" s="257" t="n">
        <v>8.39</v>
      </c>
      <c r="I697" s="258"/>
      <c r="J697" s="253"/>
      <c r="K697" s="253"/>
      <c r="L697" s="259"/>
      <c r="M697" s="260"/>
      <c r="N697" s="261"/>
      <c r="O697" s="261"/>
      <c r="P697" s="261"/>
      <c r="Q697" s="261"/>
      <c r="R697" s="261"/>
      <c r="S697" s="261"/>
      <c r="T697" s="262"/>
      <c r="AT697" s="263" t="s">
        <v>168</v>
      </c>
      <c r="AU697" s="263" t="s">
        <v>88</v>
      </c>
      <c r="AV697" s="251" t="s">
        <v>88</v>
      </c>
      <c r="AW697" s="251" t="s">
        <v>35</v>
      </c>
      <c r="AX697" s="251" t="s">
        <v>79</v>
      </c>
      <c r="AY697" s="263" t="s">
        <v>160</v>
      </c>
    </row>
    <row r="698" s="251" customFormat="true" ht="12.8" hidden="false" customHeight="false" outlineLevel="0" collapsed="false">
      <c r="B698" s="252"/>
      <c r="C698" s="253"/>
      <c r="D698" s="254" t="s">
        <v>168</v>
      </c>
      <c r="E698" s="255"/>
      <c r="F698" s="256" t="s">
        <v>485</v>
      </c>
      <c r="G698" s="253"/>
      <c r="H698" s="257" t="n">
        <v>-1.576</v>
      </c>
      <c r="I698" s="258"/>
      <c r="J698" s="253"/>
      <c r="K698" s="253"/>
      <c r="L698" s="259"/>
      <c r="M698" s="260"/>
      <c r="N698" s="261"/>
      <c r="O698" s="261"/>
      <c r="P698" s="261"/>
      <c r="Q698" s="261"/>
      <c r="R698" s="261"/>
      <c r="S698" s="261"/>
      <c r="T698" s="262"/>
      <c r="AT698" s="263" t="s">
        <v>168</v>
      </c>
      <c r="AU698" s="263" t="s">
        <v>88</v>
      </c>
      <c r="AV698" s="251" t="s">
        <v>88</v>
      </c>
      <c r="AW698" s="251" t="s">
        <v>35</v>
      </c>
      <c r="AX698" s="251" t="s">
        <v>79</v>
      </c>
      <c r="AY698" s="263" t="s">
        <v>160</v>
      </c>
    </row>
    <row r="699" s="276" customFormat="true" ht="12.8" hidden="false" customHeight="false" outlineLevel="0" collapsed="false">
      <c r="B699" s="277"/>
      <c r="C699" s="278"/>
      <c r="D699" s="254" t="s">
        <v>168</v>
      </c>
      <c r="E699" s="279"/>
      <c r="F699" s="280" t="s">
        <v>525</v>
      </c>
      <c r="G699" s="278"/>
      <c r="H699" s="279"/>
      <c r="I699" s="281"/>
      <c r="J699" s="278"/>
      <c r="K699" s="278"/>
      <c r="L699" s="282"/>
      <c r="M699" s="283"/>
      <c r="N699" s="284"/>
      <c r="O699" s="284"/>
      <c r="P699" s="284"/>
      <c r="Q699" s="284"/>
      <c r="R699" s="284"/>
      <c r="S699" s="284"/>
      <c r="T699" s="285"/>
      <c r="AT699" s="286" t="s">
        <v>168</v>
      </c>
      <c r="AU699" s="286" t="s">
        <v>88</v>
      </c>
      <c r="AV699" s="276" t="s">
        <v>86</v>
      </c>
      <c r="AW699" s="276" t="s">
        <v>35</v>
      </c>
      <c r="AX699" s="276" t="s">
        <v>79</v>
      </c>
      <c r="AY699" s="286" t="s">
        <v>160</v>
      </c>
    </row>
    <row r="700" s="264" customFormat="true" ht="12.8" hidden="false" customHeight="false" outlineLevel="0" collapsed="false">
      <c r="B700" s="265"/>
      <c r="C700" s="266"/>
      <c r="D700" s="254" t="s">
        <v>168</v>
      </c>
      <c r="E700" s="267"/>
      <c r="F700" s="268" t="s">
        <v>172</v>
      </c>
      <c r="G700" s="266"/>
      <c r="H700" s="269" t="n">
        <v>10.028</v>
      </c>
      <c r="I700" s="270"/>
      <c r="J700" s="266"/>
      <c r="K700" s="266"/>
      <c r="L700" s="271"/>
      <c r="M700" s="272"/>
      <c r="N700" s="273"/>
      <c r="O700" s="273"/>
      <c r="P700" s="273"/>
      <c r="Q700" s="273"/>
      <c r="R700" s="273"/>
      <c r="S700" s="273"/>
      <c r="T700" s="274"/>
      <c r="AT700" s="275" t="s">
        <v>168</v>
      </c>
      <c r="AU700" s="275" t="s">
        <v>88</v>
      </c>
      <c r="AV700" s="264" t="s">
        <v>166</v>
      </c>
      <c r="AW700" s="264" t="s">
        <v>35</v>
      </c>
      <c r="AX700" s="264" t="s">
        <v>86</v>
      </c>
      <c r="AY700" s="275" t="s">
        <v>160</v>
      </c>
    </row>
    <row r="701" s="31" customFormat="true" ht="16.5" hidden="false" customHeight="true" outlineLevel="0" collapsed="false">
      <c r="A701" s="24"/>
      <c r="B701" s="25"/>
      <c r="C701" s="237" t="s">
        <v>723</v>
      </c>
      <c r="D701" s="237" t="s">
        <v>162</v>
      </c>
      <c r="E701" s="238" t="s">
        <v>724</v>
      </c>
      <c r="F701" s="239" t="s">
        <v>725</v>
      </c>
      <c r="G701" s="240" t="s">
        <v>165</v>
      </c>
      <c r="H701" s="241" t="n">
        <v>3.958</v>
      </c>
      <c r="I701" s="242"/>
      <c r="J701" s="243" t="n">
        <f aca="false">ROUND(I701*H701,2)</f>
        <v>0</v>
      </c>
      <c r="K701" s="244"/>
      <c r="L701" s="30"/>
      <c r="M701" s="245"/>
      <c r="N701" s="246" t="s">
        <v>44</v>
      </c>
      <c r="O701" s="74"/>
      <c r="P701" s="247" t="n">
        <f aca="false">O701*H701</f>
        <v>0</v>
      </c>
      <c r="Q701" s="247" t="n">
        <v>0</v>
      </c>
      <c r="R701" s="247" t="n">
        <f aca="false">Q701*H701</f>
        <v>0</v>
      </c>
      <c r="S701" s="247" t="n">
        <v>1.594</v>
      </c>
      <c r="T701" s="248" t="n">
        <f aca="false">S701*H701</f>
        <v>6.309052</v>
      </c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  <c r="AR701" s="249" t="s">
        <v>166</v>
      </c>
      <c r="AT701" s="249" t="s">
        <v>162</v>
      </c>
      <c r="AU701" s="249" t="s">
        <v>88</v>
      </c>
      <c r="AY701" s="3" t="s">
        <v>160</v>
      </c>
      <c r="BE701" s="250" t="n">
        <f aca="false">IF(N701="základní",J701,0)</f>
        <v>0</v>
      </c>
      <c r="BF701" s="250" t="n">
        <f aca="false">IF(N701="snížená",J701,0)</f>
        <v>0</v>
      </c>
      <c r="BG701" s="250" t="n">
        <f aca="false">IF(N701="zákl. přenesená",J701,0)</f>
        <v>0</v>
      </c>
      <c r="BH701" s="250" t="n">
        <f aca="false">IF(N701="sníž. přenesená",J701,0)</f>
        <v>0</v>
      </c>
      <c r="BI701" s="250" t="n">
        <f aca="false">IF(N701="nulová",J701,0)</f>
        <v>0</v>
      </c>
      <c r="BJ701" s="3" t="s">
        <v>86</v>
      </c>
      <c r="BK701" s="250" t="n">
        <f aca="false">ROUND(I701*H701,2)</f>
        <v>0</v>
      </c>
      <c r="BL701" s="3" t="s">
        <v>166</v>
      </c>
      <c r="BM701" s="249" t="s">
        <v>726</v>
      </c>
    </row>
    <row r="702" s="251" customFormat="true" ht="12.8" hidden="false" customHeight="false" outlineLevel="0" collapsed="false">
      <c r="B702" s="252"/>
      <c r="C702" s="253"/>
      <c r="D702" s="254" t="s">
        <v>168</v>
      </c>
      <c r="E702" s="255"/>
      <c r="F702" s="256" t="s">
        <v>727</v>
      </c>
      <c r="G702" s="253"/>
      <c r="H702" s="257" t="n">
        <v>3.958</v>
      </c>
      <c r="I702" s="258"/>
      <c r="J702" s="253"/>
      <c r="K702" s="253"/>
      <c r="L702" s="259"/>
      <c r="M702" s="260"/>
      <c r="N702" s="261"/>
      <c r="O702" s="261"/>
      <c r="P702" s="261"/>
      <c r="Q702" s="261"/>
      <c r="R702" s="261"/>
      <c r="S702" s="261"/>
      <c r="T702" s="262"/>
      <c r="AT702" s="263" t="s">
        <v>168</v>
      </c>
      <c r="AU702" s="263" t="s">
        <v>88</v>
      </c>
      <c r="AV702" s="251" t="s">
        <v>88</v>
      </c>
      <c r="AW702" s="251" t="s">
        <v>35</v>
      </c>
      <c r="AX702" s="251" t="s">
        <v>79</v>
      </c>
      <c r="AY702" s="263" t="s">
        <v>160</v>
      </c>
    </row>
    <row r="703" s="276" customFormat="true" ht="12.8" hidden="false" customHeight="false" outlineLevel="0" collapsed="false">
      <c r="B703" s="277"/>
      <c r="C703" s="278"/>
      <c r="D703" s="254" t="s">
        <v>168</v>
      </c>
      <c r="E703" s="279"/>
      <c r="F703" s="280" t="s">
        <v>728</v>
      </c>
      <c r="G703" s="278"/>
      <c r="H703" s="279"/>
      <c r="I703" s="281"/>
      <c r="J703" s="278"/>
      <c r="K703" s="278"/>
      <c r="L703" s="282"/>
      <c r="M703" s="283"/>
      <c r="N703" s="284"/>
      <c r="O703" s="284"/>
      <c r="P703" s="284"/>
      <c r="Q703" s="284"/>
      <c r="R703" s="284"/>
      <c r="S703" s="284"/>
      <c r="T703" s="285"/>
      <c r="AT703" s="286" t="s">
        <v>168</v>
      </c>
      <c r="AU703" s="286" t="s">
        <v>88</v>
      </c>
      <c r="AV703" s="276" t="s">
        <v>86</v>
      </c>
      <c r="AW703" s="276" t="s">
        <v>35</v>
      </c>
      <c r="AX703" s="276" t="s">
        <v>79</v>
      </c>
      <c r="AY703" s="286" t="s">
        <v>160</v>
      </c>
    </row>
    <row r="704" s="264" customFormat="true" ht="12.8" hidden="false" customHeight="false" outlineLevel="0" collapsed="false">
      <c r="B704" s="265"/>
      <c r="C704" s="266"/>
      <c r="D704" s="254" t="s">
        <v>168</v>
      </c>
      <c r="E704" s="267"/>
      <c r="F704" s="268" t="s">
        <v>172</v>
      </c>
      <c r="G704" s="266"/>
      <c r="H704" s="269" t="n">
        <v>3.958</v>
      </c>
      <c r="I704" s="270"/>
      <c r="J704" s="266"/>
      <c r="K704" s="266"/>
      <c r="L704" s="271"/>
      <c r="M704" s="272"/>
      <c r="N704" s="273"/>
      <c r="O704" s="273"/>
      <c r="P704" s="273"/>
      <c r="Q704" s="273"/>
      <c r="R704" s="273"/>
      <c r="S704" s="273"/>
      <c r="T704" s="274"/>
      <c r="AT704" s="275" t="s">
        <v>168</v>
      </c>
      <c r="AU704" s="275" t="s">
        <v>88</v>
      </c>
      <c r="AV704" s="264" t="s">
        <v>166</v>
      </c>
      <c r="AW704" s="264" t="s">
        <v>35</v>
      </c>
      <c r="AX704" s="264" t="s">
        <v>86</v>
      </c>
      <c r="AY704" s="275" t="s">
        <v>160</v>
      </c>
    </row>
    <row r="705" s="31" customFormat="true" ht="33" hidden="false" customHeight="true" outlineLevel="0" collapsed="false">
      <c r="A705" s="24"/>
      <c r="B705" s="25"/>
      <c r="C705" s="237" t="s">
        <v>729</v>
      </c>
      <c r="D705" s="237" t="s">
        <v>162</v>
      </c>
      <c r="E705" s="238" t="s">
        <v>730</v>
      </c>
      <c r="F705" s="239" t="s">
        <v>731</v>
      </c>
      <c r="G705" s="240" t="s">
        <v>165</v>
      </c>
      <c r="H705" s="241" t="n">
        <v>9.883</v>
      </c>
      <c r="I705" s="242"/>
      <c r="J705" s="243" t="n">
        <f aca="false">ROUND(I705*H705,2)</f>
        <v>0</v>
      </c>
      <c r="K705" s="244"/>
      <c r="L705" s="30"/>
      <c r="M705" s="245"/>
      <c r="N705" s="246" t="s">
        <v>44</v>
      </c>
      <c r="O705" s="74"/>
      <c r="P705" s="247" t="n">
        <f aca="false">O705*H705</f>
        <v>0</v>
      </c>
      <c r="Q705" s="247" t="n">
        <v>0</v>
      </c>
      <c r="R705" s="247" t="n">
        <f aca="false">Q705*H705</f>
        <v>0</v>
      </c>
      <c r="S705" s="247" t="n">
        <v>2.2</v>
      </c>
      <c r="T705" s="248" t="n">
        <f aca="false">S705*H705</f>
        <v>21.7426</v>
      </c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  <c r="AR705" s="249" t="s">
        <v>166</v>
      </c>
      <c r="AT705" s="249" t="s">
        <v>162</v>
      </c>
      <c r="AU705" s="249" t="s">
        <v>88</v>
      </c>
      <c r="AY705" s="3" t="s">
        <v>160</v>
      </c>
      <c r="BE705" s="250" t="n">
        <f aca="false">IF(N705="základní",J705,0)</f>
        <v>0</v>
      </c>
      <c r="BF705" s="250" t="n">
        <f aca="false">IF(N705="snížená",J705,0)</f>
        <v>0</v>
      </c>
      <c r="BG705" s="250" t="n">
        <f aca="false">IF(N705="zákl. přenesená",J705,0)</f>
        <v>0</v>
      </c>
      <c r="BH705" s="250" t="n">
        <f aca="false">IF(N705="sníž. přenesená",J705,0)</f>
        <v>0</v>
      </c>
      <c r="BI705" s="250" t="n">
        <f aca="false">IF(N705="nulová",J705,0)</f>
        <v>0</v>
      </c>
      <c r="BJ705" s="3" t="s">
        <v>86</v>
      </c>
      <c r="BK705" s="250" t="n">
        <f aca="false">ROUND(I705*H705,2)</f>
        <v>0</v>
      </c>
      <c r="BL705" s="3" t="s">
        <v>166</v>
      </c>
      <c r="BM705" s="249" t="s">
        <v>732</v>
      </c>
    </row>
    <row r="706" s="251" customFormat="true" ht="12.8" hidden="false" customHeight="false" outlineLevel="0" collapsed="false">
      <c r="B706" s="252"/>
      <c r="C706" s="253"/>
      <c r="D706" s="254" t="s">
        <v>168</v>
      </c>
      <c r="E706" s="255"/>
      <c r="F706" s="256" t="s">
        <v>733</v>
      </c>
      <c r="G706" s="253"/>
      <c r="H706" s="257" t="n">
        <v>-0.992</v>
      </c>
      <c r="I706" s="258"/>
      <c r="J706" s="253"/>
      <c r="K706" s="253"/>
      <c r="L706" s="259"/>
      <c r="M706" s="260"/>
      <c r="N706" s="261"/>
      <c r="O706" s="261"/>
      <c r="P706" s="261"/>
      <c r="Q706" s="261"/>
      <c r="R706" s="261"/>
      <c r="S706" s="261"/>
      <c r="T706" s="262"/>
      <c r="AT706" s="263" t="s">
        <v>168</v>
      </c>
      <c r="AU706" s="263" t="s">
        <v>88</v>
      </c>
      <c r="AV706" s="251" t="s">
        <v>88</v>
      </c>
      <c r="AW706" s="251" t="s">
        <v>35</v>
      </c>
      <c r="AX706" s="251" t="s">
        <v>79</v>
      </c>
      <c r="AY706" s="263" t="s">
        <v>160</v>
      </c>
    </row>
    <row r="707" s="251" customFormat="true" ht="12.8" hidden="false" customHeight="false" outlineLevel="0" collapsed="false">
      <c r="B707" s="252"/>
      <c r="C707" s="253"/>
      <c r="D707" s="254" t="s">
        <v>168</v>
      </c>
      <c r="E707" s="255"/>
      <c r="F707" s="256" t="s">
        <v>734</v>
      </c>
      <c r="G707" s="253"/>
      <c r="H707" s="257" t="n">
        <v>-0.547</v>
      </c>
      <c r="I707" s="258"/>
      <c r="J707" s="253"/>
      <c r="K707" s="253"/>
      <c r="L707" s="259"/>
      <c r="M707" s="260"/>
      <c r="N707" s="261"/>
      <c r="O707" s="261"/>
      <c r="P707" s="261"/>
      <c r="Q707" s="261"/>
      <c r="R707" s="261"/>
      <c r="S707" s="261"/>
      <c r="T707" s="262"/>
      <c r="AT707" s="263" t="s">
        <v>168</v>
      </c>
      <c r="AU707" s="263" t="s">
        <v>88</v>
      </c>
      <c r="AV707" s="251" t="s">
        <v>88</v>
      </c>
      <c r="AW707" s="251" t="s">
        <v>35</v>
      </c>
      <c r="AX707" s="251" t="s">
        <v>79</v>
      </c>
      <c r="AY707" s="263" t="s">
        <v>160</v>
      </c>
    </row>
    <row r="708" s="276" customFormat="true" ht="12.8" hidden="false" customHeight="false" outlineLevel="0" collapsed="false">
      <c r="B708" s="277"/>
      <c r="C708" s="278"/>
      <c r="D708" s="254" t="s">
        <v>168</v>
      </c>
      <c r="E708" s="279"/>
      <c r="F708" s="280" t="s">
        <v>735</v>
      </c>
      <c r="G708" s="278"/>
      <c r="H708" s="279"/>
      <c r="I708" s="281"/>
      <c r="J708" s="278"/>
      <c r="K708" s="278"/>
      <c r="L708" s="282"/>
      <c r="M708" s="283"/>
      <c r="N708" s="284"/>
      <c r="O708" s="284"/>
      <c r="P708" s="284"/>
      <c r="Q708" s="284"/>
      <c r="R708" s="284"/>
      <c r="S708" s="284"/>
      <c r="T708" s="285"/>
      <c r="AT708" s="286" t="s">
        <v>168</v>
      </c>
      <c r="AU708" s="286" t="s">
        <v>88</v>
      </c>
      <c r="AV708" s="276" t="s">
        <v>86</v>
      </c>
      <c r="AW708" s="276" t="s">
        <v>35</v>
      </c>
      <c r="AX708" s="276" t="s">
        <v>79</v>
      </c>
      <c r="AY708" s="286" t="s">
        <v>160</v>
      </c>
    </row>
    <row r="709" s="251" customFormat="true" ht="12.8" hidden="false" customHeight="false" outlineLevel="0" collapsed="false">
      <c r="B709" s="252"/>
      <c r="C709" s="253"/>
      <c r="D709" s="254" t="s">
        <v>168</v>
      </c>
      <c r="E709" s="255"/>
      <c r="F709" s="256" t="s">
        <v>736</v>
      </c>
      <c r="G709" s="253"/>
      <c r="H709" s="257" t="n">
        <v>3.113</v>
      </c>
      <c r="I709" s="258"/>
      <c r="J709" s="253"/>
      <c r="K709" s="253"/>
      <c r="L709" s="259"/>
      <c r="M709" s="260"/>
      <c r="N709" s="261"/>
      <c r="O709" s="261"/>
      <c r="P709" s="261"/>
      <c r="Q709" s="261"/>
      <c r="R709" s="261"/>
      <c r="S709" s="261"/>
      <c r="T709" s="262"/>
      <c r="AT709" s="263" t="s">
        <v>168</v>
      </c>
      <c r="AU709" s="263" t="s">
        <v>88</v>
      </c>
      <c r="AV709" s="251" t="s">
        <v>88</v>
      </c>
      <c r="AW709" s="251" t="s">
        <v>35</v>
      </c>
      <c r="AX709" s="251" t="s">
        <v>79</v>
      </c>
      <c r="AY709" s="263" t="s">
        <v>160</v>
      </c>
    </row>
    <row r="710" s="251" customFormat="true" ht="12.8" hidden="false" customHeight="false" outlineLevel="0" collapsed="false">
      <c r="B710" s="252"/>
      <c r="C710" s="253"/>
      <c r="D710" s="254" t="s">
        <v>168</v>
      </c>
      <c r="E710" s="255"/>
      <c r="F710" s="256" t="s">
        <v>737</v>
      </c>
      <c r="G710" s="253"/>
      <c r="H710" s="257" t="n">
        <v>2.335</v>
      </c>
      <c r="I710" s="258"/>
      <c r="J710" s="253"/>
      <c r="K710" s="253"/>
      <c r="L710" s="259"/>
      <c r="M710" s="260"/>
      <c r="N710" s="261"/>
      <c r="O710" s="261"/>
      <c r="P710" s="261"/>
      <c r="Q710" s="261"/>
      <c r="R710" s="261"/>
      <c r="S710" s="261"/>
      <c r="T710" s="262"/>
      <c r="AT710" s="263" t="s">
        <v>168</v>
      </c>
      <c r="AU710" s="263" t="s">
        <v>88</v>
      </c>
      <c r="AV710" s="251" t="s">
        <v>88</v>
      </c>
      <c r="AW710" s="251" t="s">
        <v>35</v>
      </c>
      <c r="AX710" s="251" t="s">
        <v>79</v>
      </c>
      <c r="AY710" s="263" t="s">
        <v>160</v>
      </c>
    </row>
    <row r="711" s="276" customFormat="true" ht="12.8" hidden="false" customHeight="false" outlineLevel="0" collapsed="false">
      <c r="B711" s="277"/>
      <c r="C711" s="278"/>
      <c r="D711" s="254" t="s">
        <v>168</v>
      </c>
      <c r="E711" s="279"/>
      <c r="F711" s="280" t="s">
        <v>412</v>
      </c>
      <c r="G711" s="278"/>
      <c r="H711" s="279"/>
      <c r="I711" s="281"/>
      <c r="J711" s="278"/>
      <c r="K711" s="278"/>
      <c r="L711" s="282"/>
      <c r="M711" s="283"/>
      <c r="N711" s="284"/>
      <c r="O711" s="284"/>
      <c r="P711" s="284"/>
      <c r="Q711" s="284"/>
      <c r="R711" s="284"/>
      <c r="S711" s="284"/>
      <c r="T711" s="285"/>
      <c r="AT711" s="286" t="s">
        <v>168</v>
      </c>
      <c r="AU711" s="286" t="s">
        <v>88</v>
      </c>
      <c r="AV711" s="276" t="s">
        <v>86</v>
      </c>
      <c r="AW711" s="276" t="s">
        <v>35</v>
      </c>
      <c r="AX711" s="276" t="s">
        <v>79</v>
      </c>
      <c r="AY711" s="286" t="s">
        <v>160</v>
      </c>
    </row>
    <row r="712" s="251" customFormat="true" ht="12.8" hidden="false" customHeight="false" outlineLevel="0" collapsed="false">
      <c r="B712" s="252"/>
      <c r="C712" s="253"/>
      <c r="D712" s="254" t="s">
        <v>168</v>
      </c>
      <c r="E712" s="255"/>
      <c r="F712" s="256" t="s">
        <v>738</v>
      </c>
      <c r="G712" s="253"/>
      <c r="H712" s="257" t="n">
        <v>1.842</v>
      </c>
      <c r="I712" s="258"/>
      <c r="J712" s="253"/>
      <c r="K712" s="253"/>
      <c r="L712" s="259"/>
      <c r="M712" s="260"/>
      <c r="N712" s="261"/>
      <c r="O712" s="261"/>
      <c r="P712" s="261"/>
      <c r="Q712" s="261"/>
      <c r="R712" s="261"/>
      <c r="S712" s="261"/>
      <c r="T712" s="262"/>
      <c r="AT712" s="263" t="s">
        <v>168</v>
      </c>
      <c r="AU712" s="263" t="s">
        <v>88</v>
      </c>
      <c r="AV712" s="251" t="s">
        <v>88</v>
      </c>
      <c r="AW712" s="251" t="s">
        <v>35</v>
      </c>
      <c r="AX712" s="251" t="s">
        <v>79</v>
      </c>
      <c r="AY712" s="263" t="s">
        <v>160</v>
      </c>
    </row>
    <row r="713" s="276" customFormat="true" ht="12.8" hidden="false" customHeight="false" outlineLevel="0" collapsed="false">
      <c r="B713" s="277"/>
      <c r="C713" s="278"/>
      <c r="D713" s="254" t="s">
        <v>168</v>
      </c>
      <c r="E713" s="279"/>
      <c r="F713" s="280" t="s">
        <v>414</v>
      </c>
      <c r="G713" s="278"/>
      <c r="H713" s="279"/>
      <c r="I713" s="281"/>
      <c r="J713" s="278"/>
      <c r="K713" s="278"/>
      <c r="L713" s="282"/>
      <c r="M713" s="283"/>
      <c r="N713" s="284"/>
      <c r="O713" s="284"/>
      <c r="P713" s="284"/>
      <c r="Q713" s="284"/>
      <c r="R713" s="284"/>
      <c r="S713" s="284"/>
      <c r="T713" s="285"/>
      <c r="AT713" s="286" t="s">
        <v>168</v>
      </c>
      <c r="AU713" s="286" t="s">
        <v>88</v>
      </c>
      <c r="AV713" s="276" t="s">
        <v>86</v>
      </c>
      <c r="AW713" s="276" t="s">
        <v>35</v>
      </c>
      <c r="AX713" s="276" t="s">
        <v>79</v>
      </c>
      <c r="AY713" s="286" t="s">
        <v>160</v>
      </c>
    </row>
    <row r="714" s="251" customFormat="true" ht="12.8" hidden="false" customHeight="false" outlineLevel="0" collapsed="false">
      <c r="B714" s="252"/>
      <c r="C714" s="253"/>
      <c r="D714" s="254" t="s">
        <v>168</v>
      </c>
      <c r="E714" s="255"/>
      <c r="F714" s="256" t="s">
        <v>739</v>
      </c>
      <c r="G714" s="253"/>
      <c r="H714" s="257" t="n">
        <v>1.515</v>
      </c>
      <c r="I714" s="258"/>
      <c r="J714" s="253"/>
      <c r="K714" s="253"/>
      <c r="L714" s="259"/>
      <c r="M714" s="260"/>
      <c r="N714" s="261"/>
      <c r="O714" s="261"/>
      <c r="P714" s="261"/>
      <c r="Q714" s="261"/>
      <c r="R714" s="261"/>
      <c r="S714" s="261"/>
      <c r="T714" s="262"/>
      <c r="AT714" s="263" t="s">
        <v>168</v>
      </c>
      <c r="AU714" s="263" t="s">
        <v>88</v>
      </c>
      <c r="AV714" s="251" t="s">
        <v>88</v>
      </c>
      <c r="AW714" s="251" t="s">
        <v>35</v>
      </c>
      <c r="AX714" s="251" t="s">
        <v>79</v>
      </c>
      <c r="AY714" s="263" t="s">
        <v>160</v>
      </c>
    </row>
    <row r="715" s="251" customFormat="true" ht="12.8" hidden="false" customHeight="false" outlineLevel="0" collapsed="false">
      <c r="B715" s="252"/>
      <c r="C715" s="253"/>
      <c r="D715" s="254" t="s">
        <v>168</v>
      </c>
      <c r="E715" s="255"/>
      <c r="F715" s="256" t="s">
        <v>740</v>
      </c>
      <c r="G715" s="253"/>
      <c r="H715" s="257" t="n">
        <v>0.235</v>
      </c>
      <c r="I715" s="258"/>
      <c r="J715" s="253"/>
      <c r="K715" s="253"/>
      <c r="L715" s="259"/>
      <c r="M715" s="260"/>
      <c r="N715" s="261"/>
      <c r="O715" s="261"/>
      <c r="P715" s="261"/>
      <c r="Q715" s="261"/>
      <c r="R715" s="261"/>
      <c r="S715" s="261"/>
      <c r="T715" s="262"/>
      <c r="AT715" s="263" t="s">
        <v>168</v>
      </c>
      <c r="AU715" s="263" t="s">
        <v>88</v>
      </c>
      <c r="AV715" s="251" t="s">
        <v>88</v>
      </c>
      <c r="AW715" s="251" t="s">
        <v>35</v>
      </c>
      <c r="AX715" s="251" t="s">
        <v>79</v>
      </c>
      <c r="AY715" s="263" t="s">
        <v>160</v>
      </c>
    </row>
    <row r="716" s="276" customFormat="true" ht="12.8" hidden="false" customHeight="false" outlineLevel="0" collapsed="false">
      <c r="B716" s="277"/>
      <c r="C716" s="278"/>
      <c r="D716" s="254" t="s">
        <v>168</v>
      </c>
      <c r="E716" s="279"/>
      <c r="F716" s="280" t="s">
        <v>417</v>
      </c>
      <c r="G716" s="278"/>
      <c r="H716" s="279"/>
      <c r="I716" s="281"/>
      <c r="J716" s="278"/>
      <c r="K716" s="278"/>
      <c r="L716" s="282"/>
      <c r="M716" s="283"/>
      <c r="N716" s="284"/>
      <c r="O716" s="284"/>
      <c r="P716" s="284"/>
      <c r="Q716" s="284"/>
      <c r="R716" s="284"/>
      <c r="S716" s="284"/>
      <c r="T716" s="285"/>
      <c r="AT716" s="286" t="s">
        <v>168</v>
      </c>
      <c r="AU716" s="286" t="s">
        <v>88</v>
      </c>
      <c r="AV716" s="276" t="s">
        <v>86</v>
      </c>
      <c r="AW716" s="276" t="s">
        <v>35</v>
      </c>
      <c r="AX716" s="276" t="s">
        <v>79</v>
      </c>
      <c r="AY716" s="286" t="s">
        <v>160</v>
      </c>
    </row>
    <row r="717" s="251" customFormat="true" ht="12.8" hidden="false" customHeight="false" outlineLevel="0" collapsed="false">
      <c r="B717" s="252"/>
      <c r="C717" s="253"/>
      <c r="D717" s="254" t="s">
        <v>168</v>
      </c>
      <c r="E717" s="255"/>
      <c r="F717" s="256" t="s">
        <v>741</v>
      </c>
      <c r="G717" s="253"/>
      <c r="H717" s="257" t="n">
        <v>2.382</v>
      </c>
      <c r="I717" s="258"/>
      <c r="J717" s="253"/>
      <c r="K717" s="253"/>
      <c r="L717" s="259"/>
      <c r="M717" s="260"/>
      <c r="N717" s="261"/>
      <c r="O717" s="261"/>
      <c r="P717" s="261"/>
      <c r="Q717" s="261"/>
      <c r="R717" s="261"/>
      <c r="S717" s="261"/>
      <c r="T717" s="262"/>
      <c r="AT717" s="263" t="s">
        <v>168</v>
      </c>
      <c r="AU717" s="263" t="s">
        <v>88</v>
      </c>
      <c r="AV717" s="251" t="s">
        <v>88</v>
      </c>
      <c r="AW717" s="251" t="s">
        <v>35</v>
      </c>
      <c r="AX717" s="251" t="s">
        <v>79</v>
      </c>
      <c r="AY717" s="263" t="s">
        <v>160</v>
      </c>
    </row>
    <row r="718" s="276" customFormat="true" ht="12.8" hidden="false" customHeight="false" outlineLevel="0" collapsed="false">
      <c r="B718" s="277"/>
      <c r="C718" s="278"/>
      <c r="D718" s="254" t="s">
        <v>168</v>
      </c>
      <c r="E718" s="279"/>
      <c r="F718" s="280" t="s">
        <v>419</v>
      </c>
      <c r="G718" s="278"/>
      <c r="H718" s="279"/>
      <c r="I718" s="281"/>
      <c r="J718" s="278"/>
      <c r="K718" s="278"/>
      <c r="L718" s="282"/>
      <c r="M718" s="283"/>
      <c r="N718" s="284"/>
      <c r="O718" s="284"/>
      <c r="P718" s="284"/>
      <c r="Q718" s="284"/>
      <c r="R718" s="284"/>
      <c r="S718" s="284"/>
      <c r="T718" s="285"/>
      <c r="AT718" s="286" t="s">
        <v>168</v>
      </c>
      <c r="AU718" s="286" t="s">
        <v>88</v>
      </c>
      <c r="AV718" s="276" t="s">
        <v>86</v>
      </c>
      <c r="AW718" s="276" t="s">
        <v>35</v>
      </c>
      <c r="AX718" s="276" t="s">
        <v>79</v>
      </c>
      <c r="AY718" s="286" t="s">
        <v>160</v>
      </c>
    </row>
    <row r="719" s="264" customFormat="true" ht="12.8" hidden="false" customHeight="false" outlineLevel="0" collapsed="false">
      <c r="B719" s="265"/>
      <c r="C719" s="266"/>
      <c r="D719" s="254" t="s">
        <v>168</v>
      </c>
      <c r="E719" s="267"/>
      <c r="F719" s="268" t="s">
        <v>172</v>
      </c>
      <c r="G719" s="266"/>
      <c r="H719" s="269" t="n">
        <v>9.883</v>
      </c>
      <c r="I719" s="270"/>
      <c r="J719" s="266"/>
      <c r="K719" s="266"/>
      <c r="L719" s="271"/>
      <c r="M719" s="272"/>
      <c r="N719" s="273"/>
      <c r="O719" s="273"/>
      <c r="P719" s="273"/>
      <c r="Q719" s="273"/>
      <c r="R719" s="273"/>
      <c r="S719" s="273"/>
      <c r="T719" s="274"/>
      <c r="AT719" s="275" t="s">
        <v>168</v>
      </c>
      <c r="AU719" s="275" t="s">
        <v>88</v>
      </c>
      <c r="AV719" s="264" t="s">
        <v>166</v>
      </c>
      <c r="AW719" s="264" t="s">
        <v>35</v>
      </c>
      <c r="AX719" s="264" t="s">
        <v>86</v>
      </c>
      <c r="AY719" s="275" t="s">
        <v>160</v>
      </c>
    </row>
    <row r="720" s="31" customFormat="true" ht="21.75" hidden="false" customHeight="true" outlineLevel="0" collapsed="false">
      <c r="A720" s="24"/>
      <c r="B720" s="25"/>
      <c r="C720" s="237" t="s">
        <v>742</v>
      </c>
      <c r="D720" s="237" t="s">
        <v>162</v>
      </c>
      <c r="E720" s="238" t="s">
        <v>743</v>
      </c>
      <c r="F720" s="239" t="s">
        <v>744</v>
      </c>
      <c r="G720" s="240" t="s">
        <v>165</v>
      </c>
      <c r="H720" s="241" t="n">
        <v>9.883</v>
      </c>
      <c r="I720" s="242"/>
      <c r="J720" s="243" t="n">
        <f aca="false">ROUND(I720*H720,2)</f>
        <v>0</v>
      </c>
      <c r="K720" s="244"/>
      <c r="L720" s="30"/>
      <c r="M720" s="245"/>
      <c r="N720" s="246" t="s">
        <v>44</v>
      </c>
      <c r="O720" s="74"/>
      <c r="P720" s="247" t="n">
        <f aca="false">O720*H720</f>
        <v>0</v>
      </c>
      <c r="Q720" s="247" t="n">
        <v>0</v>
      </c>
      <c r="R720" s="247" t="n">
        <f aca="false">Q720*H720</f>
        <v>0</v>
      </c>
      <c r="S720" s="247" t="n">
        <v>2.2</v>
      </c>
      <c r="T720" s="248" t="n">
        <f aca="false">S720*H720</f>
        <v>21.7426</v>
      </c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  <c r="AR720" s="249" t="s">
        <v>166</v>
      </c>
      <c r="AT720" s="249" t="s">
        <v>162</v>
      </c>
      <c r="AU720" s="249" t="s">
        <v>88</v>
      </c>
      <c r="AY720" s="3" t="s">
        <v>160</v>
      </c>
      <c r="BE720" s="250" t="n">
        <f aca="false">IF(N720="základní",J720,0)</f>
        <v>0</v>
      </c>
      <c r="BF720" s="250" t="n">
        <f aca="false">IF(N720="snížená",J720,0)</f>
        <v>0</v>
      </c>
      <c r="BG720" s="250" t="n">
        <f aca="false">IF(N720="zákl. přenesená",J720,0)</f>
        <v>0</v>
      </c>
      <c r="BH720" s="250" t="n">
        <f aca="false">IF(N720="sníž. přenesená",J720,0)</f>
        <v>0</v>
      </c>
      <c r="BI720" s="250" t="n">
        <f aca="false">IF(N720="nulová",J720,0)</f>
        <v>0</v>
      </c>
      <c r="BJ720" s="3" t="s">
        <v>86</v>
      </c>
      <c r="BK720" s="250" t="n">
        <f aca="false">ROUND(I720*H720,2)</f>
        <v>0</v>
      </c>
      <c r="BL720" s="3" t="s">
        <v>166</v>
      </c>
      <c r="BM720" s="249" t="s">
        <v>745</v>
      </c>
    </row>
    <row r="721" s="251" customFormat="true" ht="12.8" hidden="false" customHeight="false" outlineLevel="0" collapsed="false">
      <c r="B721" s="252"/>
      <c r="C721" s="253"/>
      <c r="D721" s="254" t="s">
        <v>168</v>
      </c>
      <c r="E721" s="255"/>
      <c r="F721" s="256" t="s">
        <v>733</v>
      </c>
      <c r="G721" s="253"/>
      <c r="H721" s="257" t="n">
        <v>-0.992</v>
      </c>
      <c r="I721" s="258"/>
      <c r="J721" s="253"/>
      <c r="K721" s="253"/>
      <c r="L721" s="259"/>
      <c r="M721" s="260"/>
      <c r="N721" s="261"/>
      <c r="O721" s="261"/>
      <c r="P721" s="261"/>
      <c r="Q721" s="261"/>
      <c r="R721" s="261"/>
      <c r="S721" s="261"/>
      <c r="T721" s="262"/>
      <c r="AT721" s="263" t="s">
        <v>168</v>
      </c>
      <c r="AU721" s="263" t="s">
        <v>88</v>
      </c>
      <c r="AV721" s="251" t="s">
        <v>88</v>
      </c>
      <c r="AW721" s="251" t="s">
        <v>35</v>
      </c>
      <c r="AX721" s="251" t="s">
        <v>79</v>
      </c>
      <c r="AY721" s="263" t="s">
        <v>160</v>
      </c>
    </row>
    <row r="722" s="251" customFormat="true" ht="12.8" hidden="false" customHeight="false" outlineLevel="0" collapsed="false">
      <c r="B722" s="252"/>
      <c r="C722" s="253"/>
      <c r="D722" s="254" t="s">
        <v>168</v>
      </c>
      <c r="E722" s="255"/>
      <c r="F722" s="256" t="s">
        <v>734</v>
      </c>
      <c r="G722" s="253"/>
      <c r="H722" s="257" t="n">
        <v>-0.547</v>
      </c>
      <c r="I722" s="258"/>
      <c r="J722" s="253"/>
      <c r="K722" s="253"/>
      <c r="L722" s="259"/>
      <c r="M722" s="260"/>
      <c r="N722" s="261"/>
      <c r="O722" s="261"/>
      <c r="P722" s="261"/>
      <c r="Q722" s="261"/>
      <c r="R722" s="261"/>
      <c r="S722" s="261"/>
      <c r="T722" s="262"/>
      <c r="AT722" s="263" t="s">
        <v>168</v>
      </c>
      <c r="AU722" s="263" t="s">
        <v>88</v>
      </c>
      <c r="AV722" s="251" t="s">
        <v>88</v>
      </c>
      <c r="AW722" s="251" t="s">
        <v>35</v>
      </c>
      <c r="AX722" s="251" t="s">
        <v>79</v>
      </c>
      <c r="AY722" s="263" t="s">
        <v>160</v>
      </c>
    </row>
    <row r="723" s="276" customFormat="true" ht="12.8" hidden="false" customHeight="false" outlineLevel="0" collapsed="false">
      <c r="B723" s="277"/>
      <c r="C723" s="278"/>
      <c r="D723" s="254" t="s">
        <v>168</v>
      </c>
      <c r="E723" s="279"/>
      <c r="F723" s="280" t="s">
        <v>735</v>
      </c>
      <c r="G723" s="278"/>
      <c r="H723" s="279"/>
      <c r="I723" s="281"/>
      <c r="J723" s="278"/>
      <c r="K723" s="278"/>
      <c r="L723" s="282"/>
      <c r="M723" s="283"/>
      <c r="N723" s="284"/>
      <c r="O723" s="284"/>
      <c r="P723" s="284"/>
      <c r="Q723" s="284"/>
      <c r="R723" s="284"/>
      <c r="S723" s="284"/>
      <c r="T723" s="285"/>
      <c r="AT723" s="286" t="s">
        <v>168</v>
      </c>
      <c r="AU723" s="286" t="s">
        <v>88</v>
      </c>
      <c r="AV723" s="276" t="s">
        <v>86</v>
      </c>
      <c r="AW723" s="276" t="s">
        <v>35</v>
      </c>
      <c r="AX723" s="276" t="s">
        <v>79</v>
      </c>
      <c r="AY723" s="286" t="s">
        <v>160</v>
      </c>
    </row>
    <row r="724" s="251" customFormat="true" ht="12.8" hidden="false" customHeight="false" outlineLevel="0" collapsed="false">
      <c r="B724" s="252"/>
      <c r="C724" s="253"/>
      <c r="D724" s="254" t="s">
        <v>168</v>
      </c>
      <c r="E724" s="255"/>
      <c r="F724" s="256" t="s">
        <v>736</v>
      </c>
      <c r="G724" s="253"/>
      <c r="H724" s="257" t="n">
        <v>3.113</v>
      </c>
      <c r="I724" s="258"/>
      <c r="J724" s="253"/>
      <c r="K724" s="253"/>
      <c r="L724" s="259"/>
      <c r="M724" s="260"/>
      <c r="N724" s="261"/>
      <c r="O724" s="261"/>
      <c r="P724" s="261"/>
      <c r="Q724" s="261"/>
      <c r="R724" s="261"/>
      <c r="S724" s="261"/>
      <c r="T724" s="262"/>
      <c r="AT724" s="263" t="s">
        <v>168</v>
      </c>
      <c r="AU724" s="263" t="s">
        <v>88</v>
      </c>
      <c r="AV724" s="251" t="s">
        <v>88</v>
      </c>
      <c r="AW724" s="251" t="s">
        <v>35</v>
      </c>
      <c r="AX724" s="251" t="s">
        <v>79</v>
      </c>
      <c r="AY724" s="263" t="s">
        <v>160</v>
      </c>
    </row>
    <row r="725" s="251" customFormat="true" ht="12.8" hidden="false" customHeight="false" outlineLevel="0" collapsed="false">
      <c r="B725" s="252"/>
      <c r="C725" s="253"/>
      <c r="D725" s="254" t="s">
        <v>168</v>
      </c>
      <c r="E725" s="255"/>
      <c r="F725" s="256" t="s">
        <v>737</v>
      </c>
      <c r="G725" s="253"/>
      <c r="H725" s="257" t="n">
        <v>2.335</v>
      </c>
      <c r="I725" s="258"/>
      <c r="J725" s="253"/>
      <c r="K725" s="253"/>
      <c r="L725" s="259"/>
      <c r="M725" s="260"/>
      <c r="N725" s="261"/>
      <c r="O725" s="261"/>
      <c r="P725" s="261"/>
      <c r="Q725" s="261"/>
      <c r="R725" s="261"/>
      <c r="S725" s="261"/>
      <c r="T725" s="262"/>
      <c r="AT725" s="263" t="s">
        <v>168</v>
      </c>
      <c r="AU725" s="263" t="s">
        <v>88</v>
      </c>
      <c r="AV725" s="251" t="s">
        <v>88</v>
      </c>
      <c r="AW725" s="251" t="s">
        <v>35</v>
      </c>
      <c r="AX725" s="251" t="s">
        <v>79</v>
      </c>
      <c r="AY725" s="263" t="s">
        <v>160</v>
      </c>
    </row>
    <row r="726" s="276" customFormat="true" ht="12.8" hidden="false" customHeight="false" outlineLevel="0" collapsed="false">
      <c r="B726" s="277"/>
      <c r="C726" s="278"/>
      <c r="D726" s="254" t="s">
        <v>168</v>
      </c>
      <c r="E726" s="279"/>
      <c r="F726" s="280" t="s">
        <v>412</v>
      </c>
      <c r="G726" s="278"/>
      <c r="H726" s="279"/>
      <c r="I726" s="281"/>
      <c r="J726" s="278"/>
      <c r="K726" s="278"/>
      <c r="L726" s="282"/>
      <c r="M726" s="283"/>
      <c r="N726" s="284"/>
      <c r="O726" s="284"/>
      <c r="P726" s="284"/>
      <c r="Q726" s="284"/>
      <c r="R726" s="284"/>
      <c r="S726" s="284"/>
      <c r="T726" s="285"/>
      <c r="AT726" s="286" t="s">
        <v>168</v>
      </c>
      <c r="AU726" s="286" t="s">
        <v>88</v>
      </c>
      <c r="AV726" s="276" t="s">
        <v>86</v>
      </c>
      <c r="AW726" s="276" t="s">
        <v>35</v>
      </c>
      <c r="AX726" s="276" t="s">
        <v>79</v>
      </c>
      <c r="AY726" s="286" t="s">
        <v>160</v>
      </c>
    </row>
    <row r="727" s="251" customFormat="true" ht="12.8" hidden="false" customHeight="false" outlineLevel="0" collapsed="false">
      <c r="B727" s="252"/>
      <c r="C727" s="253"/>
      <c r="D727" s="254" t="s">
        <v>168</v>
      </c>
      <c r="E727" s="255"/>
      <c r="F727" s="256" t="s">
        <v>738</v>
      </c>
      <c r="G727" s="253"/>
      <c r="H727" s="257" t="n">
        <v>1.842</v>
      </c>
      <c r="I727" s="258"/>
      <c r="J727" s="253"/>
      <c r="K727" s="253"/>
      <c r="L727" s="259"/>
      <c r="M727" s="260"/>
      <c r="N727" s="261"/>
      <c r="O727" s="261"/>
      <c r="P727" s="261"/>
      <c r="Q727" s="261"/>
      <c r="R727" s="261"/>
      <c r="S727" s="261"/>
      <c r="T727" s="262"/>
      <c r="AT727" s="263" t="s">
        <v>168</v>
      </c>
      <c r="AU727" s="263" t="s">
        <v>88</v>
      </c>
      <c r="AV727" s="251" t="s">
        <v>88</v>
      </c>
      <c r="AW727" s="251" t="s">
        <v>35</v>
      </c>
      <c r="AX727" s="251" t="s">
        <v>79</v>
      </c>
      <c r="AY727" s="263" t="s">
        <v>160</v>
      </c>
    </row>
    <row r="728" s="276" customFormat="true" ht="12.8" hidden="false" customHeight="false" outlineLevel="0" collapsed="false">
      <c r="B728" s="277"/>
      <c r="C728" s="278"/>
      <c r="D728" s="254" t="s">
        <v>168</v>
      </c>
      <c r="E728" s="279"/>
      <c r="F728" s="280" t="s">
        <v>414</v>
      </c>
      <c r="G728" s="278"/>
      <c r="H728" s="279"/>
      <c r="I728" s="281"/>
      <c r="J728" s="278"/>
      <c r="K728" s="278"/>
      <c r="L728" s="282"/>
      <c r="M728" s="283"/>
      <c r="N728" s="284"/>
      <c r="O728" s="284"/>
      <c r="P728" s="284"/>
      <c r="Q728" s="284"/>
      <c r="R728" s="284"/>
      <c r="S728" s="284"/>
      <c r="T728" s="285"/>
      <c r="AT728" s="286" t="s">
        <v>168</v>
      </c>
      <c r="AU728" s="286" t="s">
        <v>88</v>
      </c>
      <c r="AV728" s="276" t="s">
        <v>86</v>
      </c>
      <c r="AW728" s="276" t="s">
        <v>35</v>
      </c>
      <c r="AX728" s="276" t="s">
        <v>79</v>
      </c>
      <c r="AY728" s="286" t="s">
        <v>160</v>
      </c>
    </row>
    <row r="729" s="251" customFormat="true" ht="12.8" hidden="false" customHeight="false" outlineLevel="0" collapsed="false">
      <c r="B729" s="252"/>
      <c r="C729" s="253"/>
      <c r="D729" s="254" t="s">
        <v>168</v>
      </c>
      <c r="E729" s="255"/>
      <c r="F729" s="256" t="s">
        <v>739</v>
      </c>
      <c r="G729" s="253"/>
      <c r="H729" s="257" t="n">
        <v>1.515</v>
      </c>
      <c r="I729" s="258"/>
      <c r="J729" s="253"/>
      <c r="K729" s="253"/>
      <c r="L729" s="259"/>
      <c r="M729" s="260"/>
      <c r="N729" s="261"/>
      <c r="O729" s="261"/>
      <c r="P729" s="261"/>
      <c r="Q729" s="261"/>
      <c r="R729" s="261"/>
      <c r="S729" s="261"/>
      <c r="T729" s="262"/>
      <c r="AT729" s="263" t="s">
        <v>168</v>
      </c>
      <c r="AU729" s="263" t="s">
        <v>88</v>
      </c>
      <c r="AV729" s="251" t="s">
        <v>88</v>
      </c>
      <c r="AW729" s="251" t="s">
        <v>35</v>
      </c>
      <c r="AX729" s="251" t="s">
        <v>79</v>
      </c>
      <c r="AY729" s="263" t="s">
        <v>160</v>
      </c>
    </row>
    <row r="730" s="251" customFormat="true" ht="12.8" hidden="false" customHeight="false" outlineLevel="0" collapsed="false">
      <c r="B730" s="252"/>
      <c r="C730" s="253"/>
      <c r="D730" s="254" t="s">
        <v>168</v>
      </c>
      <c r="E730" s="255"/>
      <c r="F730" s="256" t="s">
        <v>740</v>
      </c>
      <c r="G730" s="253"/>
      <c r="H730" s="257" t="n">
        <v>0.235</v>
      </c>
      <c r="I730" s="258"/>
      <c r="J730" s="253"/>
      <c r="K730" s="253"/>
      <c r="L730" s="259"/>
      <c r="M730" s="260"/>
      <c r="N730" s="261"/>
      <c r="O730" s="261"/>
      <c r="P730" s="261"/>
      <c r="Q730" s="261"/>
      <c r="R730" s="261"/>
      <c r="S730" s="261"/>
      <c r="T730" s="262"/>
      <c r="AT730" s="263" t="s">
        <v>168</v>
      </c>
      <c r="AU730" s="263" t="s">
        <v>88</v>
      </c>
      <c r="AV730" s="251" t="s">
        <v>88</v>
      </c>
      <c r="AW730" s="251" t="s">
        <v>35</v>
      </c>
      <c r="AX730" s="251" t="s">
        <v>79</v>
      </c>
      <c r="AY730" s="263" t="s">
        <v>160</v>
      </c>
    </row>
    <row r="731" s="276" customFormat="true" ht="12.8" hidden="false" customHeight="false" outlineLevel="0" collapsed="false">
      <c r="B731" s="277"/>
      <c r="C731" s="278"/>
      <c r="D731" s="254" t="s">
        <v>168</v>
      </c>
      <c r="E731" s="279"/>
      <c r="F731" s="280" t="s">
        <v>417</v>
      </c>
      <c r="G731" s="278"/>
      <c r="H731" s="279"/>
      <c r="I731" s="281"/>
      <c r="J731" s="278"/>
      <c r="K731" s="278"/>
      <c r="L731" s="282"/>
      <c r="M731" s="283"/>
      <c r="N731" s="284"/>
      <c r="O731" s="284"/>
      <c r="P731" s="284"/>
      <c r="Q731" s="284"/>
      <c r="R731" s="284"/>
      <c r="S731" s="284"/>
      <c r="T731" s="285"/>
      <c r="AT731" s="286" t="s">
        <v>168</v>
      </c>
      <c r="AU731" s="286" t="s">
        <v>88</v>
      </c>
      <c r="AV731" s="276" t="s">
        <v>86</v>
      </c>
      <c r="AW731" s="276" t="s">
        <v>35</v>
      </c>
      <c r="AX731" s="276" t="s">
        <v>79</v>
      </c>
      <c r="AY731" s="286" t="s">
        <v>160</v>
      </c>
    </row>
    <row r="732" s="251" customFormat="true" ht="12.8" hidden="false" customHeight="false" outlineLevel="0" collapsed="false">
      <c r="B732" s="252"/>
      <c r="C732" s="253"/>
      <c r="D732" s="254" t="s">
        <v>168</v>
      </c>
      <c r="E732" s="255"/>
      <c r="F732" s="256" t="s">
        <v>741</v>
      </c>
      <c r="G732" s="253"/>
      <c r="H732" s="257" t="n">
        <v>2.382</v>
      </c>
      <c r="I732" s="258"/>
      <c r="J732" s="253"/>
      <c r="K732" s="253"/>
      <c r="L732" s="259"/>
      <c r="M732" s="260"/>
      <c r="N732" s="261"/>
      <c r="O732" s="261"/>
      <c r="P732" s="261"/>
      <c r="Q732" s="261"/>
      <c r="R732" s="261"/>
      <c r="S732" s="261"/>
      <c r="T732" s="262"/>
      <c r="AT732" s="263" t="s">
        <v>168</v>
      </c>
      <c r="AU732" s="263" t="s">
        <v>88</v>
      </c>
      <c r="AV732" s="251" t="s">
        <v>88</v>
      </c>
      <c r="AW732" s="251" t="s">
        <v>35</v>
      </c>
      <c r="AX732" s="251" t="s">
        <v>79</v>
      </c>
      <c r="AY732" s="263" t="s">
        <v>160</v>
      </c>
    </row>
    <row r="733" s="276" customFormat="true" ht="12.8" hidden="false" customHeight="false" outlineLevel="0" collapsed="false">
      <c r="B733" s="277"/>
      <c r="C733" s="278"/>
      <c r="D733" s="254" t="s">
        <v>168</v>
      </c>
      <c r="E733" s="279"/>
      <c r="F733" s="280" t="s">
        <v>419</v>
      </c>
      <c r="G733" s="278"/>
      <c r="H733" s="279"/>
      <c r="I733" s="281"/>
      <c r="J733" s="278"/>
      <c r="K733" s="278"/>
      <c r="L733" s="282"/>
      <c r="M733" s="283"/>
      <c r="N733" s="284"/>
      <c r="O733" s="284"/>
      <c r="P733" s="284"/>
      <c r="Q733" s="284"/>
      <c r="R733" s="284"/>
      <c r="S733" s="284"/>
      <c r="T733" s="285"/>
      <c r="AT733" s="286" t="s">
        <v>168</v>
      </c>
      <c r="AU733" s="286" t="s">
        <v>88</v>
      </c>
      <c r="AV733" s="276" t="s">
        <v>86</v>
      </c>
      <c r="AW733" s="276" t="s">
        <v>35</v>
      </c>
      <c r="AX733" s="276" t="s">
        <v>79</v>
      </c>
      <c r="AY733" s="286" t="s">
        <v>160</v>
      </c>
    </row>
    <row r="734" s="264" customFormat="true" ht="12.8" hidden="false" customHeight="false" outlineLevel="0" collapsed="false">
      <c r="B734" s="265"/>
      <c r="C734" s="266"/>
      <c r="D734" s="254" t="s">
        <v>168</v>
      </c>
      <c r="E734" s="267"/>
      <c r="F734" s="268" t="s">
        <v>172</v>
      </c>
      <c r="G734" s="266"/>
      <c r="H734" s="269" t="n">
        <v>9.883</v>
      </c>
      <c r="I734" s="270"/>
      <c r="J734" s="266"/>
      <c r="K734" s="266"/>
      <c r="L734" s="271"/>
      <c r="M734" s="272"/>
      <c r="N734" s="273"/>
      <c r="O734" s="273"/>
      <c r="P734" s="273"/>
      <c r="Q734" s="273"/>
      <c r="R734" s="273"/>
      <c r="S734" s="273"/>
      <c r="T734" s="274"/>
      <c r="AT734" s="275" t="s">
        <v>168</v>
      </c>
      <c r="AU734" s="275" t="s">
        <v>88</v>
      </c>
      <c r="AV734" s="264" t="s">
        <v>166</v>
      </c>
      <c r="AW734" s="264" t="s">
        <v>35</v>
      </c>
      <c r="AX734" s="264" t="s">
        <v>86</v>
      </c>
      <c r="AY734" s="275" t="s">
        <v>160</v>
      </c>
    </row>
    <row r="735" s="31" customFormat="true" ht="21.75" hidden="false" customHeight="true" outlineLevel="0" collapsed="false">
      <c r="A735" s="24"/>
      <c r="B735" s="25"/>
      <c r="C735" s="237" t="s">
        <v>746</v>
      </c>
      <c r="D735" s="237" t="s">
        <v>162</v>
      </c>
      <c r="E735" s="238" t="s">
        <v>747</v>
      </c>
      <c r="F735" s="239" t="s">
        <v>748</v>
      </c>
      <c r="G735" s="240" t="s">
        <v>165</v>
      </c>
      <c r="H735" s="241" t="n">
        <v>9.883</v>
      </c>
      <c r="I735" s="242"/>
      <c r="J735" s="243" t="n">
        <f aca="false">ROUND(I735*H735,2)</f>
        <v>0</v>
      </c>
      <c r="K735" s="244"/>
      <c r="L735" s="30"/>
      <c r="M735" s="245"/>
      <c r="N735" s="246" t="s">
        <v>44</v>
      </c>
      <c r="O735" s="74"/>
      <c r="P735" s="247" t="n">
        <f aca="false">O735*H735</f>
        <v>0</v>
      </c>
      <c r="Q735" s="247" t="n">
        <v>0</v>
      </c>
      <c r="R735" s="247" t="n">
        <f aca="false">Q735*H735</f>
        <v>0</v>
      </c>
      <c r="S735" s="247" t="n">
        <v>0.044</v>
      </c>
      <c r="T735" s="248" t="n">
        <f aca="false">S735*H735</f>
        <v>0.434852</v>
      </c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  <c r="AR735" s="249" t="s">
        <v>166</v>
      </c>
      <c r="AT735" s="249" t="s">
        <v>162</v>
      </c>
      <c r="AU735" s="249" t="s">
        <v>88</v>
      </c>
      <c r="AY735" s="3" t="s">
        <v>160</v>
      </c>
      <c r="BE735" s="250" t="n">
        <f aca="false">IF(N735="základní",J735,0)</f>
        <v>0</v>
      </c>
      <c r="BF735" s="250" t="n">
        <f aca="false">IF(N735="snížená",J735,0)</f>
        <v>0</v>
      </c>
      <c r="BG735" s="250" t="n">
        <f aca="false">IF(N735="zákl. přenesená",J735,0)</f>
        <v>0</v>
      </c>
      <c r="BH735" s="250" t="n">
        <f aca="false">IF(N735="sníž. přenesená",J735,0)</f>
        <v>0</v>
      </c>
      <c r="BI735" s="250" t="n">
        <f aca="false">IF(N735="nulová",J735,0)</f>
        <v>0</v>
      </c>
      <c r="BJ735" s="3" t="s">
        <v>86</v>
      </c>
      <c r="BK735" s="250" t="n">
        <f aca="false">ROUND(I735*H735,2)</f>
        <v>0</v>
      </c>
      <c r="BL735" s="3" t="s">
        <v>166</v>
      </c>
      <c r="BM735" s="249" t="s">
        <v>749</v>
      </c>
    </row>
    <row r="736" s="31" customFormat="true" ht="21.75" hidden="false" customHeight="true" outlineLevel="0" collapsed="false">
      <c r="A736" s="24"/>
      <c r="B736" s="25"/>
      <c r="C736" s="237" t="s">
        <v>750</v>
      </c>
      <c r="D736" s="237" t="s">
        <v>162</v>
      </c>
      <c r="E736" s="238" t="s">
        <v>751</v>
      </c>
      <c r="F736" s="239" t="s">
        <v>752</v>
      </c>
      <c r="G736" s="240" t="s">
        <v>213</v>
      </c>
      <c r="H736" s="241" t="n">
        <v>2.138</v>
      </c>
      <c r="I736" s="242"/>
      <c r="J736" s="243" t="n">
        <f aca="false">ROUND(I736*H736,2)</f>
        <v>0</v>
      </c>
      <c r="K736" s="244"/>
      <c r="L736" s="30"/>
      <c r="M736" s="245"/>
      <c r="N736" s="246" t="s">
        <v>44</v>
      </c>
      <c r="O736" s="74"/>
      <c r="P736" s="247" t="n">
        <f aca="false">O736*H736</f>
        <v>0</v>
      </c>
      <c r="Q736" s="247" t="n">
        <v>0</v>
      </c>
      <c r="R736" s="247" t="n">
        <f aca="false">Q736*H736</f>
        <v>0</v>
      </c>
      <c r="S736" s="247" t="n">
        <v>0.055</v>
      </c>
      <c r="T736" s="248" t="n">
        <f aca="false">S736*H736</f>
        <v>0.11759</v>
      </c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  <c r="AR736" s="249" t="s">
        <v>166</v>
      </c>
      <c r="AT736" s="249" t="s">
        <v>162</v>
      </c>
      <c r="AU736" s="249" t="s">
        <v>88</v>
      </c>
      <c r="AY736" s="3" t="s">
        <v>160</v>
      </c>
      <c r="BE736" s="250" t="n">
        <f aca="false">IF(N736="základní",J736,0)</f>
        <v>0</v>
      </c>
      <c r="BF736" s="250" t="n">
        <f aca="false">IF(N736="snížená",J736,0)</f>
        <v>0</v>
      </c>
      <c r="BG736" s="250" t="n">
        <f aca="false">IF(N736="zákl. přenesená",J736,0)</f>
        <v>0</v>
      </c>
      <c r="BH736" s="250" t="n">
        <f aca="false">IF(N736="sníž. přenesená",J736,0)</f>
        <v>0</v>
      </c>
      <c r="BI736" s="250" t="n">
        <f aca="false">IF(N736="nulová",J736,0)</f>
        <v>0</v>
      </c>
      <c r="BJ736" s="3" t="s">
        <v>86</v>
      </c>
      <c r="BK736" s="250" t="n">
        <f aca="false">ROUND(I736*H736,2)</f>
        <v>0</v>
      </c>
      <c r="BL736" s="3" t="s">
        <v>166</v>
      </c>
      <c r="BM736" s="249" t="s">
        <v>753</v>
      </c>
    </row>
    <row r="737" s="251" customFormat="true" ht="12.8" hidden="false" customHeight="false" outlineLevel="0" collapsed="false">
      <c r="B737" s="252"/>
      <c r="C737" s="253"/>
      <c r="D737" s="254" t="s">
        <v>168</v>
      </c>
      <c r="E737" s="255"/>
      <c r="F737" s="256" t="s">
        <v>754</v>
      </c>
      <c r="G737" s="253"/>
      <c r="H737" s="257" t="n">
        <v>0.587</v>
      </c>
      <c r="I737" s="258"/>
      <c r="J737" s="253"/>
      <c r="K737" s="253"/>
      <c r="L737" s="259"/>
      <c r="M737" s="260"/>
      <c r="N737" s="261"/>
      <c r="O737" s="261"/>
      <c r="P737" s="261"/>
      <c r="Q737" s="261"/>
      <c r="R737" s="261"/>
      <c r="S737" s="261"/>
      <c r="T737" s="262"/>
      <c r="AT737" s="263" t="s">
        <v>168</v>
      </c>
      <c r="AU737" s="263" t="s">
        <v>88</v>
      </c>
      <c r="AV737" s="251" t="s">
        <v>88</v>
      </c>
      <c r="AW737" s="251" t="s">
        <v>35</v>
      </c>
      <c r="AX737" s="251" t="s">
        <v>79</v>
      </c>
      <c r="AY737" s="263" t="s">
        <v>160</v>
      </c>
    </row>
    <row r="738" s="276" customFormat="true" ht="12.8" hidden="false" customHeight="false" outlineLevel="0" collapsed="false">
      <c r="B738" s="277"/>
      <c r="C738" s="278"/>
      <c r="D738" s="254" t="s">
        <v>168</v>
      </c>
      <c r="E738" s="279"/>
      <c r="F738" s="280" t="s">
        <v>503</v>
      </c>
      <c r="G738" s="278"/>
      <c r="H738" s="279"/>
      <c r="I738" s="281"/>
      <c r="J738" s="278"/>
      <c r="K738" s="278"/>
      <c r="L738" s="282"/>
      <c r="M738" s="283"/>
      <c r="N738" s="284"/>
      <c r="O738" s="284"/>
      <c r="P738" s="284"/>
      <c r="Q738" s="284"/>
      <c r="R738" s="284"/>
      <c r="S738" s="284"/>
      <c r="T738" s="285"/>
      <c r="AT738" s="286" t="s">
        <v>168</v>
      </c>
      <c r="AU738" s="286" t="s">
        <v>88</v>
      </c>
      <c r="AV738" s="276" t="s">
        <v>86</v>
      </c>
      <c r="AW738" s="276" t="s">
        <v>35</v>
      </c>
      <c r="AX738" s="276" t="s">
        <v>79</v>
      </c>
      <c r="AY738" s="286" t="s">
        <v>160</v>
      </c>
    </row>
    <row r="739" s="251" customFormat="true" ht="12.8" hidden="false" customHeight="false" outlineLevel="0" collapsed="false">
      <c r="B739" s="252"/>
      <c r="C739" s="253"/>
      <c r="D739" s="254" t="s">
        <v>168</v>
      </c>
      <c r="E739" s="255"/>
      <c r="F739" s="256" t="s">
        <v>499</v>
      </c>
      <c r="G739" s="253"/>
      <c r="H739" s="257" t="n">
        <v>0.419</v>
      </c>
      <c r="I739" s="258"/>
      <c r="J739" s="253"/>
      <c r="K739" s="253"/>
      <c r="L739" s="259"/>
      <c r="M739" s="260"/>
      <c r="N739" s="261"/>
      <c r="O739" s="261"/>
      <c r="P739" s="261"/>
      <c r="Q739" s="261"/>
      <c r="R739" s="261"/>
      <c r="S739" s="261"/>
      <c r="T739" s="262"/>
      <c r="AT739" s="263" t="s">
        <v>168</v>
      </c>
      <c r="AU739" s="263" t="s">
        <v>88</v>
      </c>
      <c r="AV739" s="251" t="s">
        <v>88</v>
      </c>
      <c r="AW739" s="251" t="s">
        <v>35</v>
      </c>
      <c r="AX739" s="251" t="s">
        <v>79</v>
      </c>
      <c r="AY739" s="263" t="s">
        <v>160</v>
      </c>
    </row>
    <row r="740" s="276" customFormat="true" ht="12.8" hidden="false" customHeight="false" outlineLevel="0" collapsed="false">
      <c r="B740" s="277"/>
      <c r="C740" s="278"/>
      <c r="D740" s="254" t="s">
        <v>168</v>
      </c>
      <c r="E740" s="279"/>
      <c r="F740" s="280" t="s">
        <v>500</v>
      </c>
      <c r="G740" s="278"/>
      <c r="H740" s="279"/>
      <c r="I740" s="281"/>
      <c r="J740" s="278"/>
      <c r="K740" s="278"/>
      <c r="L740" s="282"/>
      <c r="M740" s="283"/>
      <c r="N740" s="284"/>
      <c r="O740" s="284"/>
      <c r="P740" s="284"/>
      <c r="Q740" s="284"/>
      <c r="R740" s="284"/>
      <c r="S740" s="284"/>
      <c r="T740" s="285"/>
      <c r="AT740" s="286" t="s">
        <v>168</v>
      </c>
      <c r="AU740" s="286" t="s">
        <v>88</v>
      </c>
      <c r="AV740" s="276" t="s">
        <v>86</v>
      </c>
      <c r="AW740" s="276" t="s">
        <v>35</v>
      </c>
      <c r="AX740" s="276" t="s">
        <v>79</v>
      </c>
      <c r="AY740" s="286" t="s">
        <v>160</v>
      </c>
    </row>
    <row r="741" s="251" customFormat="true" ht="12.8" hidden="false" customHeight="false" outlineLevel="0" collapsed="false">
      <c r="B741" s="252"/>
      <c r="C741" s="253"/>
      <c r="D741" s="254" t="s">
        <v>168</v>
      </c>
      <c r="E741" s="255"/>
      <c r="F741" s="256" t="s">
        <v>755</v>
      </c>
      <c r="G741" s="253"/>
      <c r="H741" s="257" t="n">
        <v>0.503</v>
      </c>
      <c r="I741" s="258"/>
      <c r="J741" s="253"/>
      <c r="K741" s="253"/>
      <c r="L741" s="259"/>
      <c r="M741" s="260"/>
      <c r="N741" s="261"/>
      <c r="O741" s="261"/>
      <c r="P741" s="261"/>
      <c r="Q741" s="261"/>
      <c r="R741" s="261"/>
      <c r="S741" s="261"/>
      <c r="T741" s="262"/>
      <c r="AT741" s="263" t="s">
        <v>168</v>
      </c>
      <c r="AU741" s="263" t="s">
        <v>88</v>
      </c>
      <c r="AV741" s="251" t="s">
        <v>88</v>
      </c>
      <c r="AW741" s="251" t="s">
        <v>35</v>
      </c>
      <c r="AX741" s="251" t="s">
        <v>79</v>
      </c>
      <c r="AY741" s="263" t="s">
        <v>160</v>
      </c>
    </row>
    <row r="742" s="276" customFormat="true" ht="12.8" hidden="false" customHeight="false" outlineLevel="0" collapsed="false">
      <c r="B742" s="277"/>
      <c r="C742" s="278"/>
      <c r="D742" s="254" t="s">
        <v>168</v>
      </c>
      <c r="E742" s="279"/>
      <c r="F742" s="280" t="s">
        <v>450</v>
      </c>
      <c r="G742" s="278"/>
      <c r="H742" s="279"/>
      <c r="I742" s="281"/>
      <c r="J742" s="278"/>
      <c r="K742" s="278"/>
      <c r="L742" s="282"/>
      <c r="M742" s="283"/>
      <c r="N742" s="284"/>
      <c r="O742" s="284"/>
      <c r="P742" s="284"/>
      <c r="Q742" s="284"/>
      <c r="R742" s="284"/>
      <c r="S742" s="284"/>
      <c r="T742" s="285"/>
      <c r="AT742" s="286" t="s">
        <v>168</v>
      </c>
      <c r="AU742" s="286" t="s">
        <v>88</v>
      </c>
      <c r="AV742" s="276" t="s">
        <v>86</v>
      </c>
      <c r="AW742" s="276" t="s">
        <v>35</v>
      </c>
      <c r="AX742" s="276" t="s">
        <v>79</v>
      </c>
      <c r="AY742" s="286" t="s">
        <v>160</v>
      </c>
    </row>
    <row r="743" s="251" customFormat="true" ht="12.8" hidden="false" customHeight="false" outlineLevel="0" collapsed="false">
      <c r="B743" s="252"/>
      <c r="C743" s="253"/>
      <c r="D743" s="254" t="s">
        <v>168</v>
      </c>
      <c r="E743" s="255"/>
      <c r="F743" s="256" t="s">
        <v>756</v>
      </c>
      <c r="G743" s="253"/>
      <c r="H743" s="257" t="n">
        <v>0.629</v>
      </c>
      <c r="I743" s="258"/>
      <c r="J743" s="253"/>
      <c r="K743" s="253"/>
      <c r="L743" s="259"/>
      <c r="M743" s="260"/>
      <c r="N743" s="261"/>
      <c r="O743" s="261"/>
      <c r="P743" s="261"/>
      <c r="Q743" s="261"/>
      <c r="R743" s="261"/>
      <c r="S743" s="261"/>
      <c r="T743" s="262"/>
      <c r="AT743" s="263" t="s">
        <v>168</v>
      </c>
      <c r="AU743" s="263" t="s">
        <v>88</v>
      </c>
      <c r="AV743" s="251" t="s">
        <v>88</v>
      </c>
      <c r="AW743" s="251" t="s">
        <v>35</v>
      </c>
      <c r="AX743" s="251" t="s">
        <v>79</v>
      </c>
      <c r="AY743" s="263" t="s">
        <v>160</v>
      </c>
    </row>
    <row r="744" s="276" customFormat="true" ht="12.8" hidden="false" customHeight="false" outlineLevel="0" collapsed="false">
      <c r="B744" s="277"/>
      <c r="C744" s="278"/>
      <c r="D744" s="254" t="s">
        <v>168</v>
      </c>
      <c r="E744" s="279"/>
      <c r="F744" s="280" t="s">
        <v>504</v>
      </c>
      <c r="G744" s="278"/>
      <c r="H744" s="279"/>
      <c r="I744" s="281"/>
      <c r="J744" s="278"/>
      <c r="K744" s="278"/>
      <c r="L744" s="282"/>
      <c r="M744" s="283"/>
      <c r="N744" s="284"/>
      <c r="O744" s="284"/>
      <c r="P744" s="284"/>
      <c r="Q744" s="284"/>
      <c r="R744" s="284"/>
      <c r="S744" s="284"/>
      <c r="T744" s="285"/>
      <c r="AT744" s="286" t="s">
        <v>168</v>
      </c>
      <c r="AU744" s="286" t="s">
        <v>88</v>
      </c>
      <c r="AV744" s="276" t="s">
        <v>86</v>
      </c>
      <c r="AW744" s="276" t="s">
        <v>35</v>
      </c>
      <c r="AX744" s="276" t="s">
        <v>79</v>
      </c>
      <c r="AY744" s="286" t="s">
        <v>160</v>
      </c>
    </row>
    <row r="745" s="264" customFormat="true" ht="12.8" hidden="false" customHeight="false" outlineLevel="0" collapsed="false">
      <c r="B745" s="265"/>
      <c r="C745" s="266"/>
      <c r="D745" s="254" t="s">
        <v>168</v>
      </c>
      <c r="E745" s="267"/>
      <c r="F745" s="268" t="s">
        <v>172</v>
      </c>
      <c r="G745" s="266"/>
      <c r="H745" s="269" t="n">
        <v>2.138</v>
      </c>
      <c r="I745" s="270"/>
      <c r="J745" s="266"/>
      <c r="K745" s="266"/>
      <c r="L745" s="271"/>
      <c r="M745" s="272"/>
      <c r="N745" s="273"/>
      <c r="O745" s="273"/>
      <c r="P745" s="273"/>
      <c r="Q745" s="273"/>
      <c r="R745" s="273"/>
      <c r="S745" s="273"/>
      <c r="T745" s="274"/>
      <c r="AT745" s="275" t="s">
        <v>168</v>
      </c>
      <c r="AU745" s="275" t="s">
        <v>88</v>
      </c>
      <c r="AV745" s="264" t="s">
        <v>166</v>
      </c>
      <c r="AW745" s="264" t="s">
        <v>35</v>
      </c>
      <c r="AX745" s="264" t="s">
        <v>86</v>
      </c>
      <c r="AY745" s="275" t="s">
        <v>160</v>
      </c>
    </row>
    <row r="746" s="31" customFormat="true" ht="21.75" hidden="false" customHeight="true" outlineLevel="0" collapsed="false">
      <c r="A746" s="24"/>
      <c r="B746" s="25"/>
      <c r="C746" s="237" t="s">
        <v>757</v>
      </c>
      <c r="D746" s="237" t="s">
        <v>162</v>
      </c>
      <c r="E746" s="238" t="s">
        <v>758</v>
      </c>
      <c r="F746" s="239" t="s">
        <v>759</v>
      </c>
      <c r="G746" s="240" t="s">
        <v>213</v>
      </c>
      <c r="H746" s="241" t="n">
        <v>1.98</v>
      </c>
      <c r="I746" s="242"/>
      <c r="J746" s="243" t="n">
        <f aca="false">ROUND(I746*H746,2)</f>
        <v>0</v>
      </c>
      <c r="K746" s="244"/>
      <c r="L746" s="30"/>
      <c r="M746" s="245"/>
      <c r="N746" s="246" t="s">
        <v>44</v>
      </c>
      <c r="O746" s="74"/>
      <c r="P746" s="247" t="n">
        <f aca="false">O746*H746</f>
        <v>0</v>
      </c>
      <c r="Q746" s="247" t="n">
        <v>0</v>
      </c>
      <c r="R746" s="247" t="n">
        <f aca="false">Q746*H746</f>
        <v>0</v>
      </c>
      <c r="S746" s="247" t="n">
        <v>0.073</v>
      </c>
      <c r="T746" s="248" t="n">
        <f aca="false">S746*H746</f>
        <v>0.14454</v>
      </c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  <c r="AR746" s="249" t="s">
        <v>166</v>
      </c>
      <c r="AT746" s="249" t="s">
        <v>162</v>
      </c>
      <c r="AU746" s="249" t="s">
        <v>88</v>
      </c>
      <c r="AY746" s="3" t="s">
        <v>160</v>
      </c>
      <c r="BE746" s="250" t="n">
        <f aca="false">IF(N746="základní",J746,0)</f>
        <v>0</v>
      </c>
      <c r="BF746" s="250" t="n">
        <f aca="false">IF(N746="snížená",J746,0)</f>
        <v>0</v>
      </c>
      <c r="BG746" s="250" t="n">
        <f aca="false">IF(N746="zákl. přenesená",J746,0)</f>
        <v>0</v>
      </c>
      <c r="BH746" s="250" t="n">
        <f aca="false">IF(N746="sníž. přenesená",J746,0)</f>
        <v>0</v>
      </c>
      <c r="BI746" s="250" t="n">
        <f aca="false">IF(N746="nulová",J746,0)</f>
        <v>0</v>
      </c>
      <c r="BJ746" s="3" t="s">
        <v>86</v>
      </c>
      <c r="BK746" s="250" t="n">
        <f aca="false">ROUND(I746*H746,2)</f>
        <v>0</v>
      </c>
      <c r="BL746" s="3" t="s">
        <v>166</v>
      </c>
      <c r="BM746" s="249" t="s">
        <v>760</v>
      </c>
    </row>
    <row r="747" s="251" customFormat="true" ht="12.8" hidden="false" customHeight="false" outlineLevel="0" collapsed="false">
      <c r="B747" s="252"/>
      <c r="C747" s="253"/>
      <c r="D747" s="254" t="s">
        <v>168</v>
      </c>
      <c r="E747" s="255"/>
      <c r="F747" s="256" t="s">
        <v>601</v>
      </c>
      <c r="G747" s="253"/>
      <c r="H747" s="257" t="n">
        <v>0.9</v>
      </c>
      <c r="I747" s="258"/>
      <c r="J747" s="253"/>
      <c r="K747" s="253"/>
      <c r="L747" s="259"/>
      <c r="M747" s="260"/>
      <c r="N747" s="261"/>
      <c r="O747" s="261"/>
      <c r="P747" s="261"/>
      <c r="Q747" s="261"/>
      <c r="R747" s="261"/>
      <c r="S747" s="261"/>
      <c r="T747" s="262"/>
      <c r="AT747" s="263" t="s">
        <v>168</v>
      </c>
      <c r="AU747" s="263" t="s">
        <v>88</v>
      </c>
      <c r="AV747" s="251" t="s">
        <v>88</v>
      </c>
      <c r="AW747" s="251" t="s">
        <v>35</v>
      </c>
      <c r="AX747" s="251" t="s">
        <v>79</v>
      </c>
      <c r="AY747" s="263" t="s">
        <v>160</v>
      </c>
    </row>
    <row r="748" s="251" customFormat="true" ht="12.8" hidden="false" customHeight="false" outlineLevel="0" collapsed="false">
      <c r="B748" s="252"/>
      <c r="C748" s="253"/>
      <c r="D748" s="254" t="s">
        <v>168</v>
      </c>
      <c r="E748" s="255"/>
      <c r="F748" s="256" t="s">
        <v>761</v>
      </c>
      <c r="G748" s="253"/>
      <c r="H748" s="257" t="n">
        <v>1.08</v>
      </c>
      <c r="I748" s="258"/>
      <c r="J748" s="253"/>
      <c r="K748" s="253"/>
      <c r="L748" s="259"/>
      <c r="M748" s="260"/>
      <c r="N748" s="261"/>
      <c r="O748" s="261"/>
      <c r="P748" s="261"/>
      <c r="Q748" s="261"/>
      <c r="R748" s="261"/>
      <c r="S748" s="261"/>
      <c r="T748" s="262"/>
      <c r="AT748" s="263" t="s">
        <v>168</v>
      </c>
      <c r="AU748" s="263" t="s">
        <v>88</v>
      </c>
      <c r="AV748" s="251" t="s">
        <v>88</v>
      </c>
      <c r="AW748" s="251" t="s">
        <v>35</v>
      </c>
      <c r="AX748" s="251" t="s">
        <v>79</v>
      </c>
      <c r="AY748" s="263" t="s">
        <v>160</v>
      </c>
    </row>
    <row r="749" s="264" customFormat="true" ht="12.8" hidden="false" customHeight="false" outlineLevel="0" collapsed="false">
      <c r="B749" s="265"/>
      <c r="C749" s="266"/>
      <c r="D749" s="254" t="s">
        <v>168</v>
      </c>
      <c r="E749" s="267"/>
      <c r="F749" s="268" t="s">
        <v>172</v>
      </c>
      <c r="G749" s="266"/>
      <c r="H749" s="269" t="n">
        <v>1.98</v>
      </c>
      <c r="I749" s="270"/>
      <c r="J749" s="266"/>
      <c r="K749" s="266"/>
      <c r="L749" s="271"/>
      <c r="M749" s="272"/>
      <c r="N749" s="273"/>
      <c r="O749" s="273"/>
      <c r="P749" s="273"/>
      <c r="Q749" s="273"/>
      <c r="R749" s="273"/>
      <c r="S749" s="273"/>
      <c r="T749" s="274"/>
      <c r="AT749" s="275" t="s">
        <v>168</v>
      </c>
      <c r="AU749" s="275" t="s">
        <v>88</v>
      </c>
      <c r="AV749" s="264" t="s">
        <v>166</v>
      </c>
      <c r="AW749" s="264" t="s">
        <v>35</v>
      </c>
      <c r="AX749" s="264" t="s">
        <v>86</v>
      </c>
      <c r="AY749" s="275" t="s">
        <v>160</v>
      </c>
    </row>
    <row r="750" s="31" customFormat="true" ht="21.75" hidden="false" customHeight="true" outlineLevel="0" collapsed="false">
      <c r="A750" s="24"/>
      <c r="B750" s="25"/>
      <c r="C750" s="237" t="s">
        <v>762</v>
      </c>
      <c r="D750" s="237" t="s">
        <v>162</v>
      </c>
      <c r="E750" s="238" t="s">
        <v>763</v>
      </c>
      <c r="F750" s="239" t="s">
        <v>764</v>
      </c>
      <c r="G750" s="240" t="s">
        <v>213</v>
      </c>
      <c r="H750" s="241" t="n">
        <v>1.44</v>
      </c>
      <c r="I750" s="242"/>
      <c r="J750" s="243" t="n">
        <f aca="false">ROUND(I750*H750,2)</f>
        <v>0</v>
      </c>
      <c r="K750" s="244"/>
      <c r="L750" s="30"/>
      <c r="M750" s="245"/>
      <c r="N750" s="246" t="s">
        <v>44</v>
      </c>
      <c r="O750" s="74"/>
      <c r="P750" s="247" t="n">
        <f aca="false">O750*H750</f>
        <v>0</v>
      </c>
      <c r="Q750" s="247" t="n">
        <v>0</v>
      </c>
      <c r="R750" s="247" t="n">
        <f aca="false">Q750*H750</f>
        <v>0</v>
      </c>
      <c r="S750" s="247" t="n">
        <v>0.059</v>
      </c>
      <c r="T750" s="248" t="n">
        <f aca="false">S750*H750</f>
        <v>0.08496</v>
      </c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  <c r="AR750" s="249" t="s">
        <v>166</v>
      </c>
      <c r="AT750" s="249" t="s">
        <v>162</v>
      </c>
      <c r="AU750" s="249" t="s">
        <v>88</v>
      </c>
      <c r="AY750" s="3" t="s">
        <v>160</v>
      </c>
      <c r="BE750" s="250" t="n">
        <f aca="false">IF(N750="základní",J750,0)</f>
        <v>0</v>
      </c>
      <c r="BF750" s="250" t="n">
        <f aca="false">IF(N750="snížená",J750,0)</f>
        <v>0</v>
      </c>
      <c r="BG750" s="250" t="n">
        <f aca="false">IF(N750="zákl. přenesená",J750,0)</f>
        <v>0</v>
      </c>
      <c r="BH750" s="250" t="n">
        <f aca="false">IF(N750="sníž. přenesená",J750,0)</f>
        <v>0</v>
      </c>
      <c r="BI750" s="250" t="n">
        <f aca="false">IF(N750="nulová",J750,0)</f>
        <v>0</v>
      </c>
      <c r="BJ750" s="3" t="s">
        <v>86</v>
      </c>
      <c r="BK750" s="250" t="n">
        <f aca="false">ROUND(I750*H750,2)</f>
        <v>0</v>
      </c>
      <c r="BL750" s="3" t="s">
        <v>166</v>
      </c>
      <c r="BM750" s="249" t="s">
        <v>765</v>
      </c>
    </row>
    <row r="751" s="251" customFormat="true" ht="12.8" hidden="false" customHeight="false" outlineLevel="0" collapsed="false">
      <c r="B751" s="252"/>
      <c r="C751" s="253"/>
      <c r="D751" s="254" t="s">
        <v>168</v>
      </c>
      <c r="E751" s="255"/>
      <c r="F751" s="256" t="s">
        <v>766</v>
      </c>
      <c r="G751" s="253"/>
      <c r="H751" s="257" t="n">
        <v>1.44</v>
      </c>
      <c r="I751" s="258"/>
      <c r="J751" s="253"/>
      <c r="K751" s="253"/>
      <c r="L751" s="259"/>
      <c r="M751" s="260"/>
      <c r="N751" s="261"/>
      <c r="O751" s="261"/>
      <c r="P751" s="261"/>
      <c r="Q751" s="261"/>
      <c r="R751" s="261"/>
      <c r="S751" s="261"/>
      <c r="T751" s="262"/>
      <c r="AT751" s="263" t="s">
        <v>168</v>
      </c>
      <c r="AU751" s="263" t="s">
        <v>88</v>
      </c>
      <c r="AV751" s="251" t="s">
        <v>88</v>
      </c>
      <c r="AW751" s="251" t="s">
        <v>35</v>
      </c>
      <c r="AX751" s="251" t="s">
        <v>79</v>
      </c>
      <c r="AY751" s="263" t="s">
        <v>160</v>
      </c>
    </row>
    <row r="752" s="264" customFormat="true" ht="12.8" hidden="false" customHeight="false" outlineLevel="0" collapsed="false">
      <c r="B752" s="265"/>
      <c r="C752" s="266"/>
      <c r="D752" s="254" t="s">
        <v>168</v>
      </c>
      <c r="E752" s="267"/>
      <c r="F752" s="268" t="s">
        <v>172</v>
      </c>
      <c r="G752" s="266"/>
      <c r="H752" s="269" t="n">
        <v>1.44</v>
      </c>
      <c r="I752" s="270"/>
      <c r="J752" s="266"/>
      <c r="K752" s="266"/>
      <c r="L752" s="271"/>
      <c r="M752" s="272"/>
      <c r="N752" s="273"/>
      <c r="O752" s="273"/>
      <c r="P752" s="273"/>
      <c r="Q752" s="273"/>
      <c r="R752" s="273"/>
      <c r="S752" s="273"/>
      <c r="T752" s="274"/>
      <c r="AT752" s="275" t="s">
        <v>168</v>
      </c>
      <c r="AU752" s="275" t="s">
        <v>88</v>
      </c>
      <c r="AV752" s="264" t="s">
        <v>166</v>
      </c>
      <c r="AW752" s="264" t="s">
        <v>35</v>
      </c>
      <c r="AX752" s="264" t="s">
        <v>86</v>
      </c>
      <c r="AY752" s="275" t="s">
        <v>160</v>
      </c>
    </row>
    <row r="753" s="31" customFormat="true" ht="21.75" hidden="false" customHeight="true" outlineLevel="0" collapsed="false">
      <c r="A753" s="24"/>
      <c r="B753" s="25"/>
      <c r="C753" s="237" t="s">
        <v>767</v>
      </c>
      <c r="D753" s="237" t="s">
        <v>162</v>
      </c>
      <c r="E753" s="238" t="s">
        <v>768</v>
      </c>
      <c r="F753" s="239" t="s">
        <v>769</v>
      </c>
      <c r="G753" s="240" t="s">
        <v>213</v>
      </c>
      <c r="H753" s="241" t="n">
        <v>14.25</v>
      </c>
      <c r="I753" s="242"/>
      <c r="J753" s="243" t="n">
        <f aca="false">ROUND(I753*H753,2)</f>
        <v>0</v>
      </c>
      <c r="K753" s="244"/>
      <c r="L753" s="30"/>
      <c r="M753" s="245"/>
      <c r="N753" s="246" t="s">
        <v>44</v>
      </c>
      <c r="O753" s="74"/>
      <c r="P753" s="247" t="n">
        <f aca="false">O753*H753</f>
        <v>0</v>
      </c>
      <c r="Q753" s="247" t="n">
        <v>0</v>
      </c>
      <c r="R753" s="247" t="n">
        <f aca="false">Q753*H753</f>
        <v>0</v>
      </c>
      <c r="S753" s="247" t="n">
        <v>0.051</v>
      </c>
      <c r="T753" s="248" t="n">
        <f aca="false">S753*H753</f>
        <v>0.72675</v>
      </c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  <c r="AE753" s="24"/>
      <c r="AR753" s="249" t="s">
        <v>166</v>
      </c>
      <c r="AT753" s="249" t="s">
        <v>162</v>
      </c>
      <c r="AU753" s="249" t="s">
        <v>88</v>
      </c>
      <c r="AY753" s="3" t="s">
        <v>160</v>
      </c>
      <c r="BE753" s="250" t="n">
        <f aca="false">IF(N753="základní",J753,0)</f>
        <v>0</v>
      </c>
      <c r="BF753" s="250" t="n">
        <f aca="false">IF(N753="snížená",J753,0)</f>
        <v>0</v>
      </c>
      <c r="BG753" s="250" t="n">
        <f aca="false">IF(N753="zákl. přenesená",J753,0)</f>
        <v>0</v>
      </c>
      <c r="BH753" s="250" t="n">
        <f aca="false">IF(N753="sníž. přenesená",J753,0)</f>
        <v>0</v>
      </c>
      <c r="BI753" s="250" t="n">
        <f aca="false">IF(N753="nulová",J753,0)</f>
        <v>0</v>
      </c>
      <c r="BJ753" s="3" t="s">
        <v>86</v>
      </c>
      <c r="BK753" s="250" t="n">
        <f aca="false">ROUND(I753*H753,2)</f>
        <v>0</v>
      </c>
      <c r="BL753" s="3" t="s">
        <v>166</v>
      </c>
      <c r="BM753" s="249" t="s">
        <v>770</v>
      </c>
    </row>
    <row r="754" s="251" customFormat="true" ht="12.8" hidden="false" customHeight="false" outlineLevel="0" collapsed="false">
      <c r="B754" s="252"/>
      <c r="C754" s="253"/>
      <c r="D754" s="254" t="s">
        <v>168</v>
      </c>
      <c r="E754" s="255"/>
      <c r="F754" s="256" t="s">
        <v>771</v>
      </c>
      <c r="G754" s="253"/>
      <c r="H754" s="257" t="n">
        <v>11.25</v>
      </c>
      <c r="I754" s="258"/>
      <c r="J754" s="253"/>
      <c r="K754" s="253"/>
      <c r="L754" s="259"/>
      <c r="M754" s="260"/>
      <c r="N754" s="261"/>
      <c r="O754" s="261"/>
      <c r="P754" s="261"/>
      <c r="Q754" s="261"/>
      <c r="R754" s="261"/>
      <c r="S754" s="261"/>
      <c r="T754" s="262"/>
      <c r="AT754" s="263" t="s">
        <v>168</v>
      </c>
      <c r="AU754" s="263" t="s">
        <v>88</v>
      </c>
      <c r="AV754" s="251" t="s">
        <v>88</v>
      </c>
      <c r="AW754" s="251" t="s">
        <v>35</v>
      </c>
      <c r="AX754" s="251" t="s">
        <v>79</v>
      </c>
      <c r="AY754" s="263" t="s">
        <v>160</v>
      </c>
    </row>
    <row r="755" s="251" customFormat="true" ht="12.8" hidden="false" customHeight="false" outlineLevel="0" collapsed="false">
      <c r="B755" s="252"/>
      <c r="C755" s="253"/>
      <c r="D755" s="254" t="s">
        <v>168</v>
      </c>
      <c r="E755" s="255"/>
      <c r="F755" s="256" t="s">
        <v>602</v>
      </c>
      <c r="G755" s="253"/>
      <c r="H755" s="257" t="n">
        <v>3</v>
      </c>
      <c r="I755" s="258"/>
      <c r="J755" s="253"/>
      <c r="K755" s="253"/>
      <c r="L755" s="259"/>
      <c r="M755" s="260"/>
      <c r="N755" s="261"/>
      <c r="O755" s="261"/>
      <c r="P755" s="261"/>
      <c r="Q755" s="261"/>
      <c r="R755" s="261"/>
      <c r="S755" s="261"/>
      <c r="T755" s="262"/>
      <c r="AT755" s="263" t="s">
        <v>168</v>
      </c>
      <c r="AU755" s="263" t="s">
        <v>88</v>
      </c>
      <c r="AV755" s="251" t="s">
        <v>88</v>
      </c>
      <c r="AW755" s="251" t="s">
        <v>35</v>
      </c>
      <c r="AX755" s="251" t="s">
        <v>79</v>
      </c>
      <c r="AY755" s="263" t="s">
        <v>160</v>
      </c>
    </row>
    <row r="756" s="264" customFormat="true" ht="12.8" hidden="false" customHeight="false" outlineLevel="0" collapsed="false">
      <c r="B756" s="265"/>
      <c r="C756" s="266"/>
      <c r="D756" s="254" t="s">
        <v>168</v>
      </c>
      <c r="E756" s="267"/>
      <c r="F756" s="268" t="s">
        <v>172</v>
      </c>
      <c r="G756" s="266"/>
      <c r="H756" s="269" t="n">
        <v>14.25</v>
      </c>
      <c r="I756" s="270"/>
      <c r="J756" s="266"/>
      <c r="K756" s="266"/>
      <c r="L756" s="271"/>
      <c r="M756" s="272"/>
      <c r="N756" s="273"/>
      <c r="O756" s="273"/>
      <c r="P756" s="273"/>
      <c r="Q756" s="273"/>
      <c r="R756" s="273"/>
      <c r="S756" s="273"/>
      <c r="T756" s="274"/>
      <c r="AT756" s="275" t="s">
        <v>168</v>
      </c>
      <c r="AU756" s="275" t="s">
        <v>88</v>
      </c>
      <c r="AV756" s="264" t="s">
        <v>166</v>
      </c>
      <c r="AW756" s="264" t="s">
        <v>35</v>
      </c>
      <c r="AX756" s="264" t="s">
        <v>86</v>
      </c>
      <c r="AY756" s="275" t="s">
        <v>160</v>
      </c>
    </row>
    <row r="757" s="31" customFormat="true" ht="16.5" hidden="false" customHeight="true" outlineLevel="0" collapsed="false">
      <c r="A757" s="24"/>
      <c r="B757" s="25"/>
      <c r="C757" s="237" t="s">
        <v>772</v>
      </c>
      <c r="D757" s="237" t="s">
        <v>162</v>
      </c>
      <c r="E757" s="238" t="s">
        <v>773</v>
      </c>
      <c r="F757" s="239" t="s">
        <v>774</v>
      </c>
      <c r="G757" s="240" t="s">
        <v>213</v>
      </c>
      <c r="H757" s="241" t="n">
        <v>20.291</v>
      </c>
      <c r="I757" s="242"/>
      <c r="J757" s="243" t="n">
        <f aca="false">ROUND(I757*H757,2)</f>
        <v>0</v>
      </c>
      <c r="K757" s="244"/>
      <c r="L757" s="30"/>
      <c r="M757" s="245"/>
      <c r="N757" s="246" t="s">
        <v>44</v>
      </c>
      <c r="O757" s="74"/>
      <c r="P757" s="247" t="n">
        <f aca="false">O757*H757</f>
        <v>0</v>
      </c>
      <c r="Q757" s="247" t="n">
        <v>0</v>
      </c>
      <c r="R757" s="247" t="n">
        <f aca="false">Q757*H757</f>
        <v>0</v>
      </c>
      <c r="S757" s="247" t="n">
        <v>0.076</v>
      </c>
      <c r="T757" s="248" t="n">
        <f aca="false">S757*H757</f>
        <v>1.542116</v>
      </c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  <c r="AE757" s="24"/>
      <c r="AR757" s="249" t="s">
        <v>166</v>
      </c>
      <c r="AT757" s="249" t="s">
        <v>162</v>
      </c>
      <c r="AU757" s="249" t="s">
        <v>88</v>
      </c>
      <c r="AY757" s="3" t="s">
        <v>160</v>
      </c>
      <c r="BE757" s="250" t="n">
        <f aca="false">IF(N757="základní",J757,0)</f>
        <v>0</v>
      </c>
      <c r="BF757" s="250" t="n">
        <f aca="false">IF(N757="snížená",J757,0)</f>
        <v>0</v>
      </c>
      <c r="BG757" s="250" t="n">
        <f aca="false">IF(N757="zákl. přenesená",J757,0)</f>
        <v>0</v>
      </c>
      <c r="BH757" s="250" t="n">
        <f aca="false">IF(N757="sníž. přenesená",J757,0)</f>
        <v>0</v>
      </c>
      <c r="BI757" s="250" t="n">
        <f aca="false">IF(N757="nulová",J757,0)</f>
        <v>0</v>
      </c>
      <c r="BJ757" s="3" t="s">
        <v>86</v>
      </c>
      <c r="BK757" s="250" t="n">
        <f aca="false">ROUND(I757*H757,2)</f>
        <v>0</v>
      </c>
      <c r="BL757" s="3" t="s">
        <v>166</v>
      </c>
      <c r="BM757" s="249" t="s">
        <v>775</v>
      </c>
    </row>
    <row r="758" s="251" customFormat="true" ht="12.8" hidden="false" customHeight="false" outlineLevel="0" collapsed="false">
      <c r="B758" s="252"/>
      <c r="C758" s="253"/>
      <c r="D758" s="254" t="s">
        <v>168</v>
      </c>
      <c r="E758" s="255"/>
      <c r="F758" s="256" t="s">
        <v>776</v>
      </c>
      <c r="G758" s="253"/>
      <c r="H758" s="257" t="n">
        <v>3.546</v>
      </c>
      <c r="I758" s="258"/>
      <c r="J758" s="253"/>
      <c r="K758" s="253"/>
      <c r="L758" s="259"/>
      <c r="M758" s="260"/>
      <c r="N758" s="261"/>
      <c r="O758" s="261"/>
      <c r="P758" s="261"/>
      <c r="Q758" s="261"/>
      <c r="R758" s="261"/>
      <c r="S758" s="261"/>
      <c r="T758" s="262"/>
      <c r="AT758" s="263" t="s">
        <v>168</v>
      </c>
      <c r="AU758" s="263" t="s">
        <v>88</v>
      </c>
      <c r="AV758" s="251" t="s">
        <v>88</v>
      </c>
      <c r="AW758" s="251" t="s">
        <v>35</v>
      </c>
      <c r="AX758" s="251" t="s">
        <v>79</v>
      </c>
      <c r="AY758" s="263" t="s">
        <v>160</v>
      </c>
    </row>
    <row r="759" s="251" customFormat="true" ht="12.8" hidden="false" customHeight="false" outlineLevel="0" collapsed="false">
      <c r="B759" s="252"/>
      <c r="C759" s="253"/>
      <c r="D759" s="254" t="s">
        <v>168</v>
      </c>
      <c r="E759" s="255"/>
      <c r="F759" s="256" t="s">
        <v>777</v>
      </c>
      <c r="G759" s="253"/>
      <c r="H759" s="257" t="n">
        <v>4.137</v>
      </c>
      <c r="I759" s="258"/>
      <c r="J759" s="253"/>
      <c r="K759" s="253"/>
      <c r="L759" s="259"/>
      <c r="M759" s="260"/>
      <c r="N759" s="261"/>
      <c r="O759" s="261"/>
      <c r="P759" s="261"/>
      <c r="Q759" s="261"/>
      <c r="R759" s="261"/>
      <c r="S759" s="261"/>
      <c r="T759" s="262"/>
      <c r="AT759" s="263" t="s">
        <v>168</v>
      </c>
      <c r="AU759" s="263" t="s">
        <v>88</v>
      </c>
      <c r="AV759" s="251" t="s">
        <v>88</v>
      </c>
      <c r="AW759" s="251" t="s">
        <v>35</v>
      </c>
      <c r="AX759" s="251" t="s">
        <v>79</v>
      </c>
      <c r="AY759" s="263" t="s">
        <v>160</v>
      </c>
    </row>
    <row r="760" s="251" customFormat="true" ht="12.8" hidden="false" customHeight="false" outlineLevel="0" collapsed="false">
      <c r="B760" s="252"/>
      <c r="C760" s="253"/>
      <c r="D760" s="254" t="s">
        <v>168</v>
      </c>
      <c r="E760" s="255"/>
      <c r="F760" s="256" t="s">
        <v>778</v>
      </c>
      <c r="G760" s="253"/>
      <c r="H760" s="257" t="n">
        <v>12.608</v>
      </c>
      <c r="I760" s="258"/>
      <c r="J760" s="253"/>
      <c r="K760" s="253"/>
      <c r="L760" s="259"/>
      <c r="M760" s="260"/>
      <c r="N760" s="261"/>
      <c r="O760" s="261"/>
      <c r="P760" s="261"/>
      <c r="Q760" s="261"/>
      <c r="R760" s="261"/>
      <c r="S760" s="261"/>
      <c r="T760" s="262"/>
      <c r="AT760" s="263" t="s">
        <v>168</v>
      </c>
      <c r="AU760" s="263" t="s">
        <v>88</v>
      </c>
      <c r="AV760" s="251" t="s">
        <v>88</v>
      </c>
      <c r="AW760" s="251" t="s">
        <v>35</v>
      </c>
      <c r="AX760" s="251" t="s">
        <v>79</v>
      </c>
      <c r="AY760" s="263" t="s">
        <v>160</v>
      </c>
    </row>
    <row r="761" s="264" customFormat="true" ht="12.8" hidden="false" customHeight="false" outlineLevel="0" collapsed="false">
      <c r="B761" s="265"/>
      <c r="C761" s="266"/>
      <c r="D761" s="254" t="s">
        <v>168</v>
      </c>
      <c r="E761" s="267"/>
      <c r="F761" s="268" t="s">
        <v>172</v>
      </c>
      <c r="G761" s="266"/>
      <c r="H761" s="269" t="n">
        <v>20.291</v>
      </c>
      <c r="I761" s="270"/>
      <c r="J761" s="266"/>
      <c r="K761" s="266"/>
      <c r="L761" s="271"/>
      <c r="M761" s="272"/>
      <c r="N761" s="273"/>
      <c r="O761" s="273"/>
      <c r="P761" s="273"/>
      <c r="Q761" s="273"/>
      <c r="R761" s="273"/>
      <c r="S761" s="273"/>
      <c r="T761" s="274"/>
      <c r="AT761" s="275" t="s">
        <v>168</v>
      </c>
      <c r="AU761" s="275" t="s">
        <v>88</v>
      </c>
      <c r="AV761" s="264" t="s">
        <v>166</v>
      </c>
      <c r="AW761" s="264" t="s">
        <v>35</v>
      </c>
      <c r="AX761" s="264" t="s">
        <v>86</v>
      </c>
      <c r="AY761" s="275" t="s">
        <v>160</v>
      </c>
    </row>
    <row r="762" s="31" customFormat="true" ht="21.75" hidden="false" customHeight="true" outlineLevel="0" collapsed="false">
      <c r="A762" s="24"/>
      <c r="B762" s="25"/>
      <c r="C762" s="237" t="s">
        <v>779</v>
      </c>
      <c r="D762" s="237" t="s">
        <v>162</v>
      </c>
      <c r="E762" s="238" t="s">
        <v>780</v>
      </c>
      <c r="F762" s="239" t="s">
        <v>781</v>
      </c>
      <c r="G762" s="240" t="s">
        <v>165</v>
      </c>
      <c r="H762" s="241" t="n">
        <v>1.163</v>
      </c>
      <c r="I762" s="242"/>
      <c r="J762" s="243" t="n">
        <f aca="false">ROUND(I762*H762,2)</f>
        <v>0</v>
      </c>
      <c r="K762" s="244"/>
      <c r="L762" s="30"/>
      <c r="M762" s="245"/>
      <c r="N762" s="246" t="s">
        <v>44</v>
      </c>
      <c r="O762" s="74"/>
      <c r="P762" s="247" t="n">
        <f aca="false">O762*H762</f>
        <v>0</v>
      </c>
      <c r="Q762" s="247" t="n">
        <v>0</v>
      </c>
      <c r="R762" s="247" t="n">
        <f aca="false">Q762*H762</f>
        <v>0</v>
      </c>
      <c r="S762" s="247" t="n">
        <v>1.8</v>
      </c>
      <c r="T762" s="248" t="n">
        <f aca="false">S762*H762</f>
        <v>2.0934</v>
      </c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  <c r="AE762" s="24"/>
      <c r="AR762" s="249" t="s">
        <v>166</v>
      </c>
      <c r="AT762" s="249" t="s">
        <v>162</v>
      </c>
      <c r="AU762" s="249" t="s">
        <v>88</v>
      </c>
      <c r="AY762" s="3" t="s">
        <v>160</v>
      </c>
      <c r="BE762" s="250" t="n">
        <f aca="false">IF(N762="základní",J762,0)</f>
        <v>0</v>
      </c>
      <c r="BF762" s="250" t="n">
        <f aca="false">IF(N762="snížená",J762,0)</f>
        <v>0</v>
      </c>
      <c r="BG762" s="250" t="n">
        <f aca="false">IF(N762="zákl. přenesená",J762,0)</f>
        <v>0</v>
      </c>
      <c r="BH762" s="250" t="n">
        <f aca="false">IF(N762="sníž. přenesená",J762,0)</f>
        <v>0</v>
      </c>
      <c r="BI762" s="250" t="n">
        <f aca="false">IF(N762="nulová",J762,0)</f>
        <v>0</v>
      </c>
      <c r="BJ762" s="3" t="s">
        <v>86</v>
      </c>
      <c r="BK762" s="250" t="n">
        <f aca="false">ROUND(I762*H762,2)</f>
        <v>0</v>
      </c>
      <c r="BL762" s="3" t="s">
        <v>166</v>
      </c>
      <c r="BM762" s="249" t="s">
        <v>782</v>
      </c>
    </row>
    <row r="763" s="251" customFormat="true" ht="12.8" hidden="false" customHeight="false" outlineLevel="0" collapsed="false">
      <c r="B763" s="252"/>
      <c r="C763" s="253"/>
      <c r="D763" s="254" t="s">
        <v>168</v>
      </c>
      <c r="E763" s="255"/>
      <c r="F763" s="256" t="s">
        <v>783</v>
      </c>
      <c r="G763" s="253"/>
      <c r="H763" s="257" t="n">
        <v>1.068</v>
      </c>
      <c r="I763" s="258"/>
      <c r="J763" s="253"/>
      <c r="K763" s="253"/>
      <c r="L763" s="259"/>
      <c r="M763" s="260"/>
      <c r="N763" s="261"/>
      <c r="O763" s="261"/>
      <c r="P763" s="261"/>
      <c r="Q763" s="261"/>
      <c r="R763" s="261"/>
      <c r="S763" s="261"/>
      <c r="T763" s="262"/>
      <c r="AT763" s="263" t="s">
        <v>168</v>
      </c>
      <c r="AU763" s="263" t="s">
        <v>88</v>
      </c>
      <c r="AV763" s="251" t="s">
        <v>88</v>
      </c>
      <c r="AW763" s="251" t="s">
        <v>35</v>
      </c>
      <c r="AX763" s="251" t="s">
        <v>79</v>
      </c>
      <c r="AY763" s="263" t="s">
        <v>160</v>
      </c>
    </row>
    <row r="764" s="251" customFormat="true" ht="12.8" hidden="false" customHeight="false" outlineLevel="0" collapsed="false">
      <c r="B764" s="252"/>
      <c r="C764" s="253"/>
      <c r="D764" s="254" t="s">
        <v>168</v>
      </c>
      <c r="E764" s="255"/>
      <c r="F764" s="256" t="s">
        <v>784</v>
      </c>
      <c r="G764" s="253"/>
      <c r="H764" s="257" t="n">
        <v>-0.756</v>
      </c>
      <c r="I764" s="258"/>
      <c r="J764" s="253"/>
      <c r="K764" s="253"/>
      <c r="L764" s="259"/>
      <c r="M764" s="260"/>
      <c r="N764" s="261"/>
      <c r="O764" s="261"/>
      <c r="P764" s="261"/>
      <c r="Q764" s="261"/>
      <c r="R764" s="261"/>
      <c r="S764" s="261"/>
      <c r="T764" s="262"/>
      <c r="AT764" s="263" t="s">
        <v>168</v>
      </c>
      <c r="AU764" s="263" t="s">
        <v>88</v>
      </c>
      <c r="AV764" s="251" t="s">
        <v>88</v>
      </c>
      <c r="AW764" s="251" t="s">
        <v>35</v>
      </c>
      <c r="AX764" s="251" t="s">
        <v>79</v>
      </c>
      <c r="AY764" s="263" t="s">
        <v>160</v>
      </c>
    </row>
    <row r="765" s="276" customFormat="true" ht="12.8" hidden="false" customHeight="false" outlineLevel="0" collapsed="false">
      <c r="B765" s="277"/>
      <c r="C765" s="278"/>
      <c r="D765" s="254" t="s">
        <v>168</v>
      </c>
      <c r="E765" s="279"/>
      <c r="F765" s="280" t="s">
        <v>517</v>
      </c>
      <c r="G765" s="278"/>
      <c r="H765" s="279"/>
      <c r="I765" s="281"/>
      <c r="J765" s="278"/>
      <c r="K765" s="278"/>
      <c r="L765" s="282"/>
      <c r="M765" s="283"/>
      <c r="N765" s="284"/>
      <c r="O765" s="284"/>
      <c r="P765" s="284"/>
      <c r="Q765" s="284"/>
      <c r="R765" s="284"/>
      <c r="S765" s="284"/>
      <c r="T765" s="285"/>
      <c r="AT765" s="286" t="s">
        <v>168</v>
      </c>
      <c r="AU765" s="286" t="s">
        <v>88</v>
      </c>
      <c r="AV765" s="276" t="s">
        <v>86</v>
      </c>
      <c r="AW765" s="276" t="s">
        <v>35</v>
      </c>
      <c r="AX765" s="276" t="s">
        <v>79</v>
      </c>
      <c r="AY765" s="286" t="s">
        <v>160</v>
      </c>
    </row>
    <row r="766" s="251" customFormat="true" ht="12.8" hidden="false" customHeight="false" outlineLevel="0" collapsed="false">
      <c r="B766" s="252"/>
      <c r="C766" s="253"/>
      <c r="D766" s="254" t="s">
        <v>168</v>
      </c>
      <c r="E766" s="255"/>
      <c r="F766" s="256" t="s">
        <v>785</v>
      </c>
      <c r="G766" s="253"/>
      <c r="H766" s="257" t="n">
        <v>0.851</v>
      </c>
      <c r="I766" s="258"/>
      <c r="J766" s="253"/>
      <c r="K766" s="253"/>
      <c r="L766" s="259"/>
      <c r="M766" s="260"/>
      <c r="N766" s="261"/>
      <c r="O766" s="261"/>
      <c r="P766" s="261"/>
      <c r="Q766" s="261"/>
      <c r="R766" s="261"/>
      <c r="S766" s="261"/>
      <c r="T766" s="262"/>
      <c r="AT766" s="263" t="s">
        <v>168</v>
      </c>
      <c r="AU766" s="263" t="s">
        <v>88</v>
      </c>
      <c r="AV766" s="251" t="s">
        <v>88</v>
      </c>
      <c r="AW766" s="251" t="s">
        <v>35</v>
      </c>
      <c r="AX766" s="251" t="s">
        <v>79</v>
      </c>
      <c r="AY766" s="263" t="s">
        <v>160</v>
      </c>
    </row>
    <row r="767" s="276" customFormat="true" ht="12.8" hidden="false" customHeight="false" outlineLevel="0" collapsed="false">
      <c r="B767" s="277"/>
      <c r="C767" s="278"/>
      <c r="D767" s="254" t="s">
        <v>168</v>
      </c>
      <c r="E767" s="279"/>
      <c r="F767" s="280" t="s">
        <v>786</v>
      </c>
      <c r="G767" s="278"/>
      <c r="H767" s="279"/>
      <c r="I767" s="281"/>
      <c r="J767" s="278"/>
      <c r="K767" s="278"/>
      <c r="L767" s="282"/>
      <c r="M767" s="283"/>
      <c r="N767" s="284"/>
      <c r="O767" s="284"/>
      <c r="P767" s="284"/>
      <c r="Q767" s="284"/>
      <c r="R767" s="284"/>
      <c r="S767" s="284"/>
      <c r="T767" s="285"/>
      <c r="AT767" s="286" t="s">
        <v>168</v>
      </c>
      <c r="AU767" s="286" t="s">
        <v>88</v>
      </c>
      <c r="AV767" s="276" t="s">
        <v>86</v>
      </c>
      <c r="AW767" s="276" t="s">
        <v>35</v>
      </c>
      <c r="AX767" s="276" t="s">
        <v>79</v>
      </c>
      <c r="AY767" s="286" t="s">
        <v>160</v>
      </c>
    </row>
    <row r="768" s="264" customFormat="true" ht="12.8" hidden="false" customHeight="false" outlineLevel="0" collapsed="false">
      <c r="B768" s="265"/>
      <c r="C768" s="266"/>
      <c r="D768" s="254" t="s">
        <v>168</v>
      </c>
      <c r="E768" s="267"/>
      <c r="F768" s="268" t="s">
        <v>172</v>
      </c>
      <c r="G768" s="266"/>
      <c r="H768" s="269" t="n">
        <v>1.163</v>
      </c>
      <c r="I768" s="270"/>
      <c r="J768" s="266"/>
      <c r="K768" s="266"/>
      <c r="L768" s="271"/>
      <c r="M768" s="272"/>
      <c r="N768" s="273"/>
      <c r="O768" s="273"/>
      <c r="P768" s="273"/>
      <c r="Q768" s="273"/>
      <c r="R768" s="273"/>
      <c r="S768" s="273"/>
      <c r="T768" s="274"/>
      <c r="AT768" s="275" t="s">
        <v>168</v>
      </c>
      <c r="AU768" s="275" t="s">
        <v>88</v>
      </c>
      <c r="AV768" s="264" t="s">
        <v>166</v>
      </c>
      <c r="AW768" s="264" t="s">
        <v>35</v>
      </c>
      <c r="AX768" s="264" t="s">
        <v>86</v>
      </c>
      <c r="AY768" s="275" t="s">
        <v>160</v>
      </c>
    </row>
    <row r="769" s="31" customFormat="true" ht="21.75" hidden="false" customHeight="true" outlineLevel="0" collapsed="false">
      <c r="A769" s="24"/>
      <c r="B769" s="25"/>
      <c r="C769" s="237" t="s">
        <v>787</v>
      </c>
      <c r="D769" s="237" t="s">
        <v>162</v>
      </c>
      <c r="E769" s="238" t="s">
        <v>788</v>
      </c>
      <c r="F769" s="239" t="s">
        <v>789</v>
      </c>
      <c r="G769" s="240" t="s">
        <v>165</v>
      </c>
      <c r="H769" s="241" t="n">
        <v>1.449</v>
      </c>
      <c r="I769" s="242"/>
      <c r="J769" s="243" t="n">
        <f aca="false">ROUND(I769*H769,2)</f>
        <v>0</v>
      </c>
      <c r="K769" s="244"/>
      <c r="L769" s="30"/>
      <c r="M769" s="245"/>
      <c r="N769" s="246" t="s">
        <v>44</v>
      </c>
      <c r="O769" s="74"/>
      <c r="P769" s="247" t="n">
        <f aca="false">O769*H769</f>
        <v>0</v>
      </c>
      <c r="Q769" s="247" t="n">
        <v>0</v>
      </c>
      <c r="R769" s="247" t="n">
        <f aca="false">Q769*H769</f>
        <v>0</v>
      </c>
      <c r="S769" s="247" t="n">
        <v>1.8</v>
      </c>
      <c r="T769" s="248" t="n">
        <f aca="false">S769*H769</f>
        <v>2.6082</v>
      </c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  <c r="AE769" s="24"/>
      <c r="AR769" s="249" t="s">
        <v>166</v>
      </c>
      <c r="AT769" s="249" t="s">
        <v>162</v>
      </c>
      <c r="AU769" s="249" t="s">
        <v>88</v>
      </c>
      <c r="AY769" s="3" t="s">
        <v>160</v>
      </c>
      <c r="BE769" s="250" t="n">
        <f aca="false">IF(N769="základní",J769,0)</f>
        <v>0</v>
      </c>
      <c r="BF769" s="250" t="n">
        <f aca="false">IF(N769="snížená",J769,0)</f>
        <v>0</v>
      </c>
      <c r="BG769" s="250" t="n">
        <f aca="false">IF(N769="zákl. přenesená",J769,0)</f>
        <v>0</v>
      </c>
      <c r="BH769" s="250" t="n">
        <f aca="false">IF(N769="sníž. přenesená",J769,0)</f>
        <v>0</v>
      </c>
      <c r="BI769" s="250" t="n">
        <f aca="false">IF(N769="nulová",J769,0)</f>
        <v>0</v>
      </c>
      <c r="BJ769" s="3" t="s">
        <v>86</v>
      </c>
      <c r="BK769" s="250" t="n">
        <f aca="false">ROUND(I769*H769,2)</f>
        <v>0</v>
      </c>
      <c r="BL769" s="3" t="s">
        <v>166</v>
      </c>
      <c r="BM769" s="249" t="s">
        <v>790</v>
      </c>
    </row>
    <row r="770" s="251" customFormat="true" ht="12.8" hidden="false" customHeight="false" outlineLevel="0" collapsed="false">
      <c r="B770" s="252"/>
      <c r="C770" s="253"/>
      <c r="D770" s="254" t="s">
        <v>168</v>
      </c>
      <c r="E770" s="255"/>
      <c r="F770" s="256" t="s">
        <v>791</v>
      </c>
      <c r="G770" s="253"/>
      <c r="H770" s="257" t="n">
        <v>1.449</v>
      </c>
      <c r="I770" s="258"/>
      <c r="J770" s="253"/>
      <c r="K770" s="253"/>
      <c r="L770" s="259"/>
      <c r="M770" s="260"/>
      <c r="N770" s="261"/>
      <c r="O770" s="261"/>
      <c r="P770" s="261"/>
      <c r="Q770" s="261"/>
      <c r="R770" s="261"/>
      <c r="S770" s="261"/>
      <c r="T770" s="262"/>
      <c r="AT770" s="263" t="s">
        <v>168</v>
      </c>
      <c r="AU770" s="263" t="s">
        <v>88</v>
      </c>
      <c r="AV770" s="251" t="s">
        <v>88</v>
      </c>
      <c r="AW770" s="251" t="s">
        <v>35</v>
      </c>
      <c r="AX770" s="251" t="s">
        <v>79</v>
      </c>
      <c r="AY770" s="263" t="s">
        <v>160</v>
      </c>
    </row>
    <row r="771" s="276" customFormat="true" ht="12.8" hidden="false" customHeight="false" outlineLevel="0" collapsed="false">
      <c r="B771" s="277"/>
      <c r="C771" s="278"/>
      <c r="D771" s="254" t="s">
        <v>168</v>
      </c>
      <c r="E771" s="279"/>
      <c r="F771" s="280" t="s">
        <v>505</v>
      </c>
      <c r="G771" s="278"/>
      <c r="H771" s="279"/>
      <c r="I771" s="281"/>
      <c r="J771" s="278"/>
      <c r="K771" s="278"/>
      <c r="L771" s="282"/>
      <c r="M771" s="283"/>
      <c r="N771" s="284"/>
      <c r="O771" s="284"/>
      <c r="P771" s="284"/>
      <c r="Q771" s="284"/>
      <c r="R771" s="284"/>
      <c r="S771" s="284"/>
      <c r="T771" s="285"/>
      <c r="AT771" s="286" t="s">
        <v>168</v>
      </c>
      <c r="AU771" s="286" t="s">
        <v>88</v>
      </c>
      <c r="AV771" s="276" t="s">
        <v>86</v>
      </c>
      <c r="AW771" s="276" t="s">
        <v>35</v>
      </c>
      <c r="AX771" s="276" t="s">
        <v>79</v>
      </c>
      <c r="AY771" s="286" t="s">
        <v>160</v>
      </c>
    </row>
    <row r="772" s="264" customFormat="true" ht="12.8" hidden="false" customHeight="false" outlineLevel="0" collapsed="false">
      <c r="B772" s="265"/>
      <c r="C772" s="266"/>
      <c r="D772" s="254" t="s">
        <v>168</v>
      </c>
      <c r="E772" s="267"/>
      <c r="F772" s="268" t="s">
        <v>172</v>
      </c>
      <c r="G772" s="266"/>
      <c r="H772" s="269" t="n">
        <v>1.449</v>
      </c>
      <c r="I772" s="270"/>
      <c r="J772" s="266"/>
      <c r="K772" s="266"/>
      <c r="L772" s="271"/>
      <c r="M772" s="272"/>
      <c r="N772" s="273"/>
      <c r="O772" s="273"/>
      <c r="P772" s="273"/>
      <c r="Q772" s="273"/>
      <c r="R772" s="273"/>
      <c r="S772" s="273"/>
      <c r="T772" s="274"/>
      <c r="AT772" s="275" t="s">
        <v>168</v>
      </c>
      <c r="AU772" s="275" t="s">
        <v>88</v>
      </c>
      <c r="AV772" s="264" t="s">
        <v>166</v>
      </c>
      <c r="AW772" s="264" t="s">
        <v>35</v>
      </c>
      <c r="AX772" s="264" t="s">
        <v>86</v>
      </c>
      <c r="AY772" s="275" t="s">
        <v>160</v>
      </c>
    </row>
    <row r="773" s="31" customFormat="true" ht="21.75" hidden="false" customHeight="true" outlineLevel="0" collapsed="false">
      <c r="A773" s="24"/>
      <c r="B773" s="25"/>
      <c r="C773" s="237" t="s">
        <v>792</v>
      </c>
      <c r="D773" s="237" t="s">
        <v>162</v>
      </c>
      <c r="E773" s="238" t="s">
        <v>793</v>
      </c>
      <c r="F773" s="239" t="s">
        <v>794</v>
      </c>
      <c r="G773" s="240" t="s">
        <v>221</v>
      </c>
      <c r="H773" s="241" t="n">
        <v>8.28</v>
      </c>
      <c r="I773" s="242"/>
      <c r="J773" s="243" t="n">
        <f aca="false">ROUND(I773*H773,2)</f>
        <v>0</v>
      </c>
      <c r="K773" s="244"/>
      <c r="L773" s="30"/>
      <c r="M773" s="245"/>
      <c r="N773" s="246" t="s">
        <v>44</v>
      </c>
      <c r="O773" s="74"/>
      <c r="P773" s="247" t="n">
        <f aca="false">O773*H773</f>
        <v>0</v>
      </c>
      <c r="Q773" s="247" t="n">
        <v>0</v>
      </c>
      <c r="R773" s="247" t="n">
        <f aca="false">Q773*H773</f>
        <v>0</v>
      </c>
      <c r="S773" s="247" t="n">
        <v>0.007</v>
      </c>
      <c r="T773" s="248" t="n">
        <f aca="false">S773*H773</f>
        <v>0.05796</v>
      </c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  <c r="AE773" s="24"/>
      <c r="AR773" s="249" t="s">
        <v>166</v>
      </c>
      <c r="AT773" s="249" t="s">
        <v>162</v>
      </c>
      <c r="AU773" s="249" t="s">
        <v>88</v>
      </c>
      <c r="AY773" s="3" t="s">
        <v>160</v>
      </c>
      <c r="BE773" s="250" t="n">
        <f aca="false">IF(N773="základní",J773,0)</f>
        <v>0</v>
      </c>
      <c r="BF773" s="250" t="n">
        <f aca="false">IF(N773="snížená",J773,0)</f>
        <v>0</v>
      </c>
      <c r="BG773" s="250" t="n">
        <f aca="false">IF(N773="zákl. přenesená",J773,0)</f>
        <v>0</v>
      </c>
      <c r="BH773" s="250" t="n">
        <f aca="false">IF(N773="sníž. přenesená",J773,0)</f>
        <v>0</v>
      </c>
      <c r="BI773" s="250" t="n">
        <f aca="false">IF(N773="nulová",J773,0)</f>
        <v>0</v>
      </c>
      <c r="BJ773" s="3" t="s">
        <v>86</v>
      </c>
      <c r="BK773" s="250" t="n">
        <f aca="false">ROUND(I773*H773,2)</f>
        <v>0</v>
      </c>
      <c r="BL773" s="3" t="s">
        <v>166</v>
      </c>
      <c r="BM773" s="249" t="s">
        <v>795</v>
      </c>
    </row>
    <row r="774" s="251" customFormat="true" ht="12.8" hidden="false" customHeight="false" outlineLevel="0" collapsed="false">
      <c r="B774" s="252"/>
      <c r="C774" s="253"/>
      <c r="D774" s="254" t="s">
        <v>168</v>
      </c>
      <c r="E774" s="255"/>
      <c r="F774" s="256" t="s">
        <v>796</v>
      </c>
      <c r="G774" s="253"/>
      <c r="H774" s="257" t="n">
        <v>8.28</v>
      </c>
      <c r="I774" s="258"/>
      <c r="J774" s="253"/>
      <c r="K774" s="253"/>
      <c r="L774" s="259"/>
      <c r="M774" s="260"/>
      <c r="N774" s="261"/>
      <c r="O774" s="261"/>
      <c r="P774" s="261"/>
      <c r="Q774" s="261"/>
      <c r="R774" s="261"/>
      <c r="S774" s="261"/>
      <c r="T774" s="262"/>
      <c r="AT774" s="263" t="s">
        <v>168</v>
      </c>
      <c r="AU774" s="263" t="s">
        <v>88</v>
      </c>
      <c r="AV774" s="251" t="s">
        <v>88</v>
      </c>
      <c r="AW774" s="251" t="s">
        <v>35</v>
      </c>
      <c r="AX774" s="251" t="s">
        <v>79</v>
      </c>
      <c r="AY774" s="263" t="s">
        <v>160</v>
      </c>
    </row>
    <row r="775" s="264" customFormat="true" ht="12.8" hidden="false" customHeight="false" outlineLevel="0" collapsed="false">
      <c r="B775" s="265"/>
      <c r="C775" s="266"/>
      <c r="D775" s="254" t="s">
        <v>168</v>
      </c>
      <c r="E775" s="267"/>
      <c r="F775" s="268" t="s">
        <v>172</v>
      </c>
      <c r="G775" s="266"/>
      <c r="H775" s="269" t="n">
        <v>8.28</v>
      </c>
      <c r="I775" s="270"/>
      <c r="J775" s="266"/>
      <c r="K775" s="266"/>
      <c r="L775" s="271"/>
      <c r="M775" s="272"/>
      <c r="N775" s="273"/>
      <c r="O775" s="273"/>
      <c r="P775" s="273"/>
      <c r="Q775" s="273"/>
      <c r="R775" s="273"/>
      <c r="S775" s="273"/>
      <c r="T775" s="274"/>
      <c r="AT775" s="275" t="s">
        <v>168</v>
      </c>
      <c r="AU775" s="275" t="s">
        <v>88</v>
      </c>
      <c r="AV775" s="264" t="s">
        <v>166</v>
      </c>
      <c r="AW775" s="264" t="s">
        <v>35</v>
      </c>
      <c r="AX775" s="264" t="s">
        <v>86</v>
      </c>
      <c r="AY775" s="275" t="s">
        <v>160</v>
      </c>
    </row>
    <row r="776" s="31" customFormat="true" ht="21.75" hidden="false" customHeight="true" outlineLevel="0" collapsed="false">
      <c r="A776" s="24"/>
      <c r="B776" s="25"/>
      <c r="C776" s="237" t="s">
        <v>797</v>
      </c>
      <c r="D776" s="237" t="s">
        <v>162</v>
      </c>
      <c r="E776" s="238" t="s">
        <v>798</v>
      </c>
      <c r="F776" s="239" t="s">
        <v>799</v>
      </c>
      <c r="G776" s="240" t="s">
        <v>221</v>
      </c>
      <c r="H776" s="241" t="n">
        <v>5.52</v>
      </c>
      <c r="I776" s="242"/>
      <c r="J776" s="243" t="n">
        <f aca="false">ROUND(I776*H776,2)</f>
        <v>0</v>
      </c>
      <c r="K776" s="244"/>
      <c r="L776" s="30"/>
      <c r="M776" s="245"/>
      <c r="N776" s="246" t="s">
        <v>44</v>
      </c>
      <c r="O776" s="74"/>
      <c r="P776" s="247" t="n">
        <f aca="false">O776*H776</f>
        <v>0</v>
      </c>
      <c r="Q776" s="247" t="n">
        <v>0</v>
      </c>
      <c r="R776" s="247" t="n">
        <f aca="false">Q776*H776</f>
        <v>0</v>
      </c>
      <c r="S776" s="247" t="n">
        <v>0.009</v>
      </c>
      <c r="T776" s="248" t="n">
        <f aca="false">S776*H776</f>
        <v>0.04968</v>
      </c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  <c r="AE776" s="24"/>
      <c r="AR776" s="249" t="s">
        <v>166</v>
      </c>
      <c r="AT776" s="249" t="s">
        <v>162</v>
      </c>
      <c r="AU776" s="249" t="s">
        <v>88</v>
      </c>
      <c r="AY776" s="3" t="s">
        <v>160</v>
      </c>
      <c r="BE776" s="250" t="n">
        <f aca="false">IF(N776="základní",J776,0)</f>
        <v>0</v>
      </c>
      <c r="BF776" s="250" t="n">
        <f aca="false">IF(N776="snížená",J776,0)</f>
        <v>0</v>
      </c>
      <c r="BG776" s="250" t="n">
        <f aca="false">IF(N776="zákl. přenesená",J776,0)</f>
        <v>0</v>
      </c>
      <c r="BH776" s="250" t="n">
        <f aca="false">IF(N776="sníž. přenesená",J776,0)</f>
        <v>0</v>
      </c>
      <c r="BI776" s="250" t="n">
        <f aca="false">IF(N776="nulová",J776,0)</f>
        <v>0</v>
      </c>
      <c r="BJ776" s="3" t="s">
        <v>86</v>
      </c>
      <c r="BK776" s="250" t="n">
        <f aca="false">ROUND(I776*H776,2)</f>
        <v>0</v>
      </c>
      <c r="BL776" s="3" t="s">
        <v>166</v>
      </c>
      <c r="BM776" s="249" t="s">
        <v>800</v>
      </c>
    </row>
    <row r="777" s="251" customFormat="true" ht="12.8" hidden="false" customHeight="false" outlineLevel="0" collapsed="false">
      <c r="B777" s="252"/>
      <c r="C777" s="253"/>
      <c r="D777" s="254" t="s">
        <v>168</v>
      </c>
      <c r="E777" s="255"/>
      <c r="F777" s="256" t="s">
        <v>801</v>
      </c>
      <c r="G777" s="253"/>
      <c r="H777" s="257" t="n">
        <v>5.52</v>
      </c>
      <c r="I777" s="258"/>
      <c r="J777" s="253"/>
      <c r="K777" s="253"/>
      <c r="L777" s="259"/>
      <c r="M777" s="260"/>
      <c r="N777" s="261"/>
      <c r="O777" s="261"/>
      <c r="P777" s="261"/>
      <c r="Q777" s="261"/>
      <c r="R777" s="261"/>
      <c r="S777" s="261"/>
      <c r="T777" s="262"/>
      <c r="AT777" s="263" t="s">
        <v>168</v>
      </c>
      <c r="AU777" s="263" t="s">
        <v>88</v>
      </c>
      <c r="AV777" s="251" t="s">
        <v>88</v>
      </c>
      <c r="AW777" s="251" t="s">
        <v>35</v>
      </c>
      <c r="AX777" s="251" t="s">
        <v>79</v>
      </c>
      <c r="AY777" s="263" t="s">
        <v>160</v>
      </c>
    </row>
    <row r="778" s="264" customFormat="true" ht="12.8" hidden="false" customHeight="false" outlineLevel="0" collapsed="false">
      <c r="B778" s="265"/>
      <c r="C778" s="266"/>
      <c r="D778" s="254" t="s">
        <v>168</v>
      </c>
      <c r="E778" s="267"/>
      <c r="F778" s="268" t="s">
        <v>172</v>
      </c>
      <c r="G778" s="266"/>
      <c r="H778" s="269" t="n">
        <v>5.52</v>
      </c>
      <c r="I778" s="270"/>
      <c r="J778" s="266"/>
      <c r="K778" s="266"/>
      <c r="L778" s="271"/>
      <c r="M778" s="272"/>
      <c r="N778" s="273"/>
      <c r="O778" s="273"/>
      <c r="P778" s="273"/>
      <c r="Q778" s="273"/>
      <c r="R778" s="273"/>
      <c r="S778" s="273"/>
      <c r="T778" s="274"/>
      <c r="AT778" s="275" t="s">
        <v>168</v>
      </c>
      <c r="AU778" s="275" t="s">
        <v>88</v>
      </c>
      <c r="AV778" s="264" t="s">
        <v>166</v>
      </c>
      <c r="AW778" s="264" t="s">
        <v>35</v>
      </c>
      <c r="AX778" s="264" t="s">
        <v>86</v>
      </c>
      <c r="AY778" s="275" t="s">
        <v>160</v>
      </c>
    </row>
    <row r="779" s="31" customFormat="true" ht="21.75" hidden="false" customHeight="true" outlineLevel="0" collapsed="false">
      <c r="A779" s="24"/>
      <c r="B779" s="25"/>
      <c r="C779" s="237" t="s">
        <v>802</v>
      </c>
      <c r="D779" s="237" t="s">
        <v>162</v>
      </c>
      <c r="E779" s="238" t="s">
        <v>803</v>
      </c>
      <c r="F779" s="239" t="s">
        <v>804</v>
      </c>
      <c r="G779" s="240" t="s">
        <v>221</v>
      </c>
      <c r="H779" s="241" t="n">
        <v>3</v>
      </c>
      <c r="I779" s="242"/>
      <c r="J779" s="243" t="n">
        <f aca="false">ROUND(I779*H779,2)</f>
        <v>0</v>
      </c>
      <c r="K779" s="244"/>
      <c r="L779" s="30"/>
      <c r="M779" s="245"/>
      <c r="N779" s="246" t="s">
        <v>44</v>
      </c>
      <c r="O779" s="74"/>
      <c r="P779" s="247" t="n">
        <f aca="false">O779*H779</f>
        <v>0</v>
      </c>
      <c r="Q779" s="247" t="n">
        <v>0</v>
      </c>
      <c r="R779" s="247" t="n">
        <f aca="false">Q779*H779</f>
        <v>0</v>
      </c>
      <c r="S779" s="247" t="n">
        <v>0.04</v>
      </c>
      <c r="T779" s="248" t="n">
        <f aca="false">S779*H779</f>
        <v>0.12</v>
      </c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  <c r="AE779" s="24"/>
      <c r="AR779" s="249" t="s">
        <v>166</v>
      </c>
      <c r="AT779" s="249" t="s">
        <v>162</v>
      </c>
      <c r="AU779" s="249" t="s">
        <v>88</v>
      </c>
      <c r="AY779" s="3" t="s">
        <v>160</v>
      </c>
      <c r="BE779" s="250" t="n">
        <f aca="false">IF(N779="základní",J779,0)</f>
        <v>0</v>
      </c>
      <c r="BF779" s="250" t="n">
        <f aca="false">IF(N779="snížená",J779,0)</f>
        <v>0</v>
      </c>
      <c r="BG779" s="250" t="n">
        <f aca="false">IF(N779="zákl. přenesená",J779,0)</f>
        <v>0</v>
      </c>
      <c r="BH779" s="250" t="n">
        <f aca="false">IF(N779="sníž. přenesená",J779,0)</f>
        <v>0</v>
      </c>
      <c r="BI779" s="250" t="n">
        <f aca="false">IF(N779="nulová",J779,0)</f>
        <v>0</v>
      </c>
      <c r="BJ779" s="3" t="s">
        <v>86</v>
      </c>
      <c r="BK779" s="250" t="n">
        <f aca="false">ROUND(I779*H779,2)</f>
        <v>0</v>
      </c>
      <c r="BL779" s="3" t="s">
        <v>166</v>
      </c>
      <c r="BM779" s="249" t="s">
        <v>805</v>
      </c>
    </row>
    <row r="780" s="251" customFormat="true" ht="12.8" hidden="false" customHeight="false" outlineLevel="0" collapsed="false">
      <c r="B780" s="252"/>
      <c r="C780" s="253"/>
      <c r="D780" s="254" t="s">
        <v>168</v>
      </c>
      <c r="E780" s="255"/>
      <c r="F780" s="256" t="s">
        <v>806</v>
      </c>
      <c r="G780" s="253"/>
      <c r="H780" s="257" t="n">
        <v>1.5</v>
      </c>
      <c r="I780" s="258"/>
      <c r="J780" s="253"/>
      <c r="K780" s="253"/>
      <c r="L780" s="259"/>
      <c r="M780" s="260"/>
      <c r="N780" s="261"/>
      <c r="O780" s="261"/>
      <c r="P780" s="261"/>
      <c r="Q780" s="261"/>
      <c r="R780" s="261"/>
      <c r="S780" s="261"/>
      <c r="T780" s="262"/>
      <c r="AT780" s="263" t="s">
        <v>168</v>
      </c>
      <c r="AU780" s="263" t="s">
        <v>88</v>
      </c>
      <c r="AV780" s="251" t="s">
        <v>88</v>
      </c>
      <c r="AW780" s="251" t="s">
        <v>35</v>
      </c>
      <c r="AX780" s="251" t="s">
        <v>79</v>
      </c>
      <c r="AY780" s="263" t="s">
        <v>160</v>
      </c>
    </row>
    <row r="781" s="276" customFormat="true" ht="12.8" hidden="false" customHeight="false" outlineLevel="0" collapsed="false">
      <c r="B781" s="277"/>
      <c r="C781" s="278"/>
      <c r="D781" s="254" t="s">
        <v>168</v>
      </c>
      <c r="E781" s="279"/>
      <c r="F781" s="280" t="s">
        <v>480</v>
      </c>
      <c r="G781" s="278"/>
      <c r="H781" s="279"/>
      <c r="I781" s="281"/>
      <c r="J781" s="278"/>
      <c r="K781" s="278"/>
      <c r="L781" s="282"/>
      <c r="M781" s="283"/>
      <c r="N781" s="284"/>
      <c r="O781" s="284"/>
      <c r="P781" s="284"/>
      <c r="Q781" s="284"/>
      <c r="R781" s="284"/>
      <c r="S781" s="284"/>
      <c r="T781" s="285"/>
      <c r="AT781" s="286" t="s">
        <v>168</v>
      </c>
      <c r="AU781" s="286" t="s">
        <v>88</v>
      </c>
      <c r="AV781" s="276" t="s">
        <v>86</v>
      </c>
      <c r="AW781" s="276" t="s">
        <v>35</v>
      </c>
      <c r="AX781" s="276" t="s">
        <v>79</v>
      </c>
      <c r="AY781" s="286" t="s">
        <v>160</v>
      </c>
    </row>
    <row r="782" s="251" customFormat="true" ht="12.8" hidden="false" customHeight="false" outlineLevel="0" collapsed="false">
      <c r="B782" s="252"/>
      <c r="C782" s="253"/>
      <c r="D782" s="254" t="s">
        <v>168</v>
      </c>
      <c r="E782" s="255"/>
      <c r="F782" s="256" t="s">
        <v>806</v>
      </c>
      <c r="G782" s="253"/>
      <c r="H782" s="257" t="n">
        <v>1.5</v>
      </c>
      <c r="I782" s="258"/>
      <c r="J782" s="253"/>
      <c r="K782" s="253"/>
      <c r="L782" s="259"/>
      <c r="M782" s="260"/>
      <c r="N782" s="261"/>
      <c r="O782" s="261"/>
      <c r="P782" s="261"/>
      <c r="Q782" s="261"/>
      <c r="R782" s="261"/>
      <c r="S782" s="261"/>
      <c r="T782" s="262"/>
      <c r="AT782" s="263" t="s">
        <v>168</v>
      </c>
      <c r="AU782" s="263" t="s">
        <v>88</v>
      </c>
      <c r="AV782" s="251" t="s">
        <v>88</v>
      </c>
      <c r="AW782" s="251" t="s">
        <v>35</v>
      </c>
      <c r="AX782" s="251" t="s">
        <v>79</v>
      </c>
      <c r="AY782" s="263" t="s">
        <v>160</v>
      </c>
    </row>
    <row r="783" s="276" customFormat="true" ht="12.8" hidden="false" customHeight="false" outlineLevel="0" collapsed="false">
      <c r="B783" s="277"/>
      <c r="C783" s="278"/>
      <c r="D783" s="254" t="s">
        <v>168</v>
      </c>
      <c r="E783" s="279"/>
      <c r="F783" s="280" t="s">
        <v>517</v>
      </c>
      <c r="G783" s="278"/>
      <c r="H783" s="279"/>
      <c r="I783" s="281"/>
      <c r="J783" s="278"/>
      <c r="K783" s="278"/>
      <c r="L783" s="282"/>
      <c r="M783" s="283"/>
      <c r="N783" s="284"/>
      <c r="O783" s="284"/>
      <c r="P783" s="284"/>
      <c r="Q783" s="284"/>
      <c r="R783" s="284"/>
      <c r="S783" s="284"/>
      <c r="T783" s="285"/>
      <c r="AT783" s="286" t="s">
        <v>168</v>
      </c>
      <c r="AU783" s="286" t="s">
        <v>88</v>
      </c>
      <c r="AV783" s="276" t="s">
        <v>86</v>
      </c>
      <c r="AW783" s="276" t="s">
        <v>35</v>
      </c>
      <c r="AX783" s="276" t="s">
        <v>79</v>
      </c>
      <c r="AY783" s="286" t="s">
        <v>160</v>
      </c>
    </row>
    <row r="784" s="264" customFormat="true" ht="12.8" hidden="false" customHeight="false" outlineLevel="0" collapsed="false">
      <c r="B784" s="265"/>
      <c r="C784" s="266"/>
      <c r="D784" s="254" t="s">
        <v>168</v>
      </c>
      <c r="E784" s="267"/>
      <c r="F784" s="268" t="s">
        <v>172</v>
      </c>
      <c r="G784" s="266"/>
      <c r="H784" s="269" t="n">
        <v>3</v>
      </c>
      <c r="I784" s="270"/>
      <c r="J784" s="266"/>
      <c r="K784" s="266"/>
      <c r="L784" s="271"/>
      <c r="M784" s="272"/>
      <c r="N784" s="273"/>
      <c r="O784" s="273"/>
      <c r="P784" s="273"/>
      <c r="Q784" s="273"/>
      <c r="R784" s="273"/>
      <c r="S784" s="273"/>
      <c r="T784" s="274"/>
      <c r="AT784" s="275" t="s">
        <v>168</v>
      </c>
      <c r="AU784" s="275" t="s">
        <v>88</v>
      </c>
      <c r="AV784" s="264" t="s">
        <v>166</v>
      </c>
      <c r="AW784" s="264" t="s">
        <v>35</v>
      </c>
      <c r="AX784" s="264" t="s">
        <v>86</v>
      </c>
      <c r="AY784" s="275" t="s">
        <v>160</v>
      </c>
    </row>
    <row r="785" s="31" customFormat="true" ht="21.75" hidden="false" customHeight="true" outlineLevel="0" collapsed="false">
      <c r="A785" s="24"/>
      <c r="B785" s="25"/>
      <c r="C785" s="237" t="s">
        <v>807</v>
      </c>
      <c r="D785" s="237" t="s">
        <v>162</v>
      </c>
      <c r="E785" s="238" t="s">
        <v>808</v>
      </c>
      <c r="F785" s="239" t="s">
        <v>809</v>
      </c>
      <c r="G785" s="240" t="s">
        <v>221</v>
      </c>
      <c r="H785" s="241" t="n">
        <v>4.5</v>
      </c>
      <c r="I785" s="242"/>
      <c r="J785" s="243" t="n">
        <f aca="false">ROUND(I785*H785,2)</f>
        <v>0</v>
      </c>
      <c r="K785" s="244"/>
      <c r="L785" s="30"/>
      <c r="M785" s="245"/>
      <c r="N785" s="246" t="s">
        <v>44</v>
      </c>
      <c r="O785" s="74"/>
      <c r="P785" s="247" t="n">
        <f aca="false">O785*H785</f>
        <v>0</v>
      </c>
      <c r="Q785" s="247" t="n">
        <v>0</v>
      </c>
      <c r="R785" s="247" t="n">
        <f aca="false">Q785*H785</f>
        <v>0</v>
      </c>
      <c r="S785" s="247" t="n">
        <v>0.081</v>
      </c>
      <c r="T785" s="248" t="n">
        <f aca="false">S785*H785</f>
        <v>0.3645</v>
      </c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  <c r="AE785" s="24"/>
      <c r="AR785" s="249" t="s">
        <v>166</v>
      </c>
      <c r="AT785" s="249" t="s">
        <v>162</v>
      </c>
      <c r="AU785" s="249" t="s">
        <v>88</v>
      </c>
      <c r="AY785" s="3" t="s">
        <v>160</v>
      </c>
      <c r="BE785" s="250" t="n">
        <f aca="false">IF(N785="základní",J785,0)</f>
        <v>0</v>
      </c>
      <c r="BF785" s="250" t="n">
        <f aca="false">IF(N785="snížená",J785,0)</f>
        <v>0</v>
      </c>
      <c r="BG785" s="250" t="n">
        <f aca="false">IF(N785="zákl. přenesená",J785,0)</f>
        <v>0</v>
      </c>
      <c r="BH785" s="250" t="n">
        <f aca="false">IF(N785="sníž. přenesená",J785,0)</f>
        <v>0</v>
      </c>
      <c r="BI785" s="250" t="n">
        <f aca="false">IF(N785="nulová",J785,0)</f>
        <v>0</v>
      </c>
      <c r="BJ785" s="3" t="s">
        <v>86</v>
      </c>
      <c r="BK785" s="250" t="n">
        <f aca="false">ROUND(I785*H785,2)</f>
        <v>0</v>
      </c>
      <c r="BL785" s="3" t="s">
        <v>166</v>
      </c>
      <c r="BM785" s="249" t="s">
        <v>810</v>
      </c>
    </row>
    <row r="786" s="251" customFormat="true" ht="12.8" hidden="false" customHeight="false" outlineLevel="0" collapsed="false">
      <c r="B786" s="252"/>
      <c r="C786" s="253"/>
      <c r="D786" s="254" t="s">
        <v>168</v>
      </c>
      <c r="E786" s="255"/>
      <c r="F786" s="256" t="s">
        <v>806</v>
      </c>
      <c r="G786" s="253"/>
      <c r="H786" s="257" t="n">
        <v>1.5</v>
      </c>
      <c r="I786" s="258"/>
      <c r="J786" s="253"/>
      <c r="K786" s="253"/>
      <c r="L786" s="259"/>
      <c r="M786" s="260"/>
      <c r="N786" s="261"/>
      <c r="O786" s="261"/>
      <c r="P786" s="261"/>
      <c r="Q786" s="261"/>
      <c r="R786" s="261"/>
      <c r="S786" s="261"/>
      <c r="T786" s="262"/>
      <c r="AT786" s="263" t="s">
        <v>168</v>
      </c>
      <c r="AU786" s="263" t="s">
        <v>88</v>
      </c>
      <c r="AV786" s="251" t="s">
        <v>88</v>
      </c>
      <c r="AW786" s="251" t="s">
        <v>35</v>
      </c>
      <c r="AX786" s="251" t="s">
        <v>79</v>
      </c>
      <c r="AY786" s="263" t="s">
        <v>160</v>
      </c>
    </row>
    <row r="787" s="276" customFormat="true" ht="12.8" hidden="false" customHeight="false" outlineLevel="0" collapsed="false">
      <c r="B787" s="277"/>
      <c r="C787" s="278"/>
      <c r="D787" s="254" t="s">
        <v>168</v>
      </c>
      <c r="E787" s="279"/>
      <c r="F787" s="280" t="s">
        <v>517</v>
      </c>
      <c r="G787" s="278"/>
      <c r="H787" s="279"/>
      <c r="I787" s="281"/>
      <c r="J787" s="278"/>
      <c r="K787" s="278"/>
      <c r="L787" s="282"/>
      <c r="M787" s="283"/>
      <c r="N787" s="284"/>
      <c r="O787" s="284"/>
      <c r="P787" s="284"/>
      <c r="Q787" s="284"/>
      <c r="R787" s="284"/>
      <c r="S787" s="284"/>
      <c r="T787" s="285"/>
      <c r="AT787" s="286" t="s">
        <v>168</v>
      </c>
      <c r="AU787" s="286" t="s">
        <v>88</v>
      </c>
      <c r="AV787" s="276" t="s">
        <v>86</v>
      </c>
      <c r="AW787" s="276" t="s">
        <v>35</v>
      </c>
      <c r="AX787" s="276" t="s">
        <v>79</v>
      </c>
      <c r="AY787" s="286" t="s">
        <v>160</v>
      </c>
    </row>
    <row r="788" s="251" customFormat="true" ht="12.8" hidden="false" customHeight="false" outlineLevel="0" collapsed="false">
      <c r="B788" s="252"/>
      <c r="C788" s="253"/>
      <c r="D788" s="254" t="s">
        <v>168</v>
      </c>
      <c r="E788" s="255"/>
      <c r="F788" s="256" t="s">
        <v>811</v>
      </c>
      <c r="G788" s="253"/>
      <c r="H788" s="257" t="n">
        <v>3</v>
      </c>
      <c r="I788" s="258"/>
      <c r="J788" s="253"/>
      <c r="K788" s="253"/>
      <c r="L788" s="259"/>
      <c r="M788" s="260"/>
      <c r="N788" s="261"/>
      <c r="O788" s="261"/>
      <c r="P788" s="261"/>
      <c r="Q788" s="261"/>
      <c r="R788" s="261"/>
      <c r="S788" s="261"/>
      <c r="T788" s="262"/>
      <c r="AT788" s="263" t="s">
        <v>168</v>
      </c>
      <c r="AU788" s="263" t="s">
        <v>88</v>
      </c>
      <c r="AV788" s="251" t="s">
        <v>88</v>
      </c>
      <c r="AW788" s="251" t="s">
        <v>35</v>
      </c>
      <c r="AX788" s="251" t="s">
        <v>79</v>
      </c>
      <c r="AY788" s="263" t="s">
        <v>160</v>
      </c>
    </row>
    <row r="789" s="276" customFormat="true" ht="12.8" hidden="false" customHeight="false" outlineLevel="0" collapsed="false">
      <c r="B789" s="277"/>
      <c r="C789" s="278"/>
      <c r="D789" s="254" t="s">
        <v>168</v>
      </c>
      <c r="E789" s="279"/>
      <c r="F789" s="280" t="s">
        <v>505</v>
      </c>
      <c r="G789" s="278"/>
      <c r="H789" s="279"/>
      <c r="I789" s="281"/>
      <c r="J789" s="278"/>
      <c r="K789" s="278"/>
      <c r="L789" s="282"/>
      <c r="M789" s="283"/>
      <c r="N789" s="284"/>
      <c r="O789" s="284"/>
      <c r="P789" s="284"/>
      <c r="Q789" s="284"/>
      <c r="R789" s="284"/>
      <c r="S789" s="284"/>
      <c r="T789" s="285"/>
      <c r="AT789" s="286" t="s">
        <v>168</v>
      </c>
      <c r="AU789" s="286" t="s">
        <v>88</v>
      </c>
      <c r="AV789" s="276" t="s">
        <v>86</v>
      </c>
      <c r="AW789" s="276" t="s">
        <v>35</v>
      </c>
      <c r="AX789" s="276" t="s">
        <v>79</v>
      </c>
      <c r="AY789" s="286" t="s">
        <v>160</v>
      </c>
    </row>
    <row r="790" s="264" customFormat="true" ht="12.8" hidden="false" customHeight="false" outlineLevel="0" collapsed="false">
      <c r="B790" s="265"/>
      <c r="C790" s="266"/>
      <c r="D790" s="254" t="s">
        <v>168</v>
      </c>
      <c r="E790" s="267"/>
      <c r="F790" s="268" t="s">
        <v>172</v>
      </c>
      <c r="G790" s="266"/>
      <c r="H790" s="269" t="n">
        <v>4.5</v>
      </c>
      <c r="I790" s="270"/>
      <c r="J790" s="266"/>
      <c r="K790" s="266"/>
      <c r="L790" s="271"/>
      <c r="M790" s="272"/>
      <c r="N790" s="273"/>
      <c r="O790" s="273"/>
      <c r="P790" s="273"/>
      <c r="Q790" s="273"/>
      <c r="R790" s="273"/>
      <c r="S790" s="273"/>
      <c r="T790" s="274"/>
      <c r="AT790" s="275" t="s">
        <v>168</v>
      </c>
      <c r="AU790" s="275" t="s">
        <v>88</v>
      </c>
      <c r="AV790" s="264" t="s">
        <v>166</v>
      </c>
      <c r="AW790" s="264" t="s">
        <v>35</v>
      </c>
      <c r="AX790" s="264" t="s">
        <v>86</v>
      </c>
      <c r="AY790" s="275" t="s">
        <v>160</v>
      </c>
    </row>
    <row r="791" s="31" customFormat="true" ht="21.75" hidden="false" customHeight="true" outlineLevel="0" collapsed="false">
      <c r="A791" s="24"/>
      <c r="B791" s="25"/>
      <c r="C791" s="237" t="s">
        <v>812</v>
      </c>
      <c r="D791" s="237" t="s">
        <v>162</v>
      </c>
      <c r="E791" s="238" t="s">
        <v>813</v>
      </c>
      <c r="F791" s="239" t="s">
        <v>814</v>
      </c>
      <c r="G791" s="240" t="s">
        <v>221</v>
      </c>
      <c r="H791" s="241" t="n">
        <v>1.5</v>
      </c>
      <c r="I791" s="242"/>
      <c r="J791" s="243" t="n">
        <f aca="false">ROUND(I791*H791,2)</f>
        <v>0</v>
      </c>
      <c r="K791" s="244"/>
      <c r="L791" s="30"/>
      <c r="M791" s="245"/>
      <c r="N791" s="246" t="s">
        <v>44</v>
      </c>
      <c r="O791" s="74"/>
      <c r="P791" s="247" t="n">
        <f aca="false">O791*H791</f>
        <v>0</v>
      </c>
      <c r="Q791" s="247" t="n">
        <v>0</v>
      </c>
      <c r="R791" s="247" t="n">
        <f aca="false">Q791*H791</f>
        <v>0</v>
      </c>
      <c r="S791" s="247" t="n">
        <v>0.04</v>
      </c>
      <c r="T791" s="248" t="n">
        <f aca="false">S791*H791</f>
        <v>0.06</v>
      </c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  <c r="AE791" s="24"/>
      <c r="AR791" s="249" t="s">
        <v>166</v>
      </c>
      <c r="AT791" s="249" t="s">
        <v>162</v>
      </c>
      <c r="AU791" s="249" t="s">
        <v>88</v>
      </c>
      <c r="AY791" s="3" t="s">
        <v>160</v>
      </c>
      <c r="BE791" s="250" t="n">
        <f aca="false">IF(N791="základní",J791,0)</f>
        <v>0</v>
      </c>
      <c r="BF791" s="250" t="n">
        <f aca="false">IF(N791="snížená",J791,0)</f>
        <v>0</v>
      </c>
      <c r="BG791" s="250" t="n">
        <f aca="false">IF(N791="zákl. přenesená",J791,0)</f>
        <v>0</v>
      </c>
      <c r="BH791" s="250" t="n">
        <f aca="false">IF(N791="sníž. přenesená",J791,0)</f>
        <v>0</v>
      </c>
      <c r="BI791" s="250" t="n">
        <f aca="false">IF(N791="nulová",J791,0)</f>
        <v>0</v>
      </c>
      <c r="BJ791" s="3" t="s">
        <v>86</v>
      </c>
      <c r="BK791" s="250" t="n">
        <f aca="false">ROUND(I791*H791,2)</f>
        <v>0</v>
      </c>
      <c r="BL791" s="3" t="s">
        <v>166</v>
      </c>
      <c r="BM791" s="249" t="s">
        <v>815</v>
      </c>
    </row>
    <row r="792" s="251" customFormat="true" ht="12.8" hidden="false" customHeight="false" outlineLevel="0" collapsed="false">
      <c r="B792" s="252"/>
      <c r="C792" s="253"/>
      <c r="D792" s="254" t="s">
        <v>168</v>
      </c>
      <c r="E792" s="255"/>
      <c r="F792" s="256" t="s">
        <v>806</v>
      </c>
      <c r="G792" s="253"/>
      <c r="H792" s="257" t="n">
        <v>1.5</v>
      </c>
      <c r="I792" s="258"/>
      <c r="J792" s="253"/>
      <c r="K792" s="253"/>
      <c r="L792" s="259"/>
      <c r="M792" s="260"/>
      <c r="N792" s="261"/>
      <c r="O792" s="261"/>
      <c r="P792" s="261"/>
      <c r="Q792" s="261"/>
      <c r="R792" s="261"/>
      <c r="S792" s="261"/>
      <c r="T792" s="262"/>
      <c r="AT792" s="263" t="s">
        <v>168</v>
      </c>
      <c r="AU792" s="263" t="s">
        <v>88</v>
      </c>
      <c r="AV792" s="251" t="s">
        <v>88</v>
      </c>
      <c r="AW792" s="251" t="s">
        <v>35</v>
      </c>
      <c r="AX792" s="251" t="s">
        <v>79</v>
      </c>
      <c r="AY792" s="263" t="s">
        <v>160</v>
      </c>
    </row>
    <row r="793" s="276" customFormat="true" ht="12.8" hidden="false" customHeight="false" outlineLevel="0" collapsed="false">
      <c r="B793" s="277"/>
      <c r="C793" s="278"/>
      <c r="D793" s="254" t="s">
        <v>168</v>
      </c>
      <c r="E793" s="279"/>
      <c r="F793" s="280" t="s">
        <v>505</v>
      </c>
      <c r="G793" s="278"/>
      <c r="H793" s="279"/>
      <c r="I793" s="281"/>
      <c r="J793" s="278"/>
      <c r="K793" s="278"/>
      <c r="L793" s="282"/>
      <c r="M793" s="283"/>
      <c r="N793" s="284"/>
      <c r="O793" s="284"/>
      <c r="P793" s="284"/>
      <c r="Q793" s="284"/>
      <c r="R793" s="284"/>
      <c r="S793" s="284"/>
      <c r="T793" s="285"/>
      <c r="AT793" s="286" t="s">
        <v>168</v>
      </c>
      <c r="AU793" s="286" t="s">
        <v>88</v>
      </c>
      <c r="AV793" s="276" t="s">
        <v>86</v>
      </c>
      <c r="AW793" s="276" t="s">
        <v>35</v>
      </c>
      <c r="AX793" s="276" t="s">
        <v>79</v>
      </c>
      <c r="AY793" s="286" t="s">
        <v>160</v>
      </c>
    </row>
    <row r="794" s="264" customFormat="true" ht="12.8" hidden="false" customHeight="false" outlineLevel="0" collapsed="false">
      <c r="B794" s="265"/>
      <c r="C794" s="266"/>
      <c r="D794" s="254" t="s">
        <v>168</v>
      </c>
      <c r="E794" s="267"/>
      <c r="F794" s="268" t="s">
        <v>172</v>
      </c>
      <c r="G794" s="266"/>
      <c r="H794" s="269" t="n">
        <v>1.5</v>
      </c>
      <c r="I794" s="270"/>
      <c r="J794" s="266"/>
      <c r="K794" s="266"/>
      <c r="L794" s="271"/>
      <c r="M794" s="272"/>
      <c r="N794" s="273"/>
      <c r="O794" s="273"/>
      <c r="P794" s="273"/>
      <c r="Q794" s="273"/>
      <c r="R794" s="273"/>
      <c r="S794" s="273"/>
      <c r="T794" s="274"/>
      <c r="AT794" s="275" t="s">
        <v>168</v>
      </c>
      <c r="AU794" s="275" t="s">
        <v>88</v>
      </c>
      <c r="AV794" s="264" t="s">
        <v>166</v>
      </c>
      <c r="AW794" s="264" t="s">
        <v>35</v>
      </c>
      <c r="AX794" s="264" t="s">
        <v>86</v>
      </c>
      <c r="AY794" s="275" t="s">
        <v>160</v>
      </c>
    </row>
    <row r="795" s="31" customFormat="true" ht="21.75" hidden="false" customHeight="true" outlineLevel="0" collapsed="false">
      <c r="A795" s="24"/>
      <c r="B795" s="25"/>
      <c r="C795" s="237" t="s">
        <v>816</v>
      </c>
      <c r="D795" s="237" t="s">
        <v>162</v>
      </c>
      <c r="E795" s="238" t="s">
        <v>817</v>
      </c>
      <c r="F795" s="239" t="s">
        <v>818</v>
      </c>
      <c r="G795" s="240" t="s">
        <v>213</v>
      </c>
      <c r="H795" s="241" t="n">
        <v>98.85</v>
      </c>
      <c r="I795" s="242"/>
      <c r="J795" s="243" t="n">
        <f aca="false">ROUND(I795*H795,2)</f>
        <v>0</v>
      </c>
      <c r="K795" s="244"/>
      <c r="L795" s="30"/>
      <c r="M795" s="245"/>
      <c r="N795" s="246" t="s">
        <v>44</v>
      </c>
      <c r="O795" s="74"/>
      <c r="P795" s="247" t="n">
        <f aca="false">O795*H795</f>
        <v>0</v>
      </c>
      <c r="Q795" s="247" t="n">
        <v>0</v>
      </c>
      <c r="R795" s="247" t="n">
        <f aca="false">Q795*H795</f>
        <v>0</v>
      </c>
      <c r="S795" s="247" t="n">
        <v>0.004</v>
      </c>
      <c r="T795" s="248" t="n">
        <f aca="false">S795*H795</f>
        <v>0.3954</v>
      </c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  <c r="AE795" s="24"/>
      <c r="AR795" s="249" t="s">
        <v>166</v>
      </c>
      <c r="AT795" s="249" t="s">
        <v>162</v>
      </c>
      <c r="AU795" s="249" t="s">
        <v>88</v>
      </c>
      <c r="AY795" s="3" t="s">
        <v>160</v>
      </c>
      <c r="BE795" s="250" t="n">
        <f aca="false">IF(N795="základní",J795,0)</f>
        <v>0</v>
      </c>
      <c r="BF795" s="250" t="n">
        <f aca="false">IF(N795="snížená",J795,0)</f>
        <v>0</v>
      </c>
      <c r="BG795" s="250" t="n">
        <f aca="false">IF(N795="zákl. přenesená",J795,0)</f>
        <v>0</v>
      </c>
      <c r="BH795" s="250" t="n">
        <f aca="false">IF(N795="sníž. přenesená",J795,0)</f>
        <v>0</v>
      </c>
      <c r="BI795" s="250" t="n">
        <f aca="false">IF(N795="nulová",J795,0)</f>
        <v>0</v>
      </c>
      <c r="BJ795" s="3" t="s">
        <v>86</v>
      </c>
      <c r="BK795" s="250" t="n">
        <f aca="false">ROUND(I795*H795,2)</f>
        <v>0</v>
      </c>
      <c r="BL795" s="3" t="s">
        <v>166</v>
      </c>
      <c r="BM795" s="249" t="s">
        <v>819</v>
      </c>
    </row>
    <row r="796" s="251" customFormat="true" ht="12.8" hidden="false" customHeight="false" outlineLevel="0" collapsed="false">
      <c r="B796" s="252"/>
      <c r="C796" s="253"/>
      <c r="D796" s="254" t="s">
        <v>168</v>
      </c>
      <c r="E796" s="255"/>
      <c r="F796" s="256" t="s">
        <v>516</v>
      </c>
      <c r="G796" s="253"/>
      <c r="H796" s="257" t="n">
        <v>4.39</v>
      </c>
      <c r="I796" s="258"/>
      <c r="J796" s="253"/>
      <c r="K796" s="253"/>
      <c r="L796" s="259"/>
      <c r="M796" s="260"/>
      <c r="N796" s="261"/>
      <c r="O796" s="261"/>
      <c r="P796" s="261"/>
      <c r="Q796" s="261"/>
      <c r="R796" s="261"/>
      <c r="S796" s="261"/>
      <c r="T796" s="262"/>
      <c r="AT796" s="263" t="s">
        <v>168</v>
      </c>
      <c r="AU796" s="263" t="s">
        <v>88</v>
      </c>
      <c r="AV796" s="251" t="s">
        <v>88</v>
      </c>
      <c r="AW796" s="251" t="s">
        <v>35</v>
      </c>
      <c r="AX796" s="251" t="s">
        <v>79</v>
      </c>
      <c r="AY796" s="263" t="s">
        <v>160</v>
      </c>
    </row>
    <row r="797" s="276" customFormat="true" ht="12.8" hidden="false" customHeight="false" outlineLevel="0" collapsed="false">
      <c r="B797" s="277"/>
      <c r="C797" s="278"/>
      <c r="D797" s="254" t="s">
        <v>168</v>
      </c>
      <c r="E797" s="279"/>
      <c r="F797" s="280" t="s">
        <v>517</v>
      </c>
      <c r="G797" s="278"/>
      <c r="H797" s="279"/>
      <c r="I797" s="281"/>
      <c r="J797" s="278"/>
      <c r="K797" s="278"/>
      <c r="L797" s="282"/>
      <c r="M797" s="283"/>
      <c r="N797" s="284"/>
      <c r="O797" s="284"/>
      <c r="P797" s="284"/>
      <c r="Q797" s="284"/>
      <c r="R797" s="284"/>
      <c r="S797" s="284"/>
      <c r="T797" s="285"/>
      <c r="AT797" s="286" t="s">
        <v>168</v>
      </c>
      <c r="AU797" s="286" t="s">
        <v>88</v>
      </c>
      <c r="AV797" s="276" t="s">
        <v>86</v>
      </c>
      <c r="AW797" s="276" t="s">
        <v>35</v>
      </c>
      <c r="AX797" s="276" t="s">
        <v>79</v>
      </c>
      <c r="AY797" s="286" t="s">
        <v>160</v>
      </c>
    </row>
    <row r="798" s="251" customFormat="true" ht="12.8" hidden="false" customHeight="false" outlineLevel="0" collapsed="false">
      <c r="B798" s="252"/>
      <c r="C798" s="253"/>
      <c r="D798" s="254" t="s">
        <v>168</v>
      </c>
      <c r="E798" s="255"/>
      <c r="F798" s="256" t="s">
        <v>518</v>
      </c>
      <c r="G798" s="253"/>
      <c r="H798" s="257" t="n">
        <v>9.25</v>
      </c>
      <c r="I798" s="258"/>
      <c r="J798" s="253"/>
      <c r="K798" s="253"/>
      <c r="L798" s="259"/>
      <c r="M798" s="260"/>
      <c r="N798" s="261"/>
      <c r="O798" s="261"/>
      <c r="P798" s="261"/>
      <c r="Q798" s="261"/>
      <c r="R798" s="261"/>
      <c r="S798" s="261"/>
      <c r="T798" s="262"/>
      <c r="AT798" s="263" t="s">
        <v>168</v>
      </c>
      <c r="AU798" s="263" t="s">
        <v>88</v>
      </c>
      <c r="AV798" s="251" t="s">
        <v>88</v>
      </c>
      <c r="AW798" s="251" t="s">
        <v>35</v>
      </c>
      <c r="AX798" s="251" t="s">
        <v>79</v>
      </c>
      <c r="AY798" s="263" t="s">
        <v>160</v>
      </c>
    </row>
    <row r="799" s="276" customFormat="true" ht="12.8" hidden="false" customHeight="false" outlineLevel="0" collapsed="false">
      <c r="B799" s="277"/>
      <c r="C799" s="278"/>
      <c r="D799" s="254" t="s">
        <v>168</v>
      </c>
      <c r="E799" s="279"/>
      <c r="F799" s="280" t="s">
        <v>519</v>
      </c>
      <c r="G799" s="278"/>
      <c r="H799" s="279"/>
      <c r="I799" s="281"/>
      <c r="J799" s="278"/>
      <c r="K799" s="278"/>
      <c r="L799" s="282"/>
      <c r="M799" s="283"/>
      <c r="N799" s="284"/>
      <c r="O799" s="284"/>
      <c r="P799" s="284"/>
      <c r="Q799" s="284"/>
      <c r="R799" s="284"/>
      <c r="S799" s="284"/>
      <c r="T799" s="285"/>
      <c r="AT799" s="286" t="s">
        <v>168</v>
      </c>
      <c r="AU799" s="286" t="s">
        <v>88</v>
      </c>
      <c r="AV799" s="276" t="s">
        <v>86</v>
      </c>
      <c r="AW799" s="276" t="s">
        <v>35</v>
      </c>
      <c r="AX799" s="276" t="s">
        <v>79</v>
      </c>
      <c r="AY799" s="286" t="s">
        <v>160</v>
      </c>
    </row>
    <row r="800" s="251" customFormat="true" ht="12.8" hidden="false" customHeight="false" outlineLevel="0" collapsed="false">
      <c r="B800" s="252"/>
      <c r="C800" s="253"/>
      <c r="D800" s="254" t="s">
        <v>168</v>
      </c>
      <c r="E800" s="255"/>
      <c r="F800" s="256" t="s">
        <v>520</v>
      </c>
      <c r="G800" s="253"/>
      <c r="H800" s="257" t="n">
        <v>3.58</v>
      </c>
      <c r="I800" s="258"/>
      <c r="J800" s="253"/>
      <c r="K800" s="253"/>
      <c r="L800" s="259"/>
      <c r="M800" s="260"/>
      <c r="N800" s="261"/>
      <c r="O800" s="261"/>
      <c r="P800" s="261"/>
      <c r="Q800" s="261"/>
      <c r="R800" s="261"/>
      <c r="S800" s="261"/>
      <c r="T800" s="262"/>
      <c r="AT800" s="263" t="s">
        <v>168</v>
      </c>
      <c r="AU800" s="263" t="s">
        <v>88</v>
      </c>
      <c r="AV800" s="251" t="s">
        <v>88</v>
      </c>
      <c r="AW800" s="251" t="s">
        <v>35</v>
      </c>
      <c r="AX800" s="251" t="s">
        <v>79</v>
      </c>
      <c r="AY800" s="263" t="s">
        <v>160</v>
      </c>
    </row>
    <row r="801" s="276" customFormat="true" ht="12.8" hidden="false" customHeight="false" outlineLevel="0" collapsed="false">
      <c r="B801" s="277"/>
      <c r="C801" s="278"/>
      <c r="D801" s="254" t="s">
        <v>168</v>
      </c>
      <c r="E801" s="279"/>
      <c r="F801" s="280" t="s">
        <v>521</v>
      </c>
      <c r="G801" s="278"/>
      <c r="H801" s="279"/>
      <c r="I801" s="281"/>
      <c r="J801" s="278"/>
      <c r="K801" s="278"/>
      <c r="L801" s="282"/>
      <c r="M801" s="283"/>
      <c r="N801" s="284"/>
      <c r="O801" s="284"/>
      <c r="P801" s="284"/>
      <c r="Q801" s="284"/>
      <c r="R801" s="284"/>
      <c r="S801" s="284"/>
      <c r="T801" s="285"/>
      <c r="AT801" s="286" t="s">
        <v>168</v>
      </c>
      <c r="AU801" s="286" t="s">
        <v>88</v>
      </c>
      <c r="AV801" s="276" t="s">
        <v>86</v>
      </c>
      <c r="AW801" s="276" t="s">
        <v>35</v>
      </c>
      <c r="AX801" s="276" t="s">
        <v>79</v>
      </c>
      <c r="AY801" s="286" t="s">
        <v>160</v>
      </c>
    </row>
    <row r="802" s="251" customFormat="true" ht="12.8" hidden="false" customHeight="false" outlineLevel="0" collapsed="false">
      <c r="B802" s="252"/>
      <c r="C802" s="253"/>
      <c r="D802" s="254" t="s">
        <v>168</v>
      </c>
      <c r="E802" s="255"/>
      <c r="F802" s="256" t="s">
        <v>522</v>
      </c>
      <c r="G802" s="253"/>
      <c r="H802" s="257" t="n">
        <v>23.82</v>
      </c>
      <c r="I802" s="258"/>
      <c r="J802" s="253"/>
      <c r="K802" s="253"/>
      <c r="L802" s="259"/>
      <c r="M802" s="260"/>
      <c r="N802" s="261"/>
      <c r="O802" s="261"/>
      <c r="P802" s="261"/>
      <c r="Q802" s="261"/>
      <c r="R802" s="261"/>
      <c r="S802" s="261"/>
      <c r="T802" s="262"/>
      <c r="AT802" s="263" t="s">
        <v>168</v>
      </c>
      <c r="AU802" s="263" t="s">
        <v>88</v>
      </c>
      <c r="AV802" s="251" t="s">
        <v>88</v>
      </c>
      <c r="AW802" s="251" t="s">
        <v>35</v>
      </c>
      <c r="AX802" s="251" t="s">
        <v>79</v>
      </c>
      <c r="AY802" s="263" t="s">
        <v>160</v>
      </c>
    </row>
    <row r="803" s="276" customFormat="true" ht="12.8" hidden="false" customHeight="false" outlineLevel="0" collapsed="false">
      <c r="B803" s="277"/>
      <c r="C803" s="278"/>
      <c r="D803" s="254" t="s">
        <v>168</v>
      </c>
      <c r="E803" s="279"/>
      <c r="F803" s="280" t="s">
        <v>523</v>
      </c>
      <c r="G803" s="278"/>
      <c r="H803" s="279"/>
      <c r="I803" s="281"/>
      <c r="J803" s="278"/>
      <c r="K803" s="278"/>
      <c r="L803" s="282"/>
      <c r="M803" s="283"/>
      <c r="N803" s="284"/>
      <c r="O803" s="284"/>
      <c r="P803" s="284"/>
      <c r="Q803" s="284"/>
      <c r="R803" s="284"/>
      <c r="S803" s="284"/>
      <c r="T803" s="285"/>
      <c r="AT803" s="286" t="s">
        <v>168</v>
      </c>
      <c r="AU803" s="286" t="s">
        <v>88</v>
      </c>
      <c r="AV803" s="276" t="s">
        <v>86</v>
      </c>
      <c r="AW803" s="276" t="s">
        <v>35</v>
      </c>
      <c r="AX803" s="276" t="s">
        <v>79</v>
      </c>
      <c r="AY803" s="286" t="s">
        <v>160</v>
      </c>
    </row>
    <row r="804" s="251" customFormat="true" ht="12.8" hidden="false" customHeight="false" outlineLevel="0" collapsed="false">
      <c r="B804" s="252"/>
      <c r="C804" s="253"/>
      <c r="D804" s="254" t="s">
        <v>168</v>
      </c>
      <c r="E804" s="255"/>
      <c r="F804" s="256" t="s">
        <v>524</v>
      </c>
      <c r="G804" s="253"/>
      <c r="H804" s="257" t="n">
        <v>18.42</v>
      </c>
      <c r="I804" s="258"/>
      <c r="J804" s="253"/>
      <c r="K804" s="253"/>
      <c r="L804" s="259"/>
      <c r="M804" s="260"/>
      <c r="N804" s="261"/>
      <c r="O804" s="261"/>
      <c r="P804" s="261"/>
      <c r="Q804" s="261"/>
      <c r="R804" s="261"/>
      <c r="S804" s="261"/>
      <c r="T804" s="262"/>
      <c r="AT804" s="263" t="s">
        <v>168</v>
      </c>
      <c r="AU804" s="263" t="s">
        <v>88</v>
      </c>
      <c r="AV804" s="251" t="s">
        <v>88</v>
      </c>
      <c r="AW804" s="251" t="s">
        <v>35</v>
      </c>
      <c r="AX804" s="251" t="s">
        <v>79</v>
      </c>
      <c r="AY804" s="263" t="s">
        <v>160</v>
      </c>
    </row>
    <row r="805" s="276" customFormat="true" ht="12.8" hidden="false" customHeight="false" outlineLevel="0" collapsed="false">
      <c r="B805" s="277"/>
      <c r="C805" s="278"/>
      <c r="D805" s="254" t="s">
        <v>168</v>
      </c>
      <c r="E805" s="279"/>
      <c r="F805" s="280" t="s">
        <v>525</v>
      </c>
      <c r="G805" s="278"/>
      <c r="H805" s="279"/>
      <c r="I805" s="281"/>
      <c r="J805" s="278"/>
      <c r="K805" s="278"/>
      <c r="L805" s="282"/>
      <c r="M805" s="283"/>
      <c r="N805" s="284"/>
      <c r="O805" s="284"/>
      <c r="P805" s="284"/>
      <c r="Q805" s="284"/>
      <c r="R805" s="284"/>
      <c r="S805" s="284"/>
      <c r="T805" s="285"/>
      <c r="AT805" s="286" t="s">
        <v>168</v>
      </c>
      <c r="AU805" s="286" t="s">
        <v>88</v>
      </c>
      <c r="AV805" s="276" t="s">
        <v>86</v>
      </c>
      <c r="AW805" s="276" t="s">
        <v>35</v>
      </c>
      <c r="AX805" s="276" t="s">
        <v>79</v>
      </c>
      <c r="AY805" s="286" t="s">
        <v>160</v>
      </c>
    </row>
    <row r="806" s="251" customFormat="true" ht="12.8" hidden="false" customHeight="false" outlineLevel="0" collapsed="false">
      <c r="B806" s="252"/>
      <c r="C806" s="253"/>
      <c r="D806" s="254" t="s">
        <v>168</v>
      </c>
      <c r="E806" s="255"/>
      <c r="F806" s="256" t="s">
        <v>526</v>
      </c>
      <c r="G806" s="253"/>
      <c r="H806" s="257" t="n">
        <v>26.12</v>
      </c>
      <c r="I806" s="258"/>
      <c r="J806" s="253"/>
      <c r="K806" s="253"/>
      <c r="L806" s="259"/>
      <c r="M806" s="260"/>
      <c r="N806" s="261"/>
      <c r="O806" s="261"/>
      <c r="P806" s="261"/>
      <c r="Q806" s="261"/>
      <c r="R806" s="261"/>
      <c r="S806" s="261"/>
      <c r="T806" s="262"/>
      <c r="AT806" s="263" t="s">
        <v>168</v>
      </c>
      <c r="AU806" s="263" t="s">
        <v>88</v>
      </c>
      <c r="AV806" s="251" t="s">
        <v>88</v>
      </c>
      <c r="AW806" s="251" t="s">
        <v>35</v>
      </c>
      <c r="AX806" s="251" t="s">
        <v>79</v>
      </c>
      <c r="AY806" s="263" t="s">
        <v>160</v>
      </c>
    </row>
    <row r="807" s="276" customFormat="true" ht="12.8" hidden="false" customHeight="false" outlineLevel="0" collapsed="false">
      <c r="B807" s="277"/>
      <c r="C807" s="278"/>
      <c r="D807" s="254" t="s">
        <v>168</v>
      </c>
      <c r="E807" s="279"/>
      <c r="F807" s="280" t="s">
        <v>527</v>
      </c>
      <c r="G807" s="278"/>
      <c r="H807" s="279"/>
      <c r="I807" s="281"/>
      <c r="J807" s="278"/>
      <c r="K807" s="278"/>
      <c r="L807" s="282"/>
      <c r="M807" s="283"/>
      <c r="N807" s="284"/>
      <c r="O807" s="284"/>
      <c r="P807" s="284"/>
      <c r="Q807" s="284"/>
      <c r="R807" s="284"/>
      <c r="S807" s="284"/>
      <c r="T807" s="285"/>
      <c r="AT807" s="286" t="s">
        <v>168</v>
      </c>
      <c r="AU807" s="286" t="s">
        <v>88</v>
      </c>
      <c r="AV807" s="276" t="s">
        <v>86</v>
      </c>
      <c r="AW807" s="276" t="s">
        <v>35</v>
      </c>
      <c r="AX807" s="276" t="s">
        <v>79</v>
      </c>
      <c r="AY807" s="286" t="s">
        <v>160</v>
      </c>
    </row>
    <row r="808" s="251" customFormat="true" ht="12.8" hidden="false" customHeight="false" outlineLevel="0" collapsed="false">
      <c r="B808" s="252"/>
      <c r="C808" s="253"/>
      <c r="D808" s="254" t="s">
        <v>168</v>
      </c>
      <c r="E808" s="255"/>
      <c r="F808" s="256" t="s">
        <v>528</v>
      </c>
      <c r="G808" s="253"/>
      <c r="H808" s="257" t="n">
        <v>5.45</v>
      </c>
      <c r="I808" s="258"/>
      <c r="J808" s="253"/>
      <c r="K808" s="253"/>
      <c r="L808" s="259"/>
      <c r="M808" s="260"/>
      <c r="N808" s="261"/>
      <c r="O808" s="261"/>
      <c r="P808" s="261"/>
      <c r="Q808" s="261"/>
      <c r="R808" s="261"/>
      <c r="S808" s="261"/>
      <c r="T808" s="262"/>
      <c r="AT808" s="263" t="s">
        <v>168</v>
      </c>
      <c r="AU808" s="263" t="s">
        <v>88</v>
      </c>
      <c r="AV808" s="251" t="s">
        <v>88</v>
      </c>
      <c r="AW808" s="251" t="s">
        <v>35</v>
      </c>
      <c r="AX808" s="251" t="s">
        <v>79</v>
      </c>
      <c r="AY808" s="263" t="s">
        <v>160</v>
      </c>
    </row>
    <row r="809" s="276" customFormat="true" ht="12.8" hidden="false" customHeight="false" outlineLevel="0" collapsed="false">
      <c r="B809" s="277"/>
      <c r="C809" s="278"/>
      <c r="D809" s="254" t="s">
        <v>168</v>
      </c>
      <c r="E809" s="279"/>
      <c r="F809" s="280" t="s">
        <v>529</v>
      </c>
      <c r="G809" s="278"/>
      <c r="H809" s="279"/>
      <c r="I809" s="281"/>
      <c r="J809" s="278"/>
      <c r="K809" s="278"/>
      <c r="L809" s="282"/>
      <c r="M809" s="283"/>
      <c r="N809" s="284"/>
      <c r="O809" s="284"/>
      <c r="P809" s="284"/>
      <c r="Q809" s="284"/>
      <c r="R809" s="284"/>
      <c r="S809" s="284"/>
      <c r="T809" s="285"/>
      <c r="AT809" s="286" t="s">
        <v>168</v>
      </c>
      <c r="AU809" s="286" t="s">
        <v>88</v>
      </c>
      <c r="AV809" s="276" t="s">
        <v>86</v>
      </c>
      <c r="AW809" s="276" t="s">
        <v>35</v>
      </c>
      <c r="AX809" s="276" t="s">
        <v>79</v>
      </c>
      <c r="AY809" s="286" t="s">
        <v>160</v>
      </c>
    </row>
    <row r="810" s="251" customFormat="true" ht="12.8" hidden="false" customHeight="false" outlineLevel="0" collapsed="false">
      <c r="B810" s="252"/>
      <c r="C810" s="253"/>
      <c r="D810" s="254" t="s">
        <v>168</v>
      </c>
      <c r="E810" s="255"/>
      <c r="F810" s="256" t="s">
        <v>530</v>
      </c>
      <c r="G810" s="253"/>
      <c r="H810" s="257" t="n">
        <v>3.68</v>
      </c>
      <c r="I810" s="258"/>
      <c r="J810" s="253"/>
      <c r="K810" s="253"/>
      <c r="L810" s="259"/>
      <c r="M810" s="260"/>
      <c r="N810" s="261"/>
      <c r="O810" s="261"/>
      <c r="P810" s="261"/>
      <c r="Q810" s="261"/>
      <c r="R810" s="261"/>
      <c r="S810" s="261"/>
      <c r="T810" s="262"/>
      <c r="AT810" s="263" t="s">
        <v>168</v>
      </c>
      <c r="AU810" s="263" t="s">
        <v>88</v>
      </c>
      <c r="AV810" s="251" t="s">
        <v>88</v>
      </c>
      <c r="AW810" s="251" t="s">
        <v>35</v>
      </c>
      <c r="AX810" s="251" t="s">
        <v>79</v>
      </c>
      <c r="AY810" s="263" t="s">
        <v>160</v>
      </c>
    </row>
    <row r="811" s="276" customFormat="true" ht="12.8" hidden="false" customHeight="false" outlineLevel="0" collapsed="false">
      <c r="B811" s="277"/>
      <c r="C811" s="278"/>
      <c r="D811" s="254" t="s">
        <v>168</v>
      </c>
      <c r="E811" s="279"/>
      <c r="F811" s="280" t="s">
        <v>531</v>
      </c>
      <c r="G811" s="278"/>
      <c r="H811" s="279"/>
      <c r="I811" s="281"/>
      <c r="J811" s="278"/>
      <c r="K811" s="278"/>
      <c r="L811" s="282"/>
      <c r="M811" s="283"/>
      <c r="N811" s="284"/>
      <c r="O811" s="284"/>
      <c r="P811" s="284"/>
      <c r="Q811" s="284"/>
      <c r="R811" s="284"/>
      <c r="S811" s="284"/>
      <c r="T811" s="285"/>
      <c r="AT811" s="286" t="s">
        <v>168</v>
      </c>
      <c r="AU811" s="286" t="s">
        <v>88</v>
      </c>
      <c r="AV811" s="276" t="s">
        <v>86</v>
      </c>
      <c r="AW811" s="276" t="s">
        <v>35</v>
      </c>
      <c r="AX811" s="276" t="s">
        <v>79</v>
      </c>
      <c r="AY811" s="286" t="s">
        <v>160</v>
      </c>
    </row>
    <row r="812" s="251" customFormat="true" ht="12.8" hidden="false" customHeight="false" outlineLevel="0" collapsed="false">
      <c r="B812" s="252"/>
      <c r="C812" s="253"/>
      <c r="D812" s="254" t="s">
        <v>168</v>
      </c>
      <c r="E812" s="255"/>
      <c r="F812" s="256" t="s">
        <v>532</v>
      </c>
      <c r="G812" s="253"/>
      <c r="H812" s="257" t="n">
        <v>4.14</v>
      </c>
      <c r="I812" s="258"/>
      <c r="J812" s="253"/>
      <c r="K812" s="253"/>
      <c r="L812" s="259"/>
      <c r="M812" s="260"/>
      <c r="N812" s="261"/>
      <c r="O812" s="261"/>
      <c r="P812" s="261"/>
      <c r="Q812" s="261"/>
      <c r="R812" s="261"/>
      <c r="S812" s="261"/>
      <c r="T812" s="262"/>
      <c r="AT812" s="263" t="s">
        <v>168</v>
      </c>
      <c r="AU812" s="263" t="s">
        <v>88</v>
      </c>
      <c r="AV812" s="251" t="s">
        <v>88</v>
      </c>
      <c r="AW812" s="251" t="s">
        <v>35</v>
      </c>
      <c r="AX812" s="251" t="s">
        <v>79</v>
      </c>
      <c r="AY812" s="263" t="s">
        <v>160</v>
      </c>
    </row>
    <row r="813" s="276" customFormat="true" ht="12.8" hidden="false" customHeight="false" outlineLevel="0" collapsed="false">
      <c r="B813" s="277"/>
      <c r="C813" s="278"/>
      <c r="D813" s="254" t="s">
        <v>168</v>
      </c>
      <c r="E813" s="279"/>
      <c r="F813" s="280" t="s">
        <v>533</v>
      </c>
      <c r="G813" s="278"/>
      <c r="H813" s="279"/>
      <c r="I813" s="281"/>
      <c r="J813" s="278"/>
      <c r="K813" s="278"/>
      <c r="L813" s="282"/>
      <c r="M813" s="283"/>
      <c r="N813" s="284"/>
      <c r="O813" s="284"/>
      <c r="P813" s="284"/>
      <c r="Q813" s="284"/>
      <c r="R813" s="284"/>
      <c r="S813" s="284"/>
      <c r="T813" s="285"/>
      <c r="AT813" s="286" t="s">
        <v>168</v>
      </c>
      <c r="AU813" s="286" t="s">
        <v>88</v>
      </c>
      <c r="AV813" s="276" t="s">
        <v>86</v>
      </c>
      <c r="AW813" s="276" t="s">
        <v>35</v>
      </c>
      <c r="AX813" s="276" t="s">
        <v>79</v>
      </c>
      <c r="AY813" s="286" t="s">
        <v>160</v>
      </c>
    </row>
    <row r="814" s="264" customFormat="true" ht="12.8" hidden="false" customHeight="false" outlineLevel="0" collapsed="false">
      <c r="B814" s="265"/>
      <c r="C814" s="266"/>
      <c r="D814" s="254" t="s">
        <v>168</v>
      </c>
      <c r="E814" s="267"/>
      <c r="F814" s="268" t="s">
        <v>172</v>
      </c>
      <c r="G814" s="266"/>
      <c r="H814" s="269" t="n">
        <v>98.85</v>
      </c>
      <c r="I814" s="270"/>
      <c r="J814" s="266"/>
      <c r="K814" s="266"/>
      <c r="L814" s="271"/>
      <c r="M814" s="272"/>
      <c r="N814" s="273"/>
      <c r="O814" s="273"/>
      <c r="P814" s="273"/>
      <c r="Q814" s="273"/>
      <c r="R814" s="273"/>
      <c r="S814" s="273"/>
      <c r="T814" s="274"/>
      <c r="AT814" s="275" t="s">
        <v>168</v>
      </c>
      <c r="AU814" s="275" t="s">
        <v>88</v>
      </c>
      <c r="AV814" s="264" t="s">
        <v>166</v>
      </c>
      <c r="AW814" s="264" t="s">
        <v>35</v>
      </c>
      <c r="AX814" s="264" t="s">
        <v>86</v>
      </c>
      <c r="AY814" s="275" t="s">
        <v>160</v>
      </c>
    </row>
    <row r="815" s="31" customFormat="true" ht="21.75" hidden="false" customHeight="true" outlineLevel="0" collapsed="false">
      <c r="A815" s="24"/>
      <c r="B815" s="25"/>
      <c r="C815" s="237" t="s">
        <v>820</v>
      </c>
      <c r="D815" s="237" t="s">
        <v>162</v>
      </c>
      <c r="E815" s="238" t="s">
        <v>821</v>
      </c>
      <c r="F815" s="239" t="s">
        <v>822</v>
      </c>
      <c r="G815" s="240" t="s">
        <v>213</v>
      </c>
      <c r="H815" s="241" t="n">
        <v>217.477</v>
      </c>
      <c r="I815" s="242"/>
      <c r="J815" s="243" t="n">
        <f aca="false">ROUND(I815*H815,2)</f>
        <v>0</v>
      </c>
      <c r="K815" s="244"/>
      <c r="L815" s="30"/>
      <c r="M815" s="245"/>
      <c r="N815" s="246" t="s">
        <v>44</v>
      </c>
      <c r="O815" s="74"/>
      <c r="P815" s="247" t="n">
        <f aca="false">O815*H815</f>
        <v>0</v>
      </c>
      <c r="Q815" s="247" t="n">
        <v>0</v>
      </c>
      <c r="R815" s="247" t="n">
        <f aca="false">Q815*H815</f>
        <v>0</v>
      </c>
      <c r="S815" s="247" t="n">
        <v>0.01</v>
      </c>
      <c r="T815" s="248" t="n">
        <f aca="false">S815*H815</f>
        <v>2.17477</v>
      </c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  <c r="AE815" s="24"/>
      <c r="AR815" s="249" t="s">
        <v>166</v>
      </c>
      <c r="AT815" s="249" t="s">
        <v>162</v>
      </c>
      <c r="AU815" s="249" t="s">
        <v>88</v>
      </c>
      <c r="AY815" s="3" t="s">
        <v>160</v>
      </c>
      <c r="BE815" s="250" t="n">
        <f aca="false">IF(N815="základní",J815,0)</f>
        <v>0</v>
      </c>
      <c r="BF815" s="250" t="n">
        <f aca="false">IF(N815="snížená",J815,0)</f>
        <v>0</v>
      </c>
      <c r="BG815" s="250" t="n">
        <f aca="false">IF(N815="zákl. přenesená",J815,0)</f>
        <v>0</v>
      </c>
      <c r="BH815" s="250" t="n">
        <f aca="false">IF(N815="sníž. přenesená",J815,0)</f>
        <v>0</v>
      </c>
      <c r="BI815" s="250" t="n">
        <f aca="false">IF(N815="nulová",J815,0)</f>
        <v>0</v>
      </c>
      <c r="BJ815" s="3" t="s">
        <v>86</v>
      </c>
      <c r="BK815" s="250" t="n">
        <f aca="false">ROUND(I815*H815,2)</f>
        <v>0</v>
      </c>
      <c r="BL815" s="3" t="s">
        <v>166</v>
      </c>
      <c r="BM815" s="249" t="s">
        <v>823</v>
      </c>
    </row>
    <row r="816" s="251" customFormat="true" ht="12.8" hidden="false" customHeight="false" outlineLevel="0" collapsed="false">
      <c r="B816" s="252"/>
      <c r="C816" s="253"/>
      <c r="D816" s="254" t="s">
        <v>168</v>
      </c>
      <c r="E816" s="255"/>
      <c r="F816" s="256" t="s">
        <v>824</v>
      </c>
      <c r="G816" s="253"/>
      <c r="H816" s="257" t="n">
        <v>18.464</v>
      </c>
      <c r="I816" s="258"/>
      <c r="J816" s="253"/>
      <c r="K816" s="253"/>
      <c r="L816" s="259"/>
      <c r="M816" s="260"/>
      <c r="N816" s="261"/>
      <c r="O816" s="261"/>
      <c r="P816" s="261"/>
      <c r="Q816" s="261"/>
      <c r="R816" s="261"/>
      <c r="S816" s="261"/>
      <c r="T816" s="262"/>
      <c r="AT816" s="263" t="s">
        <v>168</v>
      </c>
      <c r="AU816" s="263" t="s">
        <v>88</v>
      </c>
      <c r="AV816" s="251" t="s">
        <v>88</v>
      </c>
      <c r="AW816" s="251" t="s">
        <v>35</v>
      </c>
      <c r="AX816" s="251" t="s">
        <v>79</v>
      </c>
      <c r="AY816" s="263" t="s">
        <v>160</v>
      </c>
    </row>
    <row r="817" s="251" customFormat="true" ht="12.8" hidden="false" customHeight="false" outlineLevel="0" collapsed="false">
      <c r="B817" s="252"/>
      <c r="C817" s="253"/>
      <c r="D817" s="254" t="s">
        <v>168</v>
      </c>
      <c r="E817" s="255"/>
      <c r="F817" s="256" t="s">
        <v>825</v>
      </c>
      <c r="G817" s="253"/>
      <c r="H817" s="257" t="n">
        <v>0.629</v>
      </c>
      <c r="I817" s="258"/>
      <c r="J817" s="253"/>
      <c r="K817" s="253"/>
      <c r="L817" s="259"/>
      <c r="M817" s="260"/>
      <c r="N817" s="261"/>
      <c r="O817" s="261"/>
      <c r="P817" s="261"/>
      <c r="Q817" s="261"/>
      <c r="R817" s="261"/>
      <c r="S817" s="261"/>
      <c r="T817" s="262"/>
      <c r="AT817" s="263" t="s">
        <v>168</v>
      </c>
      <c r="AU817" s="263" t="s">
        <v>88</v>
      </c>
      <c r="AV817" s="251" t="s">
        <v>88</v>
      </c>
      <c r="AW817" s="251" t="s">
        <v>35</v>
      </c>
      <c r="AX817" s="251" t="s">
        <v>79</v>
      </c>
      <c r="AY817" s="263" t="s">
        <v>160</v>
      </c>
    </row>
    <row r="818" s="276" customFormat="true" ht="12.8" hidden="false" customHeight="false" outlineLevel="0" collapsed="false">
      <c r="B818" s="277"/>
      <c r="C818" s="278"/>
      <c r="D818" s="254" t="s">
        <v>168</v>
      </c>
      <c r="E818" s="279"/>
      <c r="F818" s="280" t="s">
        <v>517</v>
      </c>
      <c r="G818" s="278"/>
      <c r="H818" s="279"/>
      <c r="I818" s="281"/>
      <c r="J818" s="278"/>
      <c r="K818" s="278"/>
      <c r="L818" s="282"/>
      <c r="M818" s="283"/>
      <c r="N818" s="284"/>
      <c r="O818" s="284"/>
      <c r="P818" s="284"/>
      <c r="Q818" s="284"/>
      <c r="R818" s="284"/>
      <c r="S818" s="284"/>
      <c r="T818" s="285"/>
      <c r="AT818" s="286" t="s">
        <v>168</v>
      </c>
      <c r="AU818" s="286" t="s">
        <v>88</v>
      </c>
      <c r="AV818" s="276" t="s">
        <v>86</v>
      </c>
      <c r="AW818" s="276" t="s">
        <v>35</v>
      </c>
      <c r="AX818" s="276" t="s">
        <v>79</v>
      </c>
      <c r="AY818" s="286" t="s">
        <v>160</v>
      </c>
    </row>
    <row r="819" s="251" customFormat="true" ht="12.8" hidden="false" customHeight="false" outlineLevel="0" collapsed="false">
      <c r="B819" s="252"/>
      <c r="C819" s="253"/>
      <c r="D819" s="254" t="s">
        <v>168</v>
      </c>
      <c r="E819" s="255"/>
      <c r="F819" s="256" t="s">
        <v>826</v>
      </c>
      <c r="G819" s="253"/>
      <c r="H819" s="257" t="n">
        <v>24.84</v>
      </c>
      <c r="I819" s="258"/>
      <c r="J819" s="253"/>
      <c r="K819" s="253"/>
      <c r="L819" s="259"/>
      <c r="M819" s="260"/>
      <c r="N819" s="261"/>
      <c r="O819" s="261"/>
      <c r="P819" s="261"/>
      <c r="Q819" s="261"/>
      <c r="R819" s="261"/>
      <c r="S819" s="261"/>
      <c r="T819" s="262"/>
      <c r="AT819" s="263" t="s">
        <v>168</v>
      </c>
      <c r="AU819" s="263" t="s">
        <v>88</v>
      </c>
      <c r="AV819" s="251" t="s">
        <v>88</v>
      </c>
      <c r="AW819" s="251" t="s">
        <v>35</v>
      </c>
      <c r="AX819" s="251" t="s">
        <v>79</v>
      </c>
      <c r="AY819" s="263" t="s">
        <v>160</v>
      </c>
    </row>
    <row r="820" s="251" customFormat="true" ht="12.8" hidden="false" customHeight="false" outlineLevel="0" collapsed="false">
      <c r="B820" s="252"/>
      <c r="C820" s="253"/>
      <c r="D820" s="254" t="s">
        <v>168</v>
      </c>
      <c r="E820" s="255"/>
      <c r="F820" s="256" t="s">
        <v>827</v>
      </c>
      <c r="G820" s="253"/>
      <c r="H820" s="257" t="n">
        <v>-0.34</v>
      </c>
      <c r="I820" s="258"/>
      <c r="J820" s="253"/>
      <c r="K820" s="253"/>
      <c r="L820" s="259"/>
      <c r="M820" s="260"/>
      <c r="N820" s="261"/>
      <c r="O820" s="261"/>
      <c r="P820" s="261"/>
      <c r="Q820" s="261"/>
      <c r="R820" s="261"/>
      <c r="S820" s="261"/>
      <c r="T820" s="262"/>
      <c r="AT820" s="263" t="s">
        <v>168</v>
      </c>
      <c r="AU820" s="263" t="s">
        <v>88</v>
      </c>
      <c r="AV820" s="251" t="s">
        <v>88</v>
      </c>
      <c r="AW820" s="251" t="s">
        <v>35</v>
      </c>
      <c r="AX820" s="251" t="s">
        <v>79</v>
      </c>
      <c r="AY820" s="263" t="s">
        <v>160</v>
      </c>
    </row>
    <row r="821" s="251" customFormat="true" ht="12.8" hidden="false" customHeight="false" outlineLevel="0" collapsed="false">
      <c r="B821" s="252"/>
      <c r="C821" s="253"/>
      <c r="D821" s="254" t="s">
        <v>168</v>
      </c>
      <c r="E821" s="255"/>
      <c r="F821" s="256" t="s">
        <v>547</v>
      </c>
      <c r="G821" s="253"/>
      <c r="H821" s="257" t="n">
        <v>-1.35</v>
      </c>
      <c r="I821" s="258"/>
      <c r="J821" s="253"/>
      <c r="K821" s="253"/>
      <c r="L821" s="259"/>
      <c r="M821" s="260"/>
      <c r="N821" s="261"/>
      <c r="O821" s="261"/>
      <c r="P821" s="261"/>
      <c r="Q821" s="261"/>
      <c r="R821" s="261"/>
      <c r="S821" s="261"/>
      <c r="T821" s="262"/>
      <c r="AT821" s="263" t="s">
        <v>168</v>
      </c>
      <c r="AU821" s="263" t="s">
        <v>88</v>
      </c>
      <c r="AV821" s="251" t="s">
        <v>88</v>
      </c>
      <c r="AW821" s="251" t="s">
        <v>35</v>
      </c>
      <c r="AX821" s="251" t="s">
        <v>79</v>
      </c>
      <c r="AY821" s="263" t="s">
        <v>160</v>
      </c>
    </row>
    <row r="822" s="276" customFormat="true" ht="12.8" hidden="false" customHeight="false" outlineLevel="0" collapsed="false">
      <c r="B822" s="277"/>
      <c r="C822" s="278"/>
      <c r="D822" s="254" t="s">
        <v>168</v>
      </c>
      <c r="E822" s="279"/>
      <c r="F822" s="280" t="s">
        <v>519</v>
      </c>
      <c r="G822" s="278"/>
      <c r="H822" s="279"/>
      <c r="I822" s="281"/>
      <c r="J822" s="278"/>
      <c r="K822" s="278"/>
      <c r="L822" s="282"/>
      <c r="M822" s="283"/>
      <c r="N822" s="284"/>
      <c r="O822" s="284"/>
      <c r="P822" s="284"/>
      <c r="Q822" s="284"/>
      <c r="R822" s="284"/>
      <c r="S822" s="284"/>
      <c r="T822" s="285"/>
      <c r="AT822" s="286" t="s">
        <v>168</v>
      </c>
      <c r="AU822" s="286" t="s">
        <v>88</v>
      </c>
      <c r="AV822" s="276" t="s">
        <v>86</v>
      </c>
      <c r="AW822" s="276" t="s">
        <v>35</v>
      </c>
      <c r="AX822" s="276" t="s">
        <v>79</v>
      </c>
      <c r="AY822" s="286" t="s">
        <v>160</v>
      </c>
    </row>
    <row r="823" s="251" customFormat="true" ht="12.8" hidden="false" customHeight="false" outlineLevel="0" collapsed="false">
      <c r="B823" s="252"/>
      <c r="C823" s="253"/>
      <c r="D823" s="254" t="s">
        <v>168</v>
      </c>
      <c r="E823" s="255"/>
      <c r="F823" s="256" t="s">
        <v>571</v>
      </c>
      <c r="G823" s="253"/>
      <c r="H823" s="257" t="n">
        <v>2.877</v>
      </c>
      <c r="I823" s="258"/>
      <c r="J823" s="253"/>
      <c r="K823" s="253"/>
      <c r="L823" s="259"/>
      <c r="M823" s="260"/>
      <c r="N823" s="261"/>
      <c r="O823" s="261"/>
      <c r="P823" s="261"/>
      <c r="Q823" s="261"/>
      <c r="R823" s="261"/>
      <c r="S823" s="261"/>
      <c r="T823" s="262"/>
      <c r="AT823" s="263" t="s">
        <v>168</v>
      </c>
      <c r="AU823" s="263" t="s">
        <v>88</v>
      </c>
      <c r="AV823" s="251" t="s">
        <v>88</v>
      </c>
      <c r="AW823" s="251" t="s">
        <v>35</v>
      </c>
      <c r="AX823" s="251" t="s">
        <v>79</v>
      </c>
      <c r="AY823" s="263" t="s">
        <v>160</v>
      </c>
    </row>
    <row r="824" s="276" customFormat="true" ht="12.8" hidden="false" customHeight="false" outlineLevel="0" collapsed="false">
      <c r="B824" s="277"/>
      <c r="C824" s="278"/>
      <c r="D824" s="254" t="s">
        <v>168</v>
      </c>
      <c r="E824" s="279"/>
      <c r="F824" s="280" t="s">
        <v>521</v>
      </c>
      <c r="G824" s="278"/>
      <c r="H824" s="279"/>
      <c r="I824" s="281"/>
      <c r="J824" s="278"/>
      <c r="K824" s="278"/>
      <c r="L824" s="282"/>
      <c r="M824" s="283"/>
      <c r="N824" s="284"/>
      <c r="O824" s="284"/>
      <c r="P824" s="284"/>
      <c r="Q824" s="284"/>
      <c r="R824" s="284"/>
      <c r="S824" s="284"/>
      <c r="T824" s="285"/>
      <c r="AT824" s="286" t="s">
        <v>168</v>
      </c>
      <c r="AU824" s="286" t="s">
        <v>88</v>
      </c>
      <c r="AV824" s="276" t="s">
        <v>86</v>
      </c>
      <c r="AW824" s="276" t="s">
        <v>35</v>
      </c>
      <c r="AX824" s="276" t="s">
        <v>79</v>
      </c>
      <c r="AY824" s="286" t="s">
        <v>160</v>
      </c>
    </row>
    <row r="825" s="251" customFormat="true" ht="12.8" hidden="false" customHeight="false" outlineLevel="0" collapsed="false">
      <c r="B825" s="252"/>
      <c r="C825" s="253"/>
      <c r="D825" s="254" t="s">
        <v>168</v>
      </c>
      <c r="E825" s="255"/>
      <c r="F825" s="256" t="s">
        <v>549</v>
      </c>
      <c r="G825" s="253"/>
      <c r="H825" s="257" t="n">
        <v>53.903</v>
      </c>
      <c r="I825" s="258"/>
      <c r="J825" s="253"/>
      <c r="K825" s="253"/>
      <c r="L825" s="259"/>
      <c r="M825" s="260"/>
      <c r="N825" s="261"/>
      <c r="O825" s="261"/>
      <c r="P825" s="261"/>
      <c r="Q825" s="261"/>
      <c r="R825" s="261"/>
      <c r="S825" s="261"/>
      <c r="T825" s="262"/>
      <c r="AT825" s="263" t="s">
        <v>168</v>
      </c>
      <c r="AU825" s="263" t="s">
        <v>88</v>
      </c>
      <c r="AV825" s="251" t="s">
        <v>88</v>
      </c>
      <c r="AW825" s="251" t="s">
        <v>35</v>
      </c>
      <c r="AX825" s="251" t="s">
        <v>79</v>
      </c>
      <c r="AY825" s="263" t="s">
        <v>160</v>
      </c>
    </row>
    <row r="826" s="251" customFormat="true" ht="12.8" hidden="false" customHeight="false" outlineLevel="0" collapsed="false">
      <c r="B826" s="252"/>
      <c r="C826" s="253"/>
      <c r="D826" s="254" t="s">
        <v>168</v>
      </c>
      <c r="E826" s="255"/>
      <c r="F826" s="256" t="s">
        <v>485</v>
      </c>
      <c r="G826" s="253"/>
      <c r="H826" s="257" t="n">
        <v>-1.576</v>
      </c>
      <c r="I826" s="258"/>
      <c r="J826" s="253"/>
      <c r="K826" s="253"/>
      <c r="L826" s="259"/>
      <c r="M826" s="260"/>
      <c r="N826" s="261"/>
      <c r="O826" s="261"/>
      <c r="P826" s="261"/>
      <c r="Q826" s="261"/>
      <c r="R826" s="261"/>
      <c r="S826" s="261"/>
      <c r="T826" s="262"/>
      <c r="AT826" s="263" t="s">
        <v>168</v>
      </c>
      <c r="AU826" s="263" t="s">
        <v>88</v>
      </c>
      <c r="AV826" s="251" t="s">
        <v>88</v>
      </c>
      <c r="AW826" s="251" t="s">
        <v>35</v>
      </c>
      <c r="AX826" s="251" t="s">
        <v>79</v>
      </c>
      <c r="AY826" s="263" t="s">
        <v>160</v>
      </c>
    </row>
    <row r="827" s="251" customFormat="true" ht="12.8" hidden="false" customHeight="false" outlineLevel="0" collapsed="false">
      <c r="B827" s="252"/>
      <c r="C827" s="253"/>
      <c r="D827" s="254" t="s">
        <v>168</v>
      </c>
      <c r="E827" s="255"/>
      <c r="F827" s="256" t="s">
        <v>550</v>
      </c>
      <c r="G827" s="253"/>
      <c r="H827" s="257" t="n">
        <v>-2.025</v>
      </c>
      <c r="I827" s="258"/>
      <c r="J827" s="253"/>
      <c r="K827" s="253"/>
      <c r="L827" s="259"/>
      <c r="M827" s="260"/>
      <c r="N827" s="261"/>
      <c r="O827" s="261"/>
      <c r="P827" s="261"/>
      <c r="Q827" s="261"/>
      <c r="R827" s="261"/>
      <c r="S827" s="261"/>
      <c r="T827" s="262"/>
      <c r="AT827" s="263" t="s">
        <v>168</v>
      </c>
      <c r="AU827" s="263" t="s">
        <v>88</v>
      </c>
      <c r="AV827" s="251" t="s">
        <v>88</v>
      </c>
      <c r="AW827" s="251" t="s">
        <v>35</v>
      </c>
      <c r="AX827" s="251" t="s">
        <v>79</v>
      </c>
      <c r="AY827" s="263" t="s">
        <v>160</v>
      </c>
    </row>
    <row r="828" s="276" customFormat="true" ht="12.8" hidden="false" customHeight="false" outlineLevel="0" collapsed="false">
      <c r="B828" s="277"/>
      <c r="C828" s="278"/>
      <c r="D828" s="254" t="s">
        <v>168</v>
      </c>
      <c r="E828" s="279"/>
      <c r="F828" s="280" t="s">
        <v>523</v>
      </c>
      <c r="G828" s="278"/>
      <c r="H828" s="279"/>
      <c r="I828" s="281"/>
      <c r="J828" s="278"/>
      <c r="K828" s="278"/>
      <c r="L828" s="282"/>
      <c r="M828" s="283"/>
      <c r="N828" s="284"/>
      <c r="O828" s="284"/>
      <c r="P828" s="284"/>
      <c r="Q828" s="284"/>
      <c r="R828" s="284"/>
      <c r="S828" s="284"/>
      <c r="T828" s="285"/>
      <c r="AT828" s="286" t="s">
        <v>168</v>
      </c>
      <c r="AU828" s="286" t="s">
        <v>88</v>
      </c>
      <c r="AV828" s="276" t="s">
        <v>86</v>
      </c>
      <c r="AW828" s="276" t="s">
        <v>35</v>
      </c>
      <c r="AX828" s="276" t="s">
        <v>79</v>
      </c>
      <c r="AY828" s="286" t="s">
        <v>160</v>
      </c>
    </row>
    <row r="829" s="251" customFormat="true" ht="12.8" hidden="false" customHeight="false" outlineLevel="0" collapsed="false">
      <c r="B829" s="252"/>
      <c r="C829" s="253"/>
      <c r="D829" s="254" t="s">
        <v>168</v>
      </c>
      <c r="E829" s="255"/>
      <c r="F829" s="256" t="s">
        <v>551</v>
      </c>
      <c r="G829" s="253"/>
      <c r="H829" s="257" t="n">
        <v>61.548</v>
      </c>
      <c r="I829" s="258"/>
      <c r="J829" s="253"/>
      <c r="K829" s="253"/>
      <c r="L829" s="259"/>
      <c r="M829" s="260"/>
      <c r="N829" s="261"/>
      <c r="O829" s="261"/>
      <c r="P829" s="261"/>
      <c r="Q829" s="261"/>
      <c r="R829" s="261"/>
      <c r="S829" s="261"/>
      <c r="T829" s="262"/>
      <c r="AT829" s="263" t="s">
        <v>168</v>
      </c>
      <c r="AU829" s="263" t="s">
        <v>88</v>
      </c>
      <c r="AV829" s="251" t="s">
        <v>88</v>
      </c>
      <c r="AW829" s="251" t="s">
        <v>35</v>
      </c>
      <c r="AX829" s="251" t="s">
        <v>79</v>
      </c>
      <c r="AY829" s="263" t="s">
        <v>160</v>
      </c>
    </row>
    <row r="830" s="251" customFormat="true" ht="12.8" hidden="false" customHeight="false" outlineLevel="0" collapsed="false">
      <c r="B830" s="252"/>
      <c r="C830" s="253"/>
      <c r="D830" s="254" t="s">
        <v>168</v>
      </c>
      <c r="E830" s="255"/>
      <c r="F830" s="256" t="s">
        <v>828</v>
      </c>
      <c r="G830" s="253"/>
      <c r="H830" s="257" t="n">
        <v>0.244</v>
      </c>
      <c r="I830" s="258"/>
      <c r="J830" s="253"/>
      <c r="K830" s="253"/>
      <c r="L830" s="259"/>
      <c r="M830" s="260"/>
      <c r="N830" s="261"/>
      <c r="O830" s="261"/>
      <c r="P830" s="261"/>
      <c r="Q830" s="261"/>
      <c r="R830" s="261"/>
      <c r="S830" s="261"/>
      <c r="T830" s="262"/>
      <c r="AT830" s="263" t="s">
        <v>168</v>
      </c>
      <c r="AU830" s="263" t="s">
        <v>88</v>
      </c>
      <c r="AV830" s="251" t="s">
        <v>88</v>
      </c>
      <c r="AW830" s="251" t="s">
        <v>35</v>
      </c>
      <c r="AX830" s="251" t="s">
        <v>79</v>
      </c>
      <c r="AY830" s="263" t="s">
        <v>160</v>
      </c>
    </row>
    <row r="831" s="251" customFormat="true" ht="12.8" hidden="false" customHeight="false" outlineLevel="0" collapsed="false">
      <c r="B831" s="252"/>
      <c r="C831" s="253"/>
      <c r="D831" s="254" t="s">
        <v>168</v>
      </c>
      <c r="E831" s="255"/>
      <c r="F831" s="256" t="s">
        <v>829</v>
      </c>
      <c r="G831" s="253"/>
      <c r="H831" s="257" t="n">
        <v>-1.88</v>
      </c>
      <c r="I831" s="258"/>
      <c r="J831" s="253"/>
      <c r="K831" s="253"/>
      <c r="L831" s="259"/>
      <c r="M831" s="260"/>
      <c r="N831" s="261"/>
      <c r="O831" s="261"/>
      <c r="P831" s="261"/>
      <c r="Q831" s="261"/>
      <c r="R831" s="261"/>
      <c r="S831" s="261"/>
      <c r="T831" s="262"/>
      <c r="AT831" s="263" t="s">
        <v>168</v>
      </c>
      <c r="AU831" s="263" t="s">
        <v>88</v>
      </c>
      <c r="AV831" s="251" t="s">
        <v>88</v>
      </c>
      <c r="AW831" s="251" t="s">
        <v>35</v>
      </c>
      <c r="AX831" s="251" t="s">
        <v>79</v>
      </c>
      <c r="AY831" s="263" t="s">
        <v>160</v>
      </c>
    </row>
    <row r="832" s="251" customFormat="true" ht="12.8" hidden="false" customHeight="false" outlineLevel="0" collapsed="false">
      <c r="B832" s="252"/>
      <c r="C832" s="253"/>
      <c r="D832" s="254" t="s">
        <v>168</v>
      </c>
      <c r="E832" s="255"/>
      <c r="F832" s="256" t="s">
        <v>485</v>
      </c>
      <c r="G832" s="253"/>
      <c r="H832" s="257" t="n">
        <v>-1.576</v>
      </c>
      <c r="I832" s="258"/>
      <c r="J832" s="253"/>
      <c r="K832" s="253"/>
      <c r="L832" s="259"/>
      <c r="M832" s="260"/>
      <c r="N832" s="261"/>
      <c r="O832" s="261"/>
      <c r="P832" s="261"/>
      <c r="Q832" s="261"/>
      <c r="R832" s="261"/>
      <c r="S832" s="261"/>
      <c r="T832" s="262"/>
      <c r="AT832" s="263" t="s">
        <v>168</v>
      </c>
      <c r="AU832" s="263" t="s">
        <v>88</v>
      </c>
      <c r="AV832" s="251" t="s">
        <v>88</v>
      </c>
      <c r="AW832" s="251" t="s">
        <v>35</v>
      </c>
      <c r="AX832" s="251" t="s">
        <v>79</v>
      </c>
      <c r="AY832" s="263" t="s">
        <v>160</v>
      </c>
    </row>
    <row r="833" s="251" customFormat="true" ht="12.8" hidden="false" customHeight="false" outlineLevel="0" collapsed="false">
      <c r="B833" s="252"/>
      <c r="C833" s="253"/>
      <c r="D833" s="254" t="s">
        <v>168</v>
      </c>
      <c r="E833" s="255"/>
      <c r="F833" s="256" t="s">
        <v>830</v>
      </c>
      <c r="G833" s="253"/>
      <c r="H833" s="257" t="n">
        <v>-0.48</v>
      </c>
      <c r="I833" s="258"/>
      <c r="J833" s="253"/>
      <c r="K833" s="253"/>
      <c r="L833" s="259"/>
      <c r="M833" s="260"/>
      <c r="N833" s="261"/>
      <c r="O833" s="261"/>
      <c r="P833" s="261"/>
      <c r="Q833" s="261"/>
      <c r="R833" s="261"/>
      <c r="S833" s="261"/>
      <c r="T833" s="262"/>
      <c r="AT833" s="263" t="s">
        <v>168</v>
      </c>
      <c r="AU833" s="263" t="s">
        <v>88</v>
      </c>
      <c r="AV833" s="251" t="s">
        <v>88</v>
      </c>
      <c r="AW833" s="251" t="s">
        <v>35</v>
      </c>
      <c r="AX833" s="251" t="s">
        <v>79</v>
      </c>
      <c r="AY833" s="263" t="s">
        <v>160</v>
      </c>
    </row>
    <row r="834" s="251" customFormat="true" ht="12.8" hidden="false" customHeight="false" outlineLevel="0" collapsed="false">
      <c r="B834" s="252"/>
      <c r="C834" s="253"/>
      <c r="D834" s="254" t="s">
        <v>168</v>
      </c>
      <c r="E834" s="255"/>
      <c r="F834" s="256" t="s">
        <v>554</v>
      </c>
      <c r="G834" s="253"/>
      <c r="H834" s="257" t="n">
        <v>0.36</v>
      </c>
      <c r="I834" s="258"/>
      <c r="J834" s="253"/>
      <c r="K834" s="253"/>
      <c r="L834" s="259"/>
      <c r="M834" s="260"/>
      <c r="N834" s="261"/>
      <c r="O834" s="261"/>
      <c r="P834" s="261"/>
      <c r="Q834" s="261"/>
      <c r="R834" s="261"/>
      <c r="S834" s="261"/>
      <c r="T834" s="262"/>
      <c r="AT834" s="263" t="s">
        <v>168</v>
      </c>
      <c r="AU834" s="263" t="s">
        <v>88</v>
      </c>
      <c r="AV834" s="251" t="s">
        <v>88</v>
      </c>
      <c r="AW834" s="251" t="s">
        <v>35</v>
      </c>
      <c r="AX834" s="251" t="s">
        <v>79</v>
      </c>
      <c r="AY834" s="263" t="s">
        <v>160</v>
      </c>
    </row>
    <row r="835" s="251" customFormat="true" ht="12.8" hidden="false" customHeight="false" outlineLevel="0" collapsed="false">
      <c r="B835" s="252"/>
      <c r="C835" s="253"/>
      <c r="D835" s="254" t="s">
        <v>168</v>
      </c>
      <c r="E835" s="255"/>
      <c r="F835" s="256" t="s">
        <v>555</v>
      </c>
      <c r="G835" s="253"/>
      <c r="H835" s="257" t="n">
        <v>-0.15</v>
      </c>
      <c r="I835" s="258"/>
      <c r="J835" s="253"/>
      <c r="K835" s="253"/>
      <c r="L835" s="259"/>
      <c r="M835" s="260"/>
      <c r="N835" s="261"/>
      <c r="O835" s="261"/>
      <c r="P835" s="261"/>
      <c r="Q835" s="261"/>
      <c r="R835" s="261"/>
      <c r="S835" s="261"/>
      <c r="T835" s="262"/>
      <c r="AT835" s="263" t="s">
        <v>168</v>
      </c>
      <c r="AU835" s="263" t="s">
        <v>88</v>
      </c>
      <c r="AV835" s="251" t="s">
        <v>88</v>
      </c>
      <c r="AW835" s="251" t="s">
        <v>35</v>
      </c>
      <c r="AX835" s="251" t="s">
        <v>79</v>
      </c>
      <c r="AY835" s="263" t="s">
        <v>160</v>
      </c>
    </row>
    <row r="836" s="251" customFormat="true" ht="12.8" hidden="false" customHeight="false" outlineLevel="0" collapsed="false">
      <c r="B836" s="252"/>
      <c r="C836" s="253"/>
      <c r="D836" s="254" t="s">
        <v>168</v>
      </c>
      <c r="E836" s="255"/>
      <c r="F836" s="256" t="s">
        <v>556</v>
      </c>
      <c r="G836" s="253"/>
      <c r="H836" s="257" t="n">
        <v>-3.152</v>
      </c>
      <c r="I836" s="258"/>
      <c r="J836" s="253"/>
      <c r="K836" s="253"/>
      <c r="L836" s="259"/>
      <c r="M836" s="260"/>
      <c r="N836" s="261"/>
      <c r="O836" s="261"/>
      <c r="P836" s="261"/>
      <c r="Q836" s="261"/>
      <c r="R836" s="261"/>
      <c r="S836" s="261"/>
      <c r="T836" s="262"/>
      <c r="AT836" s="263" t="s">
        <v>168</v>
      </c>
      <c r="AU836" s="263" t="s">
        <v>88</v>
      </c>
      <c r="AV836" s="251" t="s">
        <v>88</v>
      </c>
      <c r="AW836" s="251" t="s">
        <v>35</v>
      </c>
      <c r="AX836" s="251" t="s">
        <v>79</v>
      </c>
      <c r="AY836" s="263" t="s">
        <v>160</v>
      </c>
    </row>
    <row r="837" s="276" customFormat="true" ht="12.8" hidden="false" customHeight="false" outlineLevel="0" collapsed="false">
      <c r="B837" s="277"/>
      <c r="C837" s="278"/>
      <c r="D837" s="254" t="s">
        <v>168</v>
      </c>
      <c r="E837" s="279"/>
      <c r="F837" s="280" t="s">
        <v>525</v>
      </c>
      <c r="G837" s="278"/>
      <c r="H837" s="279"/>
      <c r="I837" s="281"/>
      <c r="J837" s="278"/>
      <c r="K837" s="278"/>
      <c r="L837" s="282"/>
      <c r="M837" s="283"/>
      <c r="N837" s="284"/>
      <c r="O837" s="284"/>
      <c r="P837" s="284"/>
      <c r="Q837" s="284"/>
      <c r="R837" s="284"/>
      <c r="S837" s="284"/>
      <c r="T837" s="285"/>
      <c r="AT837" s="286" t="s">
        <v>168</v>
      </c>
      <c r="AU837" s="286" t="s">
        <v>88</v>
      </c>
      <c r="AV837" s="276" t="s">
        <v>86</v>
      </c>
      <c r="AW837" s="276" t="s">
        <v>35</v>
      </c>
      <c r="AX837" s="276" t="s">
        <v>79</v>
      </c>
      <c r="AY837" s="286" t="s">
        <v>160</v>
      </c>
    </row>
    <row r="838" s="251" customFormat="true" ht="12.8" hidden="false" customHeight="false" outlineLevel="0" collapsed="false">
      <c r="B838" s="252"/>
      <c r="C838" s="253"/>
      <c r="D838" s="254" t="s">
        <v>168</v>
      </c>
      <c r="E838" s="255"/>
      <c r="F838" s="256" t="s">
        <v>831</v>
      </c>
      <c r="G838" s="253"/>
      <c r="H838" s="257" t="n">
        <v>49.652</v>
      </c>
      <c r="I838" s="258"/>
      <c r="J838" s="253"/>
      <c r="K838" s="253"/>
      <c r="L838" s="259"/>
      <c r="M838" s="260"/>
      <c r="N838" s="261"/>
      <c r="O838" s="261"/>
      <c r="P838" s="261"/>
      <c r="Q838" s="261"/>
      <c r="R838" s="261"/>
      <c r="S838" s="261"/>
      <c r="T838" s="262"/>
      <c r="AT838" s="263" t="s">
        <v>168</v>
      </c>
      <c r="AU838" s="263" t="s">
        <v>88</v>
      </c>
      <c r="AV838" s="251" t="s">
        <v>88</v>
      </c>
      <c r="AW838" s="251" t="s">
        <v>35</v>
      </c>
      <c r="AX838" s="251" t="s">
        <v>79</v>
      </c>
      <c r="AY838" s="263" t="s">
        <v>160</v>
      </c>
    </row>
    <row r="839" s="251" customFormat="true" ht="12.8" hidden="false" customHeight="false" outlineLevel="0" collapsed="false">
      <c r="B839" s="252"/>
      <c r="C839" s="253"/>
      <c r="D839" s="254" t="s">
        <v>168</v>
      </c>
      <c r="E839" s="255"/>
      <c r="F839" s="256" t="s">
        <v>558</v>
      </c>
      <c r="G839" s="253"/>
      <c r="H839" s="257" t="n">
        <v>-2.1</v>
      </c>
      <c r="I839" s="258"/>
      <c r="J839" s="253"/>
      <c r="K839" s="253"/>
      <c r="L839" s="259"/>
      <c r="M839" s="260"/>
      <c r="N839" s="261"/>
      <c r="O839" s="261"/>
      <c r="P839" s="261"/>
      <c r="Q839" s="261"/>
      <c r="R839" s="261"/>
      <c r="S839" s="261"/>
      <c r="T839" s="262"/>
      <c r="AT839" s="263" t="s">
        <v>168</v>
      </c>
      <c r="AU839" s="263" t="s">
        <v>88</v>
      </c>
      <c r="AV839" s="251" t="s">
        <v>88</v>
      </c>
      <c r="AW839" s="251" t="s">
        <v>35</v>
      </c>
      <c r="AX839" s="251" t="s">
        <v>79</v>
      </c>
      <c r="AY839" s="263" t="s">
        <v>160</v>
      </c>
    </row>
    <row r="840" s="251" customFormat="true" ht="12.8" hidden="false" customHeight="false" outlineLevel="0" collapsed="false">
      <c r="B840" s="252"/>
      <c r="C840" s="253"/>
      <c r="D840" s="254" t="s">
        <v>168</v>
      </c>
      <c r="E840" s="255"/>
      <c r="F840" s="256" t="s">
        <v>559</v>
      </c>
      <c r="G840" s="253"/>
      <c r="H840" s="257" t="n">
        <v>-1.16</v>
      </c>
      <c r="I840" s="258"/>
      <c r="J840" s="253"/>
      <c r="K840" s="253"/>
      <c r="L840" s="259"/>
      <c r="M840" s="260"/>
      <c r="N840" s="261"/>
      <c r="O840" s="261"/>
      <c r="P840" s="261"/>
      <c r="Q840" s="261"/>
      <c r="R840" s="261"/>
      <c r="S840" s="261"/>
      <c r="T840" s="262"/>
      <c r="AT840" s="263" t="s">
        <v>168</v>
      </c>
      <c r="AU840" s="263" t="s">
        <v>88</v>
      </c>
      <c r="AV840" s="251" t="s">
        <v>88</v>
      </c>
      <c r="AW840" s="251" t="s">
        <v>35</v>
      </c>
      <c r="AX840" s="251" t="s">
        <v>79</v>
      </c>
      <c r="AY840" s="263" t="s">
        <v>160</v>
      </c>
    </row>
    <row r="841" s="276" customFormat="true" ht="12.8" hidden="false" customHeight="false" outlineLevel="0" collapsed="false">
      <c r="B841" s="277"/>
      <c r="C841" s="278"/>
      <c r="D841" s="254" t="s">
        <v>168</v>
      </c>
      <c r="E841" s="279"/>
      <c r="F841" s="280" t="s">
        <v>527</v>
      </c>
      <c r="G841" s="278"/>
      <c r="H841" s="279"/>
      <c r="I841" s="281"/>
      <c r="J841" s="278"/>
      <c r="K841" s="278"/>
      <c r="L841" s="282"/>
      <c r="M841" s="283"/>
      <c r="N841" s="284"/>
      <c r="O841" s="284"/>
      <c r="P841" s="284"/>
      <c r="Q841" s="284"/>
      <c r="R841" s="284"/>
      <c r="S841" s="284"/>
      <c r="T841" s="285"/>
      <c r="AT841" s="286" t="s">
        <v>168</v>
      </c>
      <c r="AU841" s="286" t="s">
        <v>88</v>
      </c>
      <c r="AV841" s="276" t="s">
        <v>86</v>
      </c>
      <c r="AW841" s="276" t="s">
        <v>35</v>
      </c>
      <c r="AX841" s="276" t="s">
        <v>79</v>
      </c>
      <c r="AY841" s="286" t="s">
        <v>160</v>
      </c>
    </row>
    <row r="842" s="251" customFormat="true" ht="12.8" hidden="false" customHeight="false" outlineLevel="0" collapsed="false">
      <c r="B842" s="252"/>
      <c r="C842" s="253"/>
      <c r="D842" s="254" t="s">
        <v>168</v>
      </c>
      <c r="E842" s="255"/>
      <c r="F842" s="256" t="s">
        <v>832</v>
      </c>
      <c r="G842" s="253"/>
      <c r="H842" s="257" t="n">
        <v>14.048</v>
      </c>
      <c r="I842" s="258"/>
      <c r="J842" s="253"/>
      <c r="K842" s="253"/>
      <c r="L842" s="259"/>
      <c r="M842" s="260"/>
      <c r="N842" s="261"/>
      <c r="O842" s="261"/>
      <c r="P842" s="261"/>
      <c r="Q842" s="261"/>
      <c r="R842" s="261"/>
      <c r="S842" s="261"/>
      <c r="T842" s="262"/>
      <c r="AT842" s="263" t="s">
        <v>168</v>
      </c>
      <c r="AU842" s="263" t="s">
        <v>88</v>
      </c>
      <c r="AV842" s="251" t="s">
        <v>88</v>
      </c>
      <c r="AW842" s="251" t="s">
        <v>35</v>
      </c>
      <c r="AX842" s="251" t="s">
        <v>79</v>
      </c>
      <c r="AY842" s="263" t="s">
        <v>160</v>
      </c>
    </row>
    <row r="843" s="251" customFormat="true" ht="12.8" hidden="false" customHeight="false" outlineLevel="0" collapsed="false">
      <c r="B843" s="252"/>
      <c r="C843" s="253"/>
      <c r="D843" s="254" t="s">
        <v>168</v>
      </c>
      <c r="E843" s="255"/>
      <c r="F843" s="256" t="s">
        <v>561</v>
      </c>
      <c r="G843" s="253"/>
      <c r="H843" s="257" t="n">
        <v>1.522</v>
      </c>
      <c r="I843" s="258"/>
      <c r="J843" s="253"/>
      <c r="K843" s="253"/>
      <c r="L843" s="259"/>
      <c r="M843" s="260"/>
      <c r="N843" s="261"/>
      <c r="O843" s="261"/>
      <c r="P843" s="261"/>
      <c r="Q843" s="261"/>
      <c r="R843" s="261"/>
      <c r="S843" s="261"/>
      <c r="T843" s="262"/>
      <c r="AT843" s="263" t="s">
        <v>168</v>
      </c>
      <c r="AU843" s="263" t="s">
        <v>88</v>
      </c>
      <c r="AV843" s="251" t="s">
        <v>88</v>
      </c>
      <c r="AW843" s="251" t="s">
        <v>35</v>
      </c>
      <c r="AX843" s="251" t="s">
        <v>79</v>
      </c>
      <c r="AY843" s="263" t="s">
        <v>160</v>
      </c>
    </row>
    <row r="844" s="251" customFormat="true" ht="12.8" hidden="false" customHeight="false" outlineLevel="0" collapsed="false">
      <c r="B844" s="252"/>
      <c r="C844" s="253"/>
      <c r="D844" s="254" t="s">
        <v>168</v>
      </c>
      <c r="E844" s="255"/>
      <c r="F844" s="256" t="s">
        <v>485</v>
      </c>
      <c r="G844" s="253"/>
      <c r="H844" s="257" t="n">
        <v>-1.576</v>
      </c>
      <c r="I844" s="258"/>
      <c r="J844" s="253"/>
      <c r="K844" s="253"/>
      <c r="L844" s="259"/>
      <c r="M844" s="260"/>
      <c r="N844" s="261"/>
      <c r="O844" s="261"/>
      <c r="P844" s="261"/>
      <c r="Q844" s="261"/>
      <c r="R844" s="261"/>
      <c r="S844" s="261"/>
      <c r="T844" s="262"/>
      <c r="AT844" s="263" t="s">
        <v>168</v>
      </c>
      <c r="AU844" s="263" t="s">
        <v>88</v>
      </c>
      <c r="AV844" s="251" t="s">
        <v>88</v>
      </c>
      <c r="AW844" s="251" t="s">
        <v>35</v>
      </c>
      <c r="AX844" s="251" t="s">
        <v>79</v>
      </c>
      <c r="AY844" s="263" t="s">
        <v>160</v>
      </c>
    </row>
    <row r="845" s="276" customFormat="true" ht="12.8" hidden="false" customHeight="false" outlineLevel="0" collapsed="false">
      <c r="B845" s="277"/>
      <c r="C845" s="278"/>
      <c r="D845" s="254" t="s">
        <v>168</v>
      </c>
      <c r="E845" s="279"/>
      <c r="F845" s="280" t="s">
        <v>529</v>
      </c>
      <c r="G845" s="278"/>
      <c r="H845" s="279"/>
      <c r="I845" s="281"/>
      <c r="J845" s="278"/>
      <c r="K845" s="278"/>
      <c r="L845" s="282"/>
      <c r="M845" s="283"/>
      <c r="N845" s="284"/>
      <c r="O845" s="284"/>
      <c r="P845" s="284"/>
      <c r="Q845" s="284"/>
      <c r="R845" s="284"/>
      <c r="S845" s="284"/>
      <c r="T845" s="285"/>
      <c r="AT845" s="286" t="s">
        <v>168</v>
      </c>
      <c r="AU845" s="286" t="s">
        <v>88</v>
      </c>
      <c r="AV845" s="276" t="s">
        <v>86</v>
      </c>
      <c r="AW845" s="276" t="s">
        <v>35</v>
      </c>
      <c r="AX845" s="276" t="s">
        <v>79</v>
      </c>
      <c r="AY845" s="286" t="s">
        <v>160</v>
      </c>
    </row>
    <row r="846" s="251" customFormat="true" ht="12.8" hidden="false" customHeight="false" outlineLevel="0" collapsed="false">
      <c r="B846" s="252"/>
      <c r="C846" s="253"/>
      <c r="D846" s="254" t="s">
        <v>168</v>
      </c>
      <c r="E846" s="255"/>
      <c r="F846" s="256" t="s">
        <v>833</v>
      </c>
      <c r="G846" s="253"/>
      <c r="H846" s="257" t="n">
        <v>2.926</v>
      </c>
      <c r="I846" s="258"/>
      <c r="J846" s="253"/>
      <c r="K846" s="253"/>
      <c r="L846" s="259"/>
      <c r="M846" s="260"/>
      <c r="N846" s="261"/>
      <c r="O846" s="261"/>
      <c r="P846" s="261"/>
      <c r="Q846" s="261"/>
      <c r="R846" s="261"/>
      <c r="S846" s="261"/>
      <c r="T846" s="262"/>
      <c r="AT846" s="263" t="s">
        <v>168</v>
      </c>
      <c r="AU846" s="263" t="s">
        <v>88</v>
      </c>
      <c r="AV846" s="251" t="s">
        <v>88</v>
      </c>
      <c r="AW846" s="251" t="s">
        <v>35</v>
      </c>
      <c r="AX846" s="251" t="s">
        <v>79</v>
      </c>
      <c r="AY846" s="263" t="s">
        <v>160</v>
      </c>
    </row>
    <row r="847" s="251" customFormat="true" ht="12.8" hidden="false" customHeight="false" outlineLevel="0" collapsed="false">
      <c r="B847" s="252"/>
      <c r="C847" s="253"/>
      <c r="D847" s="254" t="s">
        <v>168</v>
      </c>
      <c r="E847" s="255"/>
      <c r="F847" s="256" t="s">
        <v>561</v>
      </c>
      <c r="G847" s="253"/>
      <c r="H847" s="257" t="n">
        <v>1.522</v>
      </c>
      <c r="I847" s="258"/>
      <c r="J847" s="253"/>
      <c r="K847" s="253"/>
      <c r="L847" s="259"/>
      <c r="M847" s="260"/>
      <c r="N847" s="261"/>
      <c r="O847" s="261"/>
      <c r="P847" s="261"/>
      <c r="Q847" s="261"/>
      <c r="R847" s="261"/>
      <c r="S847" s="261"/>
      <c r="T847" s="262"/>
      <c r="AT847" s="263" t="s">
        <v>168</v>
      </c>
      <c r="AU847" s="263" t="s">
        <v>88</v>
      </c>
      <c r="AV847" s="251" t="s">
        <v>88</v>
      </c>
      <c r="AW847" s="251" t="s">
        <v>35</v>
      </c>
      <c r="AX847" s="251" t="s">
        <v>79</v>
      </c>
      <c r="AY847" s="263" t="s">
        <v>160</v>
      </c>
    </row>
    <row r="848" s="251" customFormat="true" ht="12.8" hidden="false" customHeight="false" outlineLevel="0" collapsed="false">
      <c r="B848" s="252"/>
      <c r="C848" s="253"/>
      <c r="D848" s="254" t="s">
        <v>168</v>
      </c>
      <c r="E848" s="255"/>
      <c r="F848" s="256" t="s">
        <v>563</v>
      </c>
      <c r="G848" s="253"/>
      <c r="H848" s="257" t="n">
        <v>0.27</v>
      </c>
      <c r="I848" s="258"/>
      <c r="J848" s="253"/>
      <c r="K848" s="253"/>
      <c r="L848" s="259"/>
      <c r="M848" s="260"/>
      <c r="N848" s="261"/>
      <c r="O848" s="261"/>
      <c r="P848" s="261"/>
      <c r="Q848" s="261"/>
      <c r="R848" s="261"/>
      <c r="S848" s="261"/>
      <c r="T848" s="262"/>
      <c r="AT848" s="263" t="s">
        <v>168</v>
      </c>
      <c r="AU848" s="263" t="s">
        <v>88</v>
      </c>
      <c r="AV848" s="251" t="s">
        <v>88</v>
      </c>
      <c r="AW848" s="251" t="s">
        <v>35</v>
      </c>
      <c r="AX848" s="251" t="s">
        <v>79</v>
      </c>
      <c r="AY848" s="263" t="s">
        <v>160</v>
      </c>
    </row>
    <row r="849" s="276" customFormat="true" ht="12.8" hidden="false" customHeight="false" outlineLevel="0" collapsed="false">
      <c r="B849" s="277"/>
      <c r="C849" s="278"/>
      <c r="D849" s="254" t="s">
        <v>168</v>
      </c>
      <c r="E849" s="279"/>
      <c r="F849" s="280" t="s">
        <v>531</v>
      </c>
      <c r="G849" s="278"/>
      <c r="H849" s="279"/>
      <c r="I849" s="281"/>
      <c r="J849" s="278"/>
      <c r="K849" s="278"/>
      <c r="L849" s="282"/>
      <c r="M849" s="283"/>
      <c r="N849" s="284"/>
      <c r="O849" s="284"/>
      <c r="P849" s="284"/>
      <c r="Q849" s="284"/>
      <c r="R849" s="284"/>
      <c r="S849" s="284"/>
      <c r="T849" s="285"/>
      <c r="AT849" s="286" t="s">
        <v>168</v>
      </c>
      <c r="AU849" s="286" t="s">
        <v>88</v>
      </c>
      <c r="AV849" s="276" t="s">
        <v>86</v>
      </c>
      <c r="AW849" s="276" t="s">
        <v>35</v>
      </c>
      <c r="AX849" s="276" t="s">
        <v>79</v>
      </c>
      <c r="AY849" s="286" t="s">
        <v>160</v>
      </c>
    </row>
    <row r="850" s="251" customFormat="true" ht="12.8" hidden="false" customHeight="false" outlineLevel="0" collapsed="false">
      <c r="B850" s="252"/>
      <c r="C850" s="253"/>
      <c r="D850" s="254" t="s">
        <v>168</v>
      </c>
      <c r="E850" s="255"/>
      <c r="F850" s="256" t="s">
        <v>834</v>
      </c>
      <c r="G850" s="253"/>
      <c r="H850" s="257" t="n">
        <v>1.497</v>
      </c>
      <c r="I850" s="258"/>
      <c r="J850" s="253"/>
      <c r="K850" s="253"/>
      <c r="L850" s="259"/>
      <c r="M850" s="260"/>
      <c r="N850" s="261"/>
      <c r="O850" s="261"/>
      <c r="P850" s="261"/>
      <c r="Q850" s="261"/>
      <c r="R850" s="261"/>
      <c r="S850" s="261"/>
      <c r="T850" s="262"/>
      <c r="AT850" s="263" t="s">
        <v>168</v>
      </c>
      <c r="AU850" s="263" t="s">
        <v>88</v>
      </c>
      <c r="AV850" s="251" t="s">
        <v>88</v>
      </c>
      <c r="AW850" s="251" t="s">
        <v>35</v>
      </c>
      <c r="AX850" s="251" t="s">
        <v>79</v>
      </c>
      <c r="AY850" s="263" t="s">
        <v>160</v>
      </c>
    </row>
    <row r="851" s="251" customFormat="true" ht="12.8" hidden="false" customHeight="false" outlineLevel="0" collapsed="false">
      <c r="B851" s="252"/>
      <c r="C851" s="253"/>
      <c r="D851" s="254" t="s">
        <v>168</v>
      </c>
      <c r="E851" s="255"/>
      <c r="F851" s="256" t="s">
        <v>565</v>
      </c>
      <c r="G851" s="253"/>
      <c r="H851" s="257" t="n">
        <v>0.54</v>
      </c>
      <c r="I851" s="258"/>
      <c r="J851" s="253"/>
      <c r="K851" s="253"/>
      <c r="L851" s="259"/>
      <c r="M851" s="260"/>
      <c r="N851" s="261"/>
      <c r="O851" s="261"/>
      <c r="P851" s="261"/>
      <c r="Q851" s="261"/>
      <c r="R851" s="261"/>
      <c r="S851" s="261"/>
      <c r="T851" s="262"/>
      <c r="AT851" s="263" t="s">
        <v>168</v>
      </c>
      <c r="AU851" s="263" t="s">
        <v>88</v>
      </c>
      <c r="AV851" s="251" t="s">
        <v>88</v>
      </c>
      <c r="AW851" s="251" t="s">
        <v>35</v>
      </c>
      <c r="AX851" s="251" t="s">
        <v>79</v>
      </c>
      <c r="AY851" s="263" t="s">
        <v>160</v>
      </c>
    </row>
    <row r="852" s="276" customFormat="true" ht="12.8" hidden="false" customHeight="false" outlineLevel="0" collapsed="false">
      <c r="B852" s="277"/>
      <c r="C852" s="278"/>
      <c r="D852" s="254" t="s">
        <v>168</v>
      </c>
      <c r="E852" s="279"/>
      <c r="F852" s="280" t="s">
        <v>533</v>
      </c>
      <c r="G852" s="278"/>
      <c r="H852" s="279"/>
      <c r="I852" s="281"/>
      <c r="J852" s="278"/>
      <c r="K852" s="278"/>
      <c r="L852" s="282"/>
      <c r="M852" s="283"/>
      <c r="N852" s="284"/>
      <c r="O852" s="284"/>
      <c r="P852" s="284"/>
      <c r="Q852" s="284"/>
      <c r="R852" s="284"/>
      <c r="S852" s="284"/>
      <c r="T852" s="285"/>
      <c r="AT852" s="286" t="s">
        <v>168</v>
      </c>
      <c r="AU852" s="286" t="s">
        <v>88</v>
      </c>
      <c r="AV852" s="276" t="s">
        <v>86</v>
      </c>
      <c r="AW852" s="276" t="s">
        <v>35</v>
      </c>
      <c r="AX852" s="276" t="s">
        <v>79</v>
      </c>
      <c r="AY852" s="286" t="s">
        <v>160</v>
      </c>
    </row>
    <row r="853" s="264" customFormat="true" ht="12.8" hidden="false" customHeight="false" outlineLevel="0" collapsed="false">
      <c r="B853" s="265"/>
      <c r="C853" s="266"/>
      <c r="D853" s="254" t="s">
        <v>168</v>
      </c>
      <c r="E853" s="267"/>
      <c r="F853" s="268" t="s">
        <v>172</v>
      </c>
      <c r="G853" s="266"/>
      <c r="H853" s="269" t="n">
        <v>217.477</v>
      </c>
      <c r="I853" s="270"/>
      <c r="J853" s="266"/>
      <c r="K853" s="266"/>
      <c r="L853" s="271"/>
      <c r="M853" s="272"/>
      <c r="N853" s="273"/>
      <c r="O853" s="273"/>
      <c r="P853" s="273"/>
      <c r="Q853" s="273"/>
      <c r="R853" s="273"/>
      <c r="S853" s="273"/>
      <c r="T853" s="274"/>
      <c r="AT853" s="275" t="s">
        <v>168</v>
      </c>
      <c r="AU853" s="275" t="s">
        <v>88</v>
      </c>
      <c r="AV853" s="264" t="s">
        <v>166</v>
      </c>
      <c r="AW853" s="264" t="s">
        <v>35</v>
      </c>
      <c r="AX853" s="264" t="s">
        <v>86</v>
      </c>
      <c r="AY853" s="275" t="s">
        <v>160</v>
      </c>
    </row>
    <row r="854" s="31" customFormat="true" ht="21.75" hidden="false" customHeight="true" outlineLevel="0" collapsed="false">
      <c r="A854" s="24"/>
      <c r="B854" s="25"/>
      <c r="C854" s="237" t="s">
        <v>835</v>
      </c>
      <c r="D854" s="237" t="s">
        <v>162</v>
      </c>
      <c r="E854" s="238" t="s">
        <v>836</v>
      </c>
      <c r="F854" s="239" t="s">
        <v>837</v>
      </c>
      <c r="G854" s="240" t="s">
        <v>213</v>
      </c>
      <c r="H854" s="241" t="n">
        <v>57.041</v>
      </c>
      <c r="I854" s="242"/>
      <c r="J854" s="243" t="n">
        <f aca="false">ROUND(I854*H854,2)</f>
        <v>0</v>
      </c>
      <c r="K854" s="244"/>
      <c r="L854" s="30"/>
      <c r="M854" s="245"/>
      <c r="N854" s="246" t="s">
        <v>44</v>
      </c>
      <c r="O854" s="74"/>
      <c r="P854" s="247" t="n">
        <f aca="false">O854*H854</f>
        <v>0</v>
      </c>
      <c r="Q854" s="247" t="n">
        <v>0</v>
      </c>
      <c r="R854" s="247" t="n">
        <f aca="false">Q854*H854</f>
        <v>0</v>
      </c>
      <c r="S854" s="247" t="n">
        <v>0.068</v>
      </c>
      <c r="T854" s="248" t="n">
        <f aca="false">S854*H854</f>
        <v>3.878788</v>
      </c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  <c r="AE854" s="24"/>
      <c r="AR854" s="249" t="s">
        <v>166</v>
      </c>
      <c r="AT854" s="249" t="s">
        <v>162</v>
      </c>
      <c r="AU854" s="249" t="s">
        <v>88</v>
      </c>
      <c r="AY854" s="3" t="s">
        <v>160</v>
      </c>
      <c r="BE854" s="250" t="n">
        <f aca="false">IF(N854="základní",J854,0)</f>
        <v>0</v>
      </c>
      <c r="BF854" s="250" t="n">
        <f aca="false">IF(N854="snížená",J854,0)</f>
        <v>0</v>
      </c>
      <c r="BG854" s="250" t="n">
        <f aca="false">IF(N854="zákl. přenesená",J854,0)</f>
        <v>0</v>
      </c>
      <c r="BH854" s="250" t="n">
        <f aca="false">IF(N854="sníž. přenesená",J854,0)</f>
        <v>0</v>
      </c>
      <c r="BI854" s="250" t="n">
        <f aca="false">IF(N854="nulová",J854,0)</f>
        <v>0</v>
      </c>
      <c r="BJ854" s="3" t="s">
        <v>86</v>
      </c>
      <c r="BK854" s="250" t="n">
        <f aca="false">ROUND(I854*H854,2)</f>
        <v>0</v>
      </c>
      <c r="BL854" s="3" t="s">
        <v>166</v>
      </c>
      <c r="BM854" s="249" t="s">
        <v>838</v>
      </c>
    </row>
    <row r="855" s="251" customFormat="true" ht="12.8" hidden="false" customHeight="false" outlineLevel="0" collapsed="false">
      <c r="B855" s="252"/>
      <c r="C855" s="253"/>
      <c r="D855" s="254" t="s">
        <v>168</v>
      </c>
      <c r="E855" s="255"/>
      <c r="F855" s="256" t="s">
        <v>839</v>
      </c>
      <c r="G855" s="253"/>
      <c r="H855" s="257" t="n">
        <v>15.14</v>
      </c>
      <c r="I855" s="258"/>
      <c r="J855" s="253"/>
      <c r="K855" s="253"/>
      <c r="L855" s="259"/>
      <c r="M855" s="260"/>
      <c r="N855" s="261"/>
      <c r="O855" s="261"/>
      <c r="P855" s="261"/>
      <c r="Q855" s="261"/>
      <c r="R855" s="261"/>
      <c r="S855" s="261"/>
      <c r="T855" s="262"/>
      <c r="AT855" s="263" t="s">
        <v>168</v>
      </c>
      <c r="AU855" s="263" t="s">
        <v>88</v>
      </c>
      <c r="AV855" s="251" t="s">
        <v>88</v>
      </c>
      <c r="AW855" s="251" t="s">
        <v>35</v>
      </c>
      <c r="AX855" s="251" t="s">
        <v>79</v>
      </c>
      <c r="AY855" s="263" t="s">
        <v>160</v>
      </c>
    </row>
    <row r="856" s="251" customFormat="true" ht="12.8" hidden="false" customHeight="false" outlineLevel="0" collapsed="false">
      <c r="B856" s="252"/>
      <c r="C856" s="253"/>
      <c r="D856" s="254" t="s">
        <v>168</v>
      </c>
      <c r="E856" s="255"/>
      <c r="F856" s="256" t="s">
        <v>487</v>
      </c>
      <c r="G856" s="253"/>
      <c r="H856" s="257" t="n">
        <v>-1.379</v>
      </c>
      <c r="I856" s="258"/>
      <c r="J856" s="253"/>
      <c r="K856" s="253"/>
      <c r="L856" s="259"/>
      <c r="M856" s="260"/>
      <c r="N856" s="261"/>
      <c r="O856" s="261"/>
      <c r="P856" s="261"/>
      <c r="Q856" s="261"/>
      <c r="R856" s="261"/>
      <c r="S856" s="261"/>
      <c r="T856" s="262"/>
      <c r="AT856" s="263" t="s">
        <v>168</v>
      </c>
      <c r="AU856" s="263" t="s">
        <v>88</v>
      </c>
      <c r="AV856" s="251" t="s">
        <v>88</v>
      </c>
      <c r="AW856" s="251" t="s">
        <v>35</v>
      </c>
      <c r="AX856" s="251" t="s">
        <v>79</v>
      </c>
      <c r="AY856" s="263" t="s">
        <v>160</v>
      </c>
    </row>
    <row r="857" s="276" customFormat="true" ht="12.8" hidden="false" customHeight="false" outlineLevel="0" collapsed="false">
      <c r="B857" s="277"/>
      <c r="C857" s="278"/>
      <c r="D857" s="254" t="s">
        <v>168</v>
      </c>
      <c r="E857" s="279"/>
      <c r="F857" s="280" t="s">
        <v>521</v>
      </c>
      <c r="G857" s="278"/>
      <c r="H857" s="279"/>
      <c r="I857" s="281"/>
      <c r="J857" s="278"/>
      <c r="K857" s="278"/>
      <c r="L857" s="282"/>
      <c r="M857" s="283"/>
      <c r="N857" s="284"/>
      <c r="O857" s="284"/>
      <c r="P857" s="284"/>
      <c r="Q857" s="284"/>
      <c r="R857" s="284"/>
      <c r="S857" s="284"/>
      <c r="T857" s="285"/>
      <c r="AT857" s="286" t="s">
        <v>168</v>
      </c>
      <c r="AU857" s="286" t="s">
        <v>88</v>
      </c>
      <c r="AV857" s="276" t="s">
        <v>86</v>
      </c>
      <c r="AW857" s="276" t="s">
        <v>35</v>
      </c>
      <c r="AX857" s="276" t="s">
        <v>79</v>
      </c>
      <c r="AY857" s="286" t="s">
        <v>160</v>
      </c>
    </row>
    <row r="858" s="251" customFormat="true" ht="12.8" hidden="false" customHeight="false" outlineLevel="0" collapsed="false">
      <c r="B858" s="252"/>
      <c r="C858" s="253"/>
      <c r="D858" s="254" t="s">
        <v>168</v>
      </c>
      <c r="E858" s="255"/>
      <c r="F858" s="256" t="s">
        <v>840</v>
      </c>
      <c r="G858" s="253"/>
      <c r="H858" s="257" t="n">
        <v>19.28</v>
      </c>
      <c r="I858" s="258"/>
      <c r="J858" s="253"/>
      <c r="K858" s="253"/>
      <c r="L858" s="259"/>
      <c r="M858" s="260"/>
      <c r="N858" s="261"/>
      <c r="O858" s="261"/>
      <c r="P858" s="261"/>
      <c r="Q858" s="261"/>
      <c r="R858" s="261"/>
      <c r="S858" s="261"/>
      <c r="T858" s="262"/>
      <c r="AT858" s="263" t="s">
        <v>168</v>
      </c>
      <c r="AU858" s="263" t="s">
        <v>88</v>
      </c>
      <c r="AV858" s="251" t="s">
        <v>88</v>
      </c>
      <c r="AW858" s="251" t="s">
        <v>35</v>
      </c>
      <c r="AX858" s="251" t="s">
        <v>79</v>
      </c>
      <c r="AY858" s="263" t="s">
        <v>160</v>
      </c>
    </row>
    <row r="859" s="251" customFormat="true" ht="12.8" hidden="false" customHeight="false" outlineLevel="0" collapsed="false">
      <c r="B859" s="252"/>
      <c r="C859" s="253"/>
      <c r="D859" s="254" t="s">
        <v>168</v>
      </c>
      <c r="E859" s="255"/>
      <c r="F859" s="256" t="s">
        <v>841</v>
      </c>
      <c r="G859" s="253"/>
      <c r="H859" s="257" t="n">
        <v>-2.364</v>
      </c>
      <c r="I859" s="258"/>
      <c r="J859" s="253"/>
      <c r="K859" s="253"/>
      <c r="L859" s="259"/>
      <c r="M859" s="260"/>
      <c r="N859" s="261"/>
      <c r="O859" s="261"/>
      <c r="P859" s="261"/>
      <c r="Q859" s="261"/>
      <c r="R859" s="261"/>
      <c r="S859" s="261"/>
      <c r="T859" s="262"/>
      <c r="AT859" s="263" t="s">
        <v>168</v>
      </c>
      <c r="AU859" s="263" t="s">
        <v>88</v>
      </c>
      <c r="AV859" s="251" t="s">
        <v>88</v>
      </c>
      <c r="AW859" s="251" t="s">
        <v>35</v>
      </c>
      <c r="AX859" s="251" t="s">
        <v>79</v>
      </c>
      <c r="AY859" s="263" t="s">
        <v>160</v>
      </c>
    </row>
    <row r="860" s="251" customFormat="true" ht="12.8" hidden="false" customHeight="false" outlineLevel="0" collapsed="false">
      <c r="B860" s="252"/>
      <c r="C860" s="253"/>
      <c r="D860" s="254" t="s">
        <v>168</v>
      </c>
      <c r="E860" s="255"/>
      <c r="F860" s="256" t="s">
        <v>487</v>
      </c>
      <c r="G860" s="253"/>
      <c r="H860" s="257" t="n">
        <v>-1.379</v>
      </c>
      <c r="I860" s="258"/>
      <c r="J860" s="253"/>
      <c r="K860" s="253"/>
      <c r="L860" s="259"/>
      <c r="M860" s="260"/>
      <c r="N860" s="261"/>
      <c r="O860" s="261"/>
      <c r="P860" s="261"/>
      <c r="Q860" s="261"/>
      <c r="R860" s="261"/>
      <c r="S860" s="261"/>
      <c r="T860" s="262"/>
      <c r="AT860" s="263" t="s">
        <v>168</v>
      </c>
      <c r="AU860" s="263" t="s">
        <v>88</v>
      </c>
      <c r="AV860" s="251" t="s">
        <v>88</v>
      </c>
      <c r="AW860" s="251" t="s">
        <v>35</v>
      </c>
      <c r="AX860" s="251" t="s">
        <v>79</v>
      </c>
      <c r="AY860" s="263" t="s">
        <v>160</v>
      </c>
    </row>
    <row r="861" s="251" customFormat="true" ht="12.8" hidden="false" customHeight="false" outlineLevel="0" collapsed="false">
      <c r="B861" s="252"/>
      <c r="C861" s="253"/>
      <c r="D861" s="254" t="s">
        <v>168</v>
      </c>
      <c r="E861" s="255"/>
      <c r="F861" s="256" t="s">
        <v>842</v>
      </c>
      <c r="G861" s="253"/>
      <c r="H861" s="257" t="n">
        <v>19.52</v>
      </c>
      <c r="I861" s="258"/>
      <c r="J861" s="253"/>
      <c r="K861" s="253"/>
      <c r="L861" s="259"/>
      <c r="M861" s="260"/>
      <c r="N861" s="261"/>
      <c r="O861" s="261"/>
      <c r="P861" s="261"/>
      <c r="Q861" s="261"/>
      <c r="R861" s="261"/>
      <c r="S861" s="261"/>
      <c r="T861" s="262"/>
      <c r="AT861" s="263" t="s">
        <v>168</v>
      </c>
      <c r="AU861" s="263" t="s">
        <v>88</v>
      </c>
      <c r="AV861" s="251" t="s">
        <v>88</v>
      </c>
      <c r="AW861" s="251" t="s">
        <v>35</v>
      </c>
      <c r="AX861" s="251" t="s">
        <v>79</v>
      </c>
      <c r="AY861" s="263" t="s">
        <v>160</v>
      </c>
    </row>
    <row r="862" s="251" customFormat="true" ht="12.8" hidden="false" customHeight="false" outlineLevel="0" collapsed="false">
      <c r="B862" s="252"/>
      <c r="C862" s="253"/>
      <c r="D862" s="254" t="s">
        <v>168</v>
      </c>
      <c r="E862" s="255"/>
      <c r="F862" s="256" t="s">
        <v>714</v>
      </c>
      <c r="G862" s="253"/>
      <c r="H862" s="257" t="n">
        <v>-3.546</v>
      </c>
      <c r="I862" s="258"/>
      <c r="J862" s="253"/>
      <c r="K862" s="253"/>
      <c r="L862" s="259"/>
      <c r="M862" s="260"/>
      <c r="N862" s="261"/>
      <c r="O862" s="261"/>
      <c r="P862" s="261"/>
      <c r="Q862" s="261"/>
      <c r="R862" s="261"/>
      <c r="S862" s="261"/>
      <c r="T862" s="262"/>
      <c r="AT862" s="263" t="s">
        <v>168</v>
      </c>
      <c r="AU862" s="263" t="s">
        <v>88</v>
      </c>
      <c r="AV862" s="251" t="s">
        <v>88</v>
      </c>
      <c r="AW862" s="251" t="s">
        <v>35</v>
      </c>
      <c r="AX862" s="251" t="s">
        <v>79</v>
      </c>
      <c r="AY862" s="263" t="s">
        <v>160</v>
      </c>
    </row>
    <row r="863" s="251" customFormat="true" ht="12.8" hidden="false" customHeight="false" outlineLevel="0" collapsed="false">
      <c r="B863" s="252"/>
      <c r="C863" s="253"/>
      <c r="D863" s="254" t="s">
        <v>168</v>
      </c>
      <c r="E863" s="255"/>
      <c r="F863" s="256" t="s">
        <v>487</v>
      </c>
      <c r="G863" s="253"/>
      <c r="H863" s="257" t="n">
        <v>-1.379</v>
      </c>
      <c r="I863" s="258"/>
      <c r="J863" s="253"/>
      <c r="K863" s="253"/>
      <c r="L863" s="259"/>
      <c r="M863" s="260"/>
      <c r="N863" s="261"/>
      <c r="O863" s="261"/>
      <c r="P863" s="261"/>
      <c r="Q863" s="261"/>
      <c r="R863" s="261"/>
      <c r="S863" s="261"/>
      <c r="T863" s="262"/>
      <c r="AT863" s="263" t="s">
        <v>168</v>
      </c>
      <c r="AU863" s="263" t="s">
        <v>88</v>
      </c>
      <c r="AV863" s="251" t="s">
        <v>88</v>
      </c>
      <c r="AW863" s="251" t="s">
        <v>35</v>
      </c>
      <c r="AX863" s="251" t="s">
        <v>79</v>
      </c>
      <c r="AY863" s="263" t="s">
        <v>160</v>
      </c>
    </row>
    <row r="864" s="251" customFormat="true" ht="12.8" hidden="false" customHeight="false" outlineLevel="0" collapsed="false">
      <c r="B864" s="252"/>
      <c r="C864" s="253"/>
      <c r="D864" s="254" t="s">
        <v>168</v>
      </c>
      <c r="E864" s="255"/>
      <c r="F864" s="256" t="s">
        <v>843</v>
      </c>
      <c r="G864" s="253"/>
      <c r="H864" s="257" t="n">
        <v>13.52</v>
      </c>
      <c r="I864" s="258"/>
      <c r="J864" s="253"/>
      <c r="K864" s="253"/>
      <c r="L864" s="259"/>
      <c r="M864" s="260"/>
      <c r="N864" s="261"/>
      <c r="O864" s="261"/>
      <c r="P864" s="261"/>
      <c r="Q864" s="261"/>
      <c r="R864" s="261"/>
      <c r="S864" s="261"/>
      <c r="T864" s="262"/>
      <c r="AT864" s="263" t="s">
        <v>168</v>
      </c>
      <c r="AU864" s="263" t="s">
        <v>88</v>
      </c>
      <c r="AV864" s="251" t="s">
        <v>88</v>
      </c>
      <c r="AW864" s="251" t="s">
        <v>35</v>
      </c>
      <c r="AX864" s="251" t="s">
        <v>79</v>
      </c>
      <c r="AY864" s="263" t="s">
        <v>160</v>
      </c>
    </row>
    <row r="865" s="251" customFormat="true" ht="12.8" hidden="false" customHeight="false" outlineLevel="0" collapsed="false">
      <c r="B865" s="252"/>
      <c r="C865" s="253"/>
      <c r="D865" s="254" t="s">
        <v>168</v>
      </c>
      <c r="E865" s="255"/>
      <c r="F865" s="256" t="s">
        <v>844</v>
      </c>
      <c r="G865" s="253"/>
      <c r="H865" s="257" t="n">
        <v>-1.182</v>
      </c>
      <c r="I865" s="258"/>
      <c r="J865" s="253"/>
      <c r="K865" s="253"/>
      <c r="L865" s="259"/>
      <c r="M865" s="260"/>
      <c r="N865" s="261"/>
      <c r="O865" s="261"/>
      <c r="P865" s="261"/>
      <c r="Q865" s="261"/>
      <c r="R865" s="261"/>
      <c r="S865" s="261"/>
      <c r="T865" s="262"/>
      <c r="AT865" s="263" t="s">
        <v>168</v>
      </c>
      <c r="AU865" s="263" t="s">
        <v>88</v>
      </c>
      <c r="AV865" s="251" t="s">
        <v>88</v>
      </c>
      <c r="AW865" s="251" t="s">
        <v>35</v>
      </c>
      <c r="AX865" s="251" t="s">
        <v>79</v>
      </c>
      <c r="AY865" s="263" t="s">
        <v>160</v>
      </c>
    </row>
    <row r="866" s="251" customFormat="true" ht="12.8" hidden="false" customHeight="false" outlineLevel="0" collapsed="false">
      <c r="B866" s="252"/>
      <c r="C866" s="253"/>
      <c r="D866" s="254" t="s">
        <v>168</v>
      </c>
      <c r="E866" s="255"/>
      <c r="F866" s="256" t="s">
        <v>845</v>
      </c>
      <c r="G866" s="253"/>
      <c r="H866" s="257" t="n">
        <v>0.81</v>
      </c>
      <c r="I866" s="258"/>
      <c r="J866" s="253"/>
      <c r="K866" s="253"/>
      <c r="L866" s="259"/>
      <c r="M866" s="260"/>
      <c r="N866" s="261"/>
      <c r="O866" s="261"/>
      <c r="P866" s="261"/>
      <c r="Q866" s="261"/>
      <c r="R866" s="261"/>
      <c r="S866" s="261"/>
      <c r="T866" s="262"/>
      <c r="AT866" s="263" t="s">
        <v>168</v>
      </c>
      <c r="AU866" s="263" t="s">
        <v>88</v>
      </c>
      <c r="AV866" s="251" t="s">
        <v>88</v>
      </c>
      <c r="AW866" s="251" t="s">
        <v>35</v>
      </c>
      <c r="AX866" s="251" t="s">
        <v>79</v>
      </c>
      <c r="AY866" s="263" t="s">
        <v>160</v>
      </c>
    </row>
    <row r="867" s="276" customFormat="true" ht="12.8" hidden="false" customHeight="false" outlineLevel="0" collapsed="false">
      <c r="B867" s="277"/>
      <c r="C867" s="278"/>
      <c r="D867" s="254" t="s">
        <v>168</v>
      </c>
      <c r="E867" s="279"/>
      <c r="F867" s="280" t="s">
        <v>846</v>
      </c>
      <c r="G867" s="278"/>
      <c r="H867" s="279"/>
      <c r="I867" s="281"/>
      <c r="J867" s="278"/>
      <c r="K867" s="278"/>
      <c r="L867" s="282"/>
      <c r="M867" s="283"/>
      <c r="N867" s="284"/>
      <c r="O867" s="284"/>
      <c r="P867" s="284"/>
      <c r="Q867" s="284"/>
      <c r="R867" s="284"/>
      <c r="S867" s="284"/>
      <c r="T867" s="285"/>
      <c r="AT867" s="286" t="s">
        <v>168</v>
      </c>
      <c r="AU867" s="286" t="s">
        <v>88</v>
      </c>
      <c r="AV867" s="276" t="s">
        <v>86</v>
      </c>
      <c r="AW867" s="276" t="s">
        <v>35</v>
      </c>
      <c r="AX867" s="276" t="s">
        <v>79</v>
      </c>
      <c r="AY867" s="286" t="s">
        <v>160</v>
      </c>
    </row>
    <row r="868" s="264" customFormat="true" ht="12.8" hidden="false" customHeight="false" outlineLevel="0" collapsed="false">
      <c r="B868" s="265"/>
      <c r="C868" s="266"/>
      <c r="D868" s="254" t="s">
        <v>168</v>
      </c>
      <c r="E868" s="267"/>
      <c r="F868" s="268" t="s">
        <v>172</v>
      </c>
      <c r="G868" s="266"/>
      <c r="H868" s="269" t="n">
        <v>57.041</v>
      </c>
      <c r="I868" s="270"/>
      <c r="J868" s="266"/>
      <c r="K868" s="266"/>
      <c r="L868" s="271"/>
      <c r="M868" s="272"/>
      <c r="N868" s="273"/>
      <c r="O868" s="273"/>
      <c r="P868" s="273"/>
      <c r="Q868" s="273"/>
      <c r="R868" s="273"/>
      <c r="S868" s="273"/>
      <c r="T868" s="274"/>
      <c r="AT868" s="275" t="s">
        <v>168</v>
      </c>
      <c r="AU868" s="275" t="s">
        <v>88</v>
      </c>
      <c r="AV868" s="264" t="s">
        <v>166</v>
      </c>
      <c r="AW868" s="264" t="s">
        <v>35</v>
      </c>
      <c r="AX868" s="264" t="s">
        <v>86</v>
      </c>
      <c r="AY868" s="275" t="s">
        <v>160</v>
      </c>
    </row>
    <row r="869" s="220" customFormat="true" ht="22.8" hidden="false" customHeight="true" outlineLevel="0" collapsed="false">
      <c r="B869" s="221"/>
      <c r="C869" s="222"/>
      <c r="D869" s="223" t="s">
        <v>78</v>
      </c>
      <c r="E869" s="235" t="s">
        <v>295</v>
      </c>
      <c r="F869" s="235" t="s">
        <v>296</v>
      </c>
      <c r="G869" s="222"/>
      <c r="H869" s="222"/>
      <c r="I869" s="225"/>
      <c r="J869" s="236" t="n">
        <f aca="false">BK869</f>
        <v>0</v>
      </c>
      <c r="K869" s="222"/>
      <c r="L869" s="227"/>
      <c r="M869" s="228"/>
      <c r="N869" s="229"/>
      <c r="O869" s="229"/>
      <c r="P869" s="230" t="n">
        <f aca="false">SUM(P870:P874)</f>
        <v>0</v>
      </c>
      <c r="Q869" s="229"/>
      <c r="R869" s="230" t="n">
        <f aca="false">SUM(R870:R874)</f>
        <v>0</v>
      </c>
      <c r="S869" s="229"/>
      <c r="T869" s="231" t="n">
        <f aca="false">SUM(T870:T874)</f>
        <v>0</v>
      </c>
      <c r="AR869" s="232" t="s">
        <v>86</v>
      </c>
      <c r="AT869" s="233" t="s">
        <v>78</v>
      </c>
      <c r="AU869" s="233" t="s">
        <v>86</v>
      </c>
      <c r="AY869" s="232" t="s">
        <v>160</v>
      </c>
      <c r="BK869" s="234" t="n">
        <f aca="false">SUM(BK870:BK874)</f>
        <v>0</v>
      </c>
    </row>
    <row r="870" s="31" customFormat="true" ht="21.75" hidden="false" customHeight="true" outlineLevel="0" collapsed="false">
      <c r="A870" s="24"/>
      <c r="B870" s="25"/>
      <c r="C870" s="237" t="s">
        <v>847</v>
      </c>
      <c r="D870" s="237" t="s">
        <v>162</v>
      </c>
      <c r="E870" s="238" t="s">
        <v>298</v>
      </c>
      <c r="F870" s="239" t="s">
        <v>299</v>
      </c>
      <c r="G870" s="240" t="s">
        <v>189</v>
      </c>
      <c r="H870" s="241" t="n">
        <v>73.502</v>
      </c>
      <c r="I870" s="242"/>
      <c r="J870" s="243" t="n">
        <f aca="false">ROUND(I870*H870,2)</f>
        <v>0</v>
      </c>
      <c r="K870" s="244"/>
      <c r="L870" s="30"/>
      <c r="M870" s="245"/>
      <c r="N870" s="246" t="s">
        <v>44</v>
      </c>
      <c r="O870" s="74"/>
      <c r="P870" s="247" t="n">
        <f aca="false">O870*H870</f>
        <v>0</v>
      </c>
      <c r="Q870" s="247" t="n">
        <v>0</v>
      </c>
      <c r="R870" s="247" t="n">
        <f aca="false">Q870*H870</f>
        <v>0</v>
      </c>
      <c r="S870" s="247" t="n">
        <v>0</v>
      </c>
      <c r="T870" s="248" t="n">
        <f aca="false">S870*H870</f>
        <v>0</v>
      </c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  <c r="AE870" s="24"/>
      <c r="AR870" s="249" t="s">
        <v>166</v>
      </c>
      <c r="AT870" s="249" t="s">
        <v>162</v>
      </c>
      <c r="AU870" s="249" t="s">
        <v>88</v>
      </c>
      <c r="AY870" s="3" t="s">
        <v>160</v>
      </c>
      <c r="BE870" s="250" t="n">
        <f aca="false">IF(N870="základní",J870,0)</f>
        <v>0</v>
      </c>
      <c r="BF870" s="250" t="n">
        <f aca="false">IF(N870="snížená",J870,0)</f>
        <v>0</v>
      </c>
      <c r="BG870" s="250" t="n">
        <f aca="false">IF(N870="zákl. přenesená",J870,0)</f>
        <v>0</v>
      </c>
      <c r="BH870" s="250" t="n">
        <f aca="false">IF(N870="sníž. přenesená",J870,0)</f>
        <v>0</v>
      </c>
      <c r="BI870" s="250" t="n">
        <f aca="false">IF(N870="nulová",J870,0)</f>
        <v>0</v>
      </c>
      <c r="BJ870" s="3" t="s">
        <v>86</v>
      </c>
      <c r="BK870" s="250" t="n">
        <f aca="false">ROUND(I870*H870,2)</f>
        <v>0</v>
      </c>
      <c r="BL870" s="3" t="s">
        <v>166</v>
      </c>
      <c r="BM870" s="249" t="s">
        <v>848</v>
      </c>
    </row>
    <row r="871" s="31" customFormat="true" ht="21.75" hidden="false" customHeight="true" outlineLevel="0" collapsed="false">
      <c r="A871" s="24"/>
      <c r="B871" s="25"/>
      <c r="C871" s="237" t="s">
        <v>849</v>
      </c>
      <c r="D871" s="237" t="s">
        <v>162</v>
      </c>
      <c r="E871" s="238" t="s">
        <v>302</v>
      </c>
      <c r="F871" s="239" t="s">
        <v>303</v>
      </c>
      <c r="G871" s="240" t="s">
        <v>189</v>
      </c>
      <c r="H871" s="241" t="n">
        <v>73.502</v>
      </c>
      <c r="I871" s="242"/>
      <c r="J871" s="243" t="n">
        <f aca="false">ROUND(I871*H871,2)</f>
        <v>0</v>
      </c>
      <c r="K871" s="244"/>
      <c r="L871" s="30"/>
      <c r="M871" s="245"/>
      <c r="N871" s="246" t="s">
        <v>44</v>
      </c>
      <c r="O871" s="74"/>
      <c r="P871" s="247" t="n">
        <f aca="false">O871*H871</f>
        <v>0</v>
      </c>
      <c r="Q871" s="247" t="n">
        <v>0</v>
      </c>
      <c r="R871" s="247" t="n">
        <f aca="false">Q871*H871</f>
        <v>0</v>
      </c>
      <c r="S871" s="247" t="n">
        <v>0</v>
      </c>
      <c r="T871" s="248" t="n">
        <f aca="false">S871*H871</f>
        <v>0</v>
      </c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  <c r="AE871" s="24"/>
      <c r="AR871" s="249" t="s">
        <v>166</v>
      </c>
      <c r="AT871" s="249" t="s">
        <v>162</v>
      </c>
      <c r="AU871" s="249" t="s">
        <v>88</v>
      </c>
      <c r="AY871" s="3" t="s">
        <v>160</v>
      </c>
      <c r="BE871" s="250" t="n">
        <f aca="false">IF(N871="základní",J871,0)</f>
        <v>0</v>
      </c>
      <c r="BF871" s="250" t="n">
        <f aca="false">IF(N871="snížená",J871,0)</f>
        <v>0</v>
      </c>
      <c r="BG871" s="250" t="n">
        <f aca="false">IF(N871="zákl. přenesená",J871,0)</f>
        <v>0</v>
      </c>
      <c r="BH871" s="250" t="n">
        <f aca="false">IF(N871="sníž. přenesená",J871,0)</f>
        <v>0</v>
      </c>
      <c r="BI871" s="250" t="n">
        <f aca="false">IF(N871="nulová",J871,0)</f>
        <v>0</v>
      </c>
      <c r="BJ871" s="3" t="s">
        <v>86</v>
      </c>
      <c r="BK871" s="250" t="n">
        <f aca="false">ROUND(I871*H871,2)</f>
        <v>0</v>
      </c>
      <c r="BL871" s="3" t="s">
        <v>166</v>
      </c>
      <c r="BM871" s="249" t="s">
        <v>850</v>
      </c>
    </row>
    <row r="872" s="31" customFormat="true" ht="21.75" hidden="false" customHeight="true" outlineLevel="0" collapsed="false">
      <c r="A872" s="24"/>
      <c r="B872" s="25"/>
      <c r="C872" s="237" t="s">
        <v>851</v>
      </c>
      <c r="D872" s="237" t="s">
        <v>162</v>
      </c>
      <c r="E872" s="238" t="s">
        <v>306</v>
      </c>
      <c r="F872" s="239" t="s">
        <v>307</v>
      </c>
      <c r="G872" s="240" t="s">
        <v>189</v>
      </c>
      <c r="H872" s="241" t="n">
        <v>2058.056</v>
      </c>
      <c r="I872" s="242"/>
      <c r="J872" s="243" t="n">
        <f aca="false">ROUND(I872*H872,2)</f>
        <v>0</v>
      </c>
      <c r="K872" s="244"/>
      <c r="L872" s="30"/>
      <c r="M872" s="245"/>
      <c r="N872" s="246" t="s">
        <v>44</v>
      </c>
      <c r="O872" s="74"/>
      <c r="P872" s="247" t="n">
        <f aca="false">O872*H872</f>
        <v>0</v>
      </c>
      <c r="Q872" s="247" t="n">
        <v>0</v>
      </c>
      <c r="R872" s="247" t="n">
        <f aca="false">Q872*H872</f>
        <v>0</v>
      </c>
      <c r="S872" s="247" t="n">
        <v>0</v>
      </c>
      <c r="T872" s="248" t="n">
        <f aca="false">S872*H872</f>
        <v>0</v>
      </c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  <c r="AE872" s="24"/>
      <c r="AR872" s="249" t="s">
        <v>166</v>
      </c>
      <c r="AT872" s="249" t="s">
        <v>162</v>
      </c>
      <c r="AU872" s="249" t="s">
        <v>88</v>
      </c>
      <c r="AY872" s="3" t="s">
        <v>160</v>
      </c>
      <c r="BE872" s="250" t="n">
        <f aca="false">IF(N872="základní",J872,0)</f>
        <v>0</v>
      </c>
      <c r="BF872" s="250" t="n">
        <f aca="false">IF(N872="snížená",J872,0)</f>
        <v>0</v>
      </c>
      <c r="BG872" s="250" t="n">
        <f aca="false">IF(N872="zákl. přenesená",J872,0)</f>
        <v>0</v>
      </c>
      <c r="BH872" s="250" t="n">
        <f aca="false">IF(N872="sníž. přenesená",J872,0)</f>
        <v>0</v>
      </c>
      <c r="BI872" s="250" t="n">
        <f aca="false">IF(N872="nulová",J872,0)</f>
        <v>0</v>
      </c>
      <c r="BJ872" s="3" t="s">
        <v>86</v>
      </c>
      <c r="BK872" s="250" t="n">
        <f aca="false">ROUND(I872*H872,2)</f>
        <v>0</v>
      </c>
      <c r="BL872" s="3" t="s">
        <v>166</v>
      </c>
      <c r="BM872" s="249" t="s">
        <v>852</v>
      </c>
    </row>
    <row r="873" s="251" customFormat="true" ht="12.8" hidden="false" customHeight="false" outlineLevel="0" collapsed="false">
      <c r="B873" s="252"/>
      <c r="C873" s="253"/>
      <c r="D873" s="254" t="s">
        <v>168</v>
      </c>
      <c r="E873" s="253"/>
      <c r="F873" s="256" t="s">
        <v>853</v>
      </c>
      <c r="G873" s="253"/>
      <c r="H873" s="257" t="n">
        <v>2058.056</v>
      </c>
      <c r="I873" s="258"/>
      <c r="J873" s="253"/>
      <c r="K873" s="253"/>
      <c r="L873" s="259"/>
      <c r="M873" s="260"/>
      <c r="N873" s="261"/>
      <c r="O873" s="261"/>
      <c r="P873" s="261"/>
      <c r="Q873" s="261"/>
      <c r="R873" s="261"/>
      <c r="S873" s="261"/>
      <c r="T873" s="262"/>
      <c r="AT873" s="263" t="s">
        <v>168</v>
      </c>
      <c r="AU873" s="263" t="s">
        <v>88</v>
      </c>
      <c r="AV873" s="251" t="s">
        <v>88</v>
      </c>
      <c r="AW873" s="251" t="s">
        <v>3</v>
      </c>
      <c r="AX873" s="251" t="s">
        <v>86</v>
      </c>
      <c r="AY873" s="263" t="s">
        <v>160</v>
      </c>
    </row>
    <row r="874" s="31" customFormat="true" ht="33" hidden="false" customHeight="true" outlineLevel="0" collapsed="false">
      <c r="A874" s="24"/>
      <c r="B874" s="25"/>
      <c r="C874" s="237" t="s">
        <v>854</v>
      </c>
      <c r="D874" s="237" t="s">
        <v>162</v>
      </c>
      <c r="E874" s="238" t="s">
        <v>311</v>
      </c>
      <c r="F874" s="239" t="s">
        <v>312</v>
      </c>
      <c r="G874" s="240" t="s">
        <v>189</v>
      </c>
      <c r="H874" s="241" t="n">
        <v>73.502</v>
      </c>
      <c r="I874" s="242"/>
      <c r="J874" s="243" t="n">
        <f aca="false">ROUND(I874*H874,2)</f>
        <v>0</v>
      </c>
      <c r="K874" s="244"/>
      <c r="L874" s="30"/>
      <c r="M874" s="245"/>
      <c r="N874" s="246" t="s">
        <v>44</v>
      </c>
      <c r="O874" s="74"/>
      <c r="P874" s="247" t="n">
        <f aca="false">O874*H874</f>
        <v>0</v>
      </c>
      <c r="Q874" s="247" t="n">
        <v>0</v>
      </c>
      <c r="R874" s="247" t="n">
        <f aca="false">Q874*H874</f>
        <v>0</v>
      </c>
      <c r="S874" s="247" t="n">
        <v>0</v>
      </c>
      <c r="T874" s="248" t="n">
        <f aca="false">S874*H874</f>
        <v>0</v>
      </c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  <c r="AE874" s="24"/>
      <c r="AR874" s="249" t="s">
        <v>166</v>
      </c>
      <c r="AT874" s="249" t="s">
        <v>162</v>
      </c>
      <c r="AU874" s="249" t="s">
        <v>88</v>
      </c>
      <c r="AY874" s="3" t="s">
        <v>160</v>
      </c>
      <c r="BE874" s="250" t="n">
        <f aca="false">IF(N874="základní",J874,0)</f>
        <v>0</v>
      </c>
      <c r="BF874" s="250" t="n">
        <f aca="false">IF(N874="snížená",J874,0)</f>
        <v>0</v>
      </c>
      <c r="BG874" s="250" t="n">
        <f aca="false">IF(N874="zákl. přenesená",J874,0)</f>
        <v>0</v>
      </c>
      <c r="BH874" s="250" t="n">
        <f aca="false">IF(N874="sníž. přenesená",J874,0)</f>
        <v>0</v>
      </c>
      <c r="BI874" s="250" t="n">
        <f aca="false">IF(N874="nulová",J874,0)</f>
        <v>0</v>
      </c>
      <c r="BJ874" s="3" t="s">
        <v>86</v>
      </c>
      <c r="BK874" s="250" t="n">
        <f aca="false">ROUND(I874*H874,2)</f>
        <v>0</v>
      </c>
      <c r="BL874" s="3" t="s">
        <v>166</v>
      </c>
      <c r="BM874" s="249" t="s">
        <v>855</v>
      </c>
    </row>
    <row r="875" s="220" customFormat="true" ht="22.8" hidden="false" customHeight="true" outlineLevel="0" collapsed="false">
      <c r="B875" s="221"/>
      <c r="C875" s="222"/>
      <c r="D875" s="223" t="s">
        <v>78</v>
      </c>
      <c r="E875" s="235" t="s">
        <v>314</v>
      </c>
      <c r="F875" s="235" t="s">
        <v>315</v>
      </c>
      <c r="G875" s="222"/>
      <c r="H875" s="222"/>
      <c r="I875" s="225"/>
      <c r="J875" s="236" t="n">
        <f aca="false">BK875</f>
        <v>0</v>
      </c>
      <c r="K875" s="222"/>
      <c r="L875" s="227"/>
      <c r="M875" s="228"/>
      <c r="N875" s="229"/>
      <c r="O875" s="229"/>
      <c r="P875" s="230" t="n">
        <f aca="false">P876</f>
        <v>0</v>
      </c>
      <c r="Q875" s="229"/>
      <c r="R875" s="230" t="n">
        <f aca="false">R876</f>
        <v>0</v>
      </c>
      <c r="S875" s="229"/>
      <c r="T875" s="231" t="n">
        <f aca="false">T876</f>
        <v>0</v>
      </c>
      <c r="AR875" s="232" t="s">
        <v>86</v>
      </c>
      <c r="AT875" s="233" t="s">
        <v>78</v>
      </c>
      <c r="AU875" s="233" t="s">
        <v>86</v>
      </c>
      <c r="AY875" s="232" t="s">
        <v>160</v>
      </c>
      <c r="BK875" s="234" t="n">
        <f aca="false">BK876</f>
        <v>0</v>
      </c>
    </row>
    <row r="876" s="31" customFormat="true" ht="16.5" hidden="false" customHeight="true" outlineLevel="0" collapsed="false">
      <c r="A876" s="24"/>
      <c r="B876" s="25"/>
      <c r="C876" s="237" t="s">
        <v>856</v>
      </c>
      <c r="D876" s="237" t="s">
        <v>162</v>
      </c>
      <c r="E876" s="238" t="s">
        <v>317</v>
      </c>
      <c r="F876" s="239" t="s">
        <v>318</v>
      </c>
      <c r="G876" s="240" t="s">
        <v>189</v>
      </c>
      <c r="H876" s="241" t="n">
        <v>62.372</v>
      </c>
      <c r="I876" s="242"/>
      <c r="J876" s="243" t="n">
        <f aca="false">ROUND(I876*H876,2)</f>
        <v>0</v>
      </c>
      <c r="K876" s="244"/>
      <c r="L876" s="30"/>
      <c r="M876" s="245"/>
      <c r="N876" s="246" t="s">
        <v>44</v>
      </c>
      <c r="O876" s="74"/>
      <c r="P876" s="247" t="n">
        <f aca="false">O876*H876</f>
        <v>0</v>
      </c>
      <c r="Q876" s="247" t="n">
        <v>0</v>
      </c>
      <c r="R876" s="247" t="n">
        <f aca="false">Q876*H876</f>
        <v>0</v>
      </c>
      <c r="S876" s="247" t="n">
        <v>0</v>
      </c>
      <c r="T876" s="248" t="n">
        <f aca="false">S876*H876</f>
        <v>0</v>
      </c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  <c r="AE876" s="24"/>
      <c r="AR876" s="249" t="s">
        <v>166</v>
      </c>
      <c r="AT876" s="249" t="s">
        <v>162</v>
      </c>
      <c r="AU876" s="249" t="s">
        <v>88</v>
      </c>
      <c r="AY876" s="3" t="s">
        <v>160</v>
      </c>
      <c r="BE876" s="250" t="n">
        <f aca="false">IF(N876="základní",J876,0)</f>
        <v>0</v>
      </c>
      <c r="BF876" s="250" t="n">
        <f aca="false">IF(N876="snížená",J876,0)</f>
        <v>0</v>
      </c>
      <c r="BG876" s="250" t="n">
        <f aca="false">IF(N876="zákl. přenesená",J876,0)</f>
        <v>0</v>
      </c>
      <c r="BH876" s="250" t="n">
        <f aca="false">IF(N876="sníž. přenesená",J876,0)</f>
        <v>0</v>
      </c>
      <c r="BI876" s="250" t="n">
        <f aca="false">IF(N876="nulová",J876,0)</f>
        <v>0</v>
      </c>
      <c r="BJ876" s="3" t="s">
        <v>86</v>
      </c>
      <c r="BK876" s="250" t="n">
        <f aca="false">ROUND(I876*H876,2)</f>
        <v>0</v>
      </c>
      <c r="BL876" s="3" t="s">
        <v>166</v>
      </c>
      <c r="BM876" s="249" t="s">
        <v>857</v>
      </c>
    </row>
    <row r="877" s="220" customFormat="true" ht="25.9" hidden="false" customHeight="true" outlineLevel="0" collapsed="false">
      <c r="B877" s="221"/>
      <c r="C877" s="222"/>
      <c r="D877" s="223" t="s">
        <v>78</v>
      </c>
      <c r="E877" s="224" t="s">
        <v>320</v>
      </c>
      <c r="F877" s="224" t="s">
        <v>858</v>
      </c>
      <c r="G877" s="222"/>
      <c r="H877" s="222"/>
      <c r="I877" s="225"/>
      <c r="J877" s="226" t="n">
        <f aca="false">BK877</f>
        <v>0</v>
      </c>
      <c r="K877" s="222"/>
      <c r="L877" s="227"/>
      <c r="M877" s="228"/>
      <c r="N877" s="229"/>
      <c r="O877" s="229"/>
      <c r="P877" s="230" t="n">
        <f aca="false">P878+P934+P953+P957+P965+P1012+P1118+P1179+P1225+P1233</f>
        <v>0</v>
      </c>
      <c r="Q877" s="229"/>
      <c r="R877" s="230" t="n">
        <f aca="false">R878+R934+R953+R957+R965+R1012+R1118+R1179+R1225+R1233</f>
        <v>6.29888177</v>
      </c>
      <c r="S877" s="229"/>
      <c r="T877" s="231" t="n">
        <f aca="false">T878+T934+T953+T957+T965+T1012+T1118+T1179+T1225+T1233</f>
        <v>0.06864299</v>
      </c>
      <c r="AR877" s="232" t="s">
        <v>88</v>
      </c>
      <c r="AT877" s="233" t="s">
        <v>78</v>
      </c>
      <c r="AU877" s="233" t="s">
        <v>79</v>
      </c>
      <c r="AY877" s="232" t="s">
        <v>160</v>
      </c>
      <c r="BK877" s="234" t="n">
        <f aca="false">BK878+BK934+BK953+BK957+BK965+BK1012+BK1118+BK1179+BK1225+BK1233</f>
        <v>0</v>
      </c>
    </row>
    <row r="878" s="220" customFormat="true" ht="22.8" hidden="false" customHeight="true" outlineLevel="0" collapsed="false">
      <c r="B878" s="221"/>
      <c r="C878" s="222"/>
      <c r="D878" s="223" t="s">
        <v>78</v>
      </c>
      <c r="E878" s="235" t="s">
        <v>859</v>
      </c>
      <c r="F878" s="235" t="s">
        <v>860</v>
      </c>
      <c r="G878" s="222"/>
      <c r="H878" s="222"/>
      <c r="I878" s="225"/>
      <c r="J878" s="236" t="n">
        <f aca="false">BK878</f>
        <v>0</v>
      </c>
      <c r="K878" s="222"/>
      <c r="L878" s="227"/>
      <c r="M878" s="228"/>
      <c r="N878" s="229"/>
      <c r="O878" s="229"/>
      <c r="P878" s="230" t="n">
        <f aca="false">SUM(P879:P933)</f>
        <v>0</v>
      </c>
      <c r="Q878" s="229"/>
      <c r="R878" s="230" t="n">
        <f aca="false">SUM(R879:R933)</f>
        <v>1.5755122</v>
      </c>
      <c r="S878" s="229"/>
      <c r="T878" s="231" t="n">
        <f aca="false">SUM(T879:T933)</f>
        <v>0</v>
      </c>
      <c r="AR878" s="232" t="s">
        <v>88</v>
      </c>
      <c r="AT878" s="233" t="s">
        <v>78</v>
      </c>
      <c r="AU878" s="233" t="s">
        <v>86</v>
      </c>
      <c r="AY878" s="232" t="s">
        <v>160</v>
      </c>
      <c r="BK878" s="234" t="n">
        <f aca="false">SUM(BK879:BK933)</f>
        <v>0</v>
      </c>
    </row>
    <row r="879" s="31" customFormat="true" ht="21.75" hidden="false" customHeight="true" outlineLevel="0" collapsed="false">
      <c r="A879" s="24"/>
      <c r="B879" s="25"/>
      <c r="C879" s="237" t="s">
        <v>861</v>
      </c>
      <c r="D879" s="237" t="s">
        <v>162</v>
      </c>
      <c r="E879" s="238" t="s">
        <v>862</v>
      </c>
      <c r="F879" s="239" t="s">
        <v>863</v>
      </c>
      <c r="G879" s="240" t="s">
        <v>213</v>
      </c>
      <c r="H879" s="241" t="n">
        <v>98.809</v>
      </c>
      <c r="I879" s="242"/>
      <c r="J879" s="243" t="n">
        <f aca="false">ROUND(I879*H879,2)</f>
        <v>0</v>
      </c>
      <c r="K879" s="244"/>
      <c r="L879" s="30"/>
      <c r="M879" s="245"/>
      <c r="N879" s="246" t="s">
        <v>44</v>
      </c>
      <c r="O879" s="74"/>
      <c r="P879" s="247" t="n">
        <f aca="false">O879*H879</f>
        <v>0</v>
      </c>
      <c r="Q879" s="247" t="n">
        <v>0</v>
      </c>
      <c r="R879" s="247" t="n">
        <f aca="false">Q879*H879</f>
        <v>0</v>
      </c>
      <c r="S879" s="247" t="n">
        <v>0</v>
      </c>
      <c r="T879" s="248" t="n">
        <f aca="false">S879*H879</f>
        <v>0</v>
      </c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  <c r="AE879" s="24"/>
      <c r="AR879" s="249" t="s">
        <v>256</v>
      </c>
      <c r="AT879" s="249" t="s">
        <v>162</v>
      </c>
      <c r="AU879" s="249" t="s">
        <v>88</v>
      </c>
      <c r="AY879" s="3" t="s">
        <v>160</v>
      </c>
      <c r="BE879" s="250" t="n">
        <f aca="false">IF(N879="základní",J879,0)</f>
        <v>0</v>
      </c>
      <c r="BF879" s="250" t="n">
        <f aca="false">IF(N879="snížená",J879,0)</f>
        <v>0</v>
      </c>
      <c r="BG879" s="250" t="n">
        <f aca="false">IF(N879="zákl. přenesená",J879,0)</f>
        <v>0</v>
      </c>
      <c r="BH879" s="250" t="n">
        <f aca="false">IF(N879="sníž. přenesená",J879,0)</f>
        <v>0</v>
      </c>
      <c r="BI879" s="250" t="n">
        <f aca="false">IF(N879="nulová",J879,0)</f>
        <v>0</v>
      </c>
      <c r="BJ879" s="3" t="s">
        <v>86</v>
      </c>
      <c r="BK879" s="250" t="n">
        <f aca="false">ROUND(I879*H879,2)</f>
        <v>0</v>
      </c>
      <c r="BL879" s="3" t="s">
        <v>256</v>
      </c>
      <c r="BM879" s="249" t="s">
        <v>864</v>
      </c>
    </row>
    <row r="880" s="251" customFormat="true" ht="12.8" hidden="false" customHeight="false" outlineLevel="0" collapsed="false">
      <c r="B880" s="252"/>
      <c r="C880" s="253"/>
      <c r="D880" s="254" t="s">
        <v>168</v>
      </c>
      <c r="E880" s="255"/>
      <c r="F880" s="256" t="s">
        <v>865</v>
      </c>
      <c r="G880" s="253"/>
      <c r="H880" s="257" t="n">
        <v>-9.924</v>
      </c>
      <c r="I880" s="258"/>
      <c r="J880" s="253"/>
      <c r="K880" s="253"/>
      <c r="L880" s="259"/>
      <c r="M880" s="260"/>
      <c r="N880" s="261"/>
      <c r="O880" s="261"/>
      <c r="P880" s="261"/>
      <c r="Q880" s="261"/>
      <c r="R880" s="261"/>
      <c r="S880" s="261"/>
      <c r="T880" s="262"/>
      <c r="AT880" s="263" t="s">
        <v>168</v>
      </c>
      <c r="AU880" s="263" t="s">
        <v>88</v>
      </c>
      <c r="AV880" s="251" t="s">
        <v>88</v>
      </c>
      <c r="AW880" s="251" t="s">
        <v>35</v>
      </c>
      <c r="AX880" s="251" t="s">
        <v>79</v>
      </c>
      <c r="AY880" s="263" t="s">
        <v>160</v>
      </c>
    </row>
    <row r="881" s="251" customFormat="true" ht="12.8" hidden="false" customHeight="false" outlineLevel="0" collapsed="false">
      <c r="B881" s="252"/>
      <c r="C881" s="253"/>
      <c r="D881" s="254" t="s">
        <v>168</v>
      </c>
      <c r="E881" s="255"/>
      <c r="F881" s="256" t="s">
        <v>866</v>
      </c>
      <c r="G881" s="253"/>
      <c r="H881" s="257" t="n">
        <v>-5.478</v>
      </c>
      <c r="I881" s="258"/>
      <c r="J881" s="253"/>
      <c r="K881" s="253"/>
      <c r="L881" s="259"/>
      <c r="M881" s="260"/>
      <c r="N881" s="261"/>
      <c r="O881" s="261"/>
      <c r="P881" s="261"/>
      <c r="Q881" s="261"/>
      <c r="R881" s="261"/>
      <c r="S881" s="261"/>
      <c r="T881" s="262"/>
      <c r="AT881" s="263" t="s">
        <v>168</v>
      </c>
      <c r="AU881" s="263" t="s">
        <v>88</v>
      </c>
      <c r="AV881" s="251" t="s">
        <v>88</v>
      </c>
      <c r="AW881" s="251" t="s">
        <v>35</v>
      </c>
      <c r="AX881" s="251" t="s">
        <v>79</v>
      </c>
      <c r="AY881" s="263" t="s">
        <v>160</v>
      </c>
    </row>
    <row r="882" s="276" customFormat="true" ht="12.8" hidden="false" customHeight="false" outlineLevel="0" collapsed="false">
      <c r="B882" s="277"/>
      <c r="C882" s="278"/>
      <c r="D882" s="254" t="s">
        <v>168</v>
      </c>
      <c r="E882" s="279"/>
      <c r="F882" s="280" t="s">
        <v>409</v>
      </c>
      <c r="G882" s="278"/>
      <c r="H882" s="279"/>
      <c r="I882" s="281"/>
      <c r="J882" s="278"/>
      <c r="K882" s="278"/>
      <c r="L882" s="282"/>
      <c r="M882" s="283"/>
      <c r="N882" s="284"/>
      <c r="O882" s="284"/>
      <c r="P882" s="284"/>
      <c r="Q882" s="284"/>
      <c r="R882" s="284"/>
      <c r="S882" s="284"/>
      <c r="T882" s="285"/>
      <c r="AT882" s="286" t="s">
        <v>168</v>
      </c>
      <c r="AU882" s="286" t="s">
        <v>88</v>
      </c>
      <c r="AV882" s="276" t="s">
        <v>86</v>
      </c>
      <c r="AW882" s="276" t="s">
        <v>35</v>
      </c>
      <c r="AX882" s="276" t="s">
        <v>79</v>
      </c>
      <c r="AY882" s="286" t="s">
        <v>160</v>
      </c>
    </row>
    <row r="883" s="251" customFormat="true" ht="12.8" hidden="false" customHeight="false" outlineLevel="0" collapsed="false">
      <c r="B883" s="252"/>
      <c r="C883" s="253"/>
      <c r="D883" s="254" t="s">
        <v>168</v>
      </c>
      <c r="E883" s="255"/>
      <c r="F883" s="256" t="s">
        <v>867</v>
      </c>
      <c r="G883" s="253"/>
      <c r="H883" s="257" t="n">
        <v>31.126</v>
      </c>
      <c r="I883" s="258"/>
      <c r="J883" s="253"/>
      <c r="K883" s="253"/>
      <c r="L883" s="259"/>
      <c r="M883" s="260"/>
      <c r="N883" s="261"/>
      <c r="O883" s="261"/>
      <c r="P883" s="261"/>
      <c r="Q883" s="261"/>
      <c r="R883" s="261"/>
      <c r="S883" s="261"/>
      <c r="T883" s="262"/>
      <c r="AT883" s="263" t="s">
        <v>168</v>
      </c>
      <c r="AU883" s="263" t="s">
        <v>88</v>
      </c>
      <c r="AV883" s="251" t="s">
        <v>88</v>
      </c>
      <c r="AW883" s="251" t="s">
        <v>35</v>
      </c>
      <c r="AX883" s="251" t="s">
        <v>79</v>
      </c>
      <c r="AY883" s="263" t="s">
        <v>160</v>
      </c>
    </row>
    <row r="884" s="251" customFormat="true" ht="12.8" hidden="false" customHeight="false" outlineLevel="0" collapsed="false">
      <c r="B884" s="252"/>
      <c r="C884" s="253"/>
      <c r="D884" s="254" t="s">
        <v>168</v>
      </c>
      <c r="E884" s="255"/>
      <c r="F884" s="256" t="s">
        <v>868</v>
      </c>
      <c r="G884" s="253"/>
      <c r="H884" s="257" t="n">
        <v>23.353</v>
      </c>
      <c r="I884" s="258"/>
      <c r="J884" s="253"/>
      <c r="K884" s="253"/>
      <c r="L884" s="259"/>
      <c r="M884" s="260"/>
      <c r="N884" s="261"/>
      <c r="O884" s="261"/>
      <c r="P884" s="261"/>
      <c r="Q884" s="261"/>
      <c r="R884" s="261"/>
      <c r="S884" s="261"/>
      <c r="T884" s="262"/>
      <c r="AT884" s="263" t="s">
        <v>168</v>
      </c>
      <c r="AU884" s="263" t="s">
        <v>88</v>
      </c>
      <c r="AV884" s="251" t="s">
        <v>88</v>
      </c>
      <c r="AW884" s="251" t="s">
        <v>35</v>
      </c>
      <c r="AX884" s="251" t="s">
        <v>79</v>
      </c>
      <c r="AY884" s="263" t="s">
        <v>160</v>
      </c>
    </row>
    <row r="885" s="276" customFormat="true" ht="12.8" hidden="false" customHeight="false" outlineLevel="0" collapsed="false">
      <c r="B885" s="277"/>
      <c r="C885" s="278"/>
      <c r="D885" s="254" t="s">
        <v>168</v>
      </c>
      <c r="E885" s="279"/>
      <c r="F885" s="280" t="s">
        <v>412</v>
      </c>
      <c r="G885" s="278"/>
      <c r="H885" s="279"/>
      <c r="I885" s="281"/>
      <c r="J885" s="278"/>
      <c r="K885" s="278"/>
      <c r="L885" s="282"/>
      <c r="M885" s="283"/>
      <c r="N885" s="284"/>
      <c r="O885" s="284"/>
      <c r="P885" s="284"/>
      <c r="Q885" s="284"/>
      <c r="R885" s="284"/>
      <c r="S885" s="284"/>
      <c r="T885" s="285"/>
      <c r="AT885" s="286" t="s">
        <v>168</v>
      </c>
      <c r="AU885" s="286" t="s">
        <v>88</v>
      </c>
      <c r="AV885" s="276" t="s">
        <v>86</v>
      </c>
      <c r="AW885" s="276" t="s">
        <v>35</v>
      </c>
      <c r="AX885" s="276" t="s">
        <v>79</v>
      </c>
      <c r="AY885" s="286" t="s">
        <v>160</v>
      </c>
    </row>
    <row r="886" s="251" customFormat="true" ht="12.8" hidden="false" customHeight="false" outlineLevel="0" collapsed="false">
      <c r="B886" s="252"/>
      <c r="C886" s="253"/>
      <c r="D886" s="254" t="s">
        <v>168</v>
      </c>
      <c r="E886" s="255"/>
      <c r="F886" s="256" t="s">
        <v>524</v>
      </c>
      <c r="G886" s="253"/>
      <c r="H886" s="257" t="n">
        <v>18.42</v>
      </c>
      <c r="I886" s="258"/>
      <c r="J886" s="253"/>
      <c r="K886" s="253"/>
      <c r="L886" s="259"/>
      <c r="M886" s="260"/>
      <c r="N886" s="261"/>
      <c r="O886" s="261"/>
      <c r="P886" s="261"/>
      <c r="Q886" s="261"/>
      <c r="R886" s="261"/>
      <c r="S886" s="261"/>
      <c r="T886" s="262"/>
      <c r="AT886" s="263" t="s">
        <v>168</v>
      </c>
      <c r="AU886" s="263" t="s">
        <v>88</v>
      </c>
      <c r="AV886" s="251" t="s">
        <v>88</v>
      </c>
      <c r="AW886" s="251" t="s">
        <v>35</v>
      </c>
      <c r="AX886" s="251" t="s">
        <v>79</v>
      </c>
      <c r="AY886" s="263" t="s">
        <v>160</v>
      </c>
    </row>
    <row r="887" s="276" customFormat="true" ht="12.8" hidden="false" customHeight="false" outlineLevel="0" collapsed="false">
      <c r="B887" s="277"/>
      <c r="C887" s="278"/>
      <c r="D887" s="254" t="s">
        <v>168</v>
      </c>
      <c r="E887" s="279"/>
      <c r="F887" s="280" t="s">
        <v>525</v>
      </c>
      <c r="G887" s="278"/>
      <c r="H887" s="279"/>
      <c r="I887" s="281"/>
      <c r="J887" s="278"/>
      <c r="K887" s="278"/>
      <c r="L887" s="282"/>
      <c r="M887" s="283"/>
      <c r="N887" s="284"/>
      <c r="O887" s="284"/>
      <c r="P887" s="284"/>
      <c r="Q887" s="284"/>
      <c r="R887" s="284"/>
      <c r="S887" s="284"/>
      <c r="T887" s="285"/>
      <c r="AT887" s="286" t="s">
        <v>168</v>
      </c>
      <c r="AU887" s="286" t="s">
        <v>88</v>
      </c>
      <c r="AV887" s="276" t="s">
        <v>86</v>
      </c>
      <c r="AW887" s="276" t="s">
        <v>35</v>
      </c>
      <c r="AX887" s="276" t="s">
        <v>79</v>
      </c>
      <c r="AY887" s="286" t="s">
        <v>160</v>
      </c>
    </row>
    <row r="888" s="251" customFormat="true" ht="12.8" hidden="false" customHeight="false" outlineLevel="0" collapsed="false">
      <c r="B888" s="252"/>
      <c r="C888" s="253"/>
      <c r="D888" s="254" t="s">
        <v>168</v>
      </c>
      <c r="E888" s="255"/>
      <c r="F888" s="256" t="s">
        <v>869</v>
      </c>
      <c r="G888" s="253"/>
      <c r="H888" s="257" t="n">
        <v>15.145</v>
      </c>
      <c r="I888" s="258"/>
      <c r="J888" s="253"/>
      <c r="K888" s="253"/>
      <c r="L888" s="259"/>
      <c r="M888" s="260"/>
      <c r="N888" s="261"/>
      <c r="O888" s="261"/>
      <c r="P888" s="261"/>
      <c r="Q888" s="261"/>
      <c r="R888" s="261"/>
      <c r="S888" s="261"/>
      <c r="T888" s="262"/>
      <c r="AT888" s="263" t="s">
        <v>168</v>
      </c>
      <c r="AU888" s="263" t="s">
        <v>88</v>
      </c>
      <c r="AV888" s="251" t="s">
        <v>88</v>
      </c>
      <c r="AW888" s="251" t="s">
        <v>35</v>
      </c>
      <c r="AX888" s="251" t="s">
        <v>79</v>
      </c>
      <c r="AY888" s="263" t="s">
        <v>160</v>
      </c>
    </row>
    <row r="889" s="251" customFormat="true" ht="12.8" hidden="false" customHeight="false" outlineLevel="0" collapsed="false">
      <c r="B889" s="252"/>
      <c r="C889" s="253"/>
      <c r="D889" s="254" t="s">
        <v>168</v>
      </c>
      <c r="E889" s="255"/>
      <c r="F889" s="256" t="s">
        <v>870</v>
      </c>
      <c r="G889" s="253"/>
      <c r="H889" s="257" t="n">
        <v>2.346</v>
      </c>
      <c r="I889" s="258"/>
      <c r="J889" s="253"/>
      <c r="K889" s="253"/>
      <c r="L889" s="259"/>
      <c r="M889" s="260"/>
      <c r="N889" s="261"/>
      <c r="O889" s="261"/>
      <c r="P889" s="261"/>
      <c r="Q889" s="261"/>
      <c r="R889" s="261"/>
      <c r="S889" s="261"/>
      <c r="T889" s="262"/>
      <c r="AT889" s="263" t="s">
        <v>168</v>
      </c>
      <c r="AU889" s="263" t="s">
        <v>88</v>
      </c>
      <c r="AV889" s="251" t="s">
        <v>88</v>
      </c>
      <c r="AW889" s="251" t="s">
        <v>35</v>
      </c>
      <c r="AX889" s="251" t="s">
        <v>79</v>
      </c>
      <c r="AY889" s="263" t="s">
        <v>160</v>
      </c>
    </row>
    <row r="890" s="276" customFormat="true" ht="12.8" hidden="false" customHeight="false" outlineLevel="0" collapsed="false">
      <c r="B890" s="277"/>
      <c r="C890" s="278"/>
      <c r="D890" s="254" t="s">
        <v>168</v>
      </c>
      <c r="E890" s="279"/>
      <c r="F890" s="280" t="s">
        <v>417</v>
      </c>
      <c r="G890" s="278"/>
      <c r="H890" s="279"/>
      <c r="I890" s="281"/>
      <c r="J890" s="278"/>
      <c r="K890" s="278"/>
      <c r="L890" s="282"/>
      <c r="M890" s="283"/>
      <c r="N890" s="284"/>
      <c r="O890" s="284"/>
      <c r="P890" s="284"/>
      <c r="Q890" s="284"/>
      <c r="R890" s="284"/>
      <c r="S890" s="284"/>
      <c r="T890" s="285"/>
      <c r="AT890" s="286" t="s">
        <v>168</v>
      </c>
      <c r="AU890" s="286" t="s">
        <v>88</v>
      </c>
      <c r="AV890" s="276" t="s">
        <v>86</v>
      </c>
      <c r="AW890" s="276" t="s">
        <v>35</v>
      </c>
      <c r="AX890" s="276" t="s">
        <v>79</v>
      </c>
      <c r="AY890" s="286" t="s">
        <v>160</v>
      </c>
    </row>
    <row r="891" s="251" customFormat="true" ht="12.8" hidden="false" customHeight="false" outlineLevel="0" collapsed="false">
      <c r="B891" s="252"/>
      <c r="C891" s="253"/>
      <c r="D891" s="254" t="s">
        <v>168</v>
      </c>
      <c r="E891" s="255"/>
      <c r="F891" s="256" t="s">
        <v>871</v>
      </c>
      <c r="G891" s="253"/>
      <c r="H891" s="257" t="n">
        <v>23.821</v>
      </c>
      <c r="I891" s="258"/>
      <c r="J891" s="253"/>
      <c r="K891" s="253"/>
      <c r="L891" s="259"/>
      <c r="M891" s="260"/>
      <c r="N891" s="261"/>
      <c r="O891" s="261"/>
      <c r="P891" s="261"/>
      <c r="Q891" s="261"/>
      <c r="R891" s="261"/>
      <c r="S891" s="261"/>
      <c r="T891" s="262"/>
      <c r="AT891" s="263" t="s">
        <v>168</v>
      </c>
      <c r="AU891" s="263" t="s">
        <v>88</v>
      </c>
      <c r="AV891" s="251" t="s">
        <v>88</v>
      </c>
      <c r="AW891" s="251" t="s">
        <v>35</v>
      </c>
      <c r="AX891" s="251" t="s">
        <v>79</v>
      </c>
      <c r="AY891" s="263" t="s">
        <v>160</v>
      </c>
    </row>
    <row r="892" s="276" customFormat="true" ht="12.8" hidden="false" customHeight="false" outlineLevel="0" collapsed="false">
      <c r="B892" s="277"/>
      <c r="C892" s="278"/>
      <c r="D892" s="254" t="s">
        <v>168</v>
      </c>
      <c r="E892" s="279"/>
      <c r="F892" s="280" t="s">
        <v>419</v>
      </c>
      <c r="G892" s="278"/>
      <c r="H892" s="279"/>
      <c r="I892" s="281"/>
      <c r="J892" s="278"/>
      <c r="K892" s="278"/>
      <c r="L892" s="282"/>
      <c r="M892" s="283"/>
      <c r="N892" s="284"/>
      <c r="O892" s="284"/>
      <c r="P892" s="284"/>
      <c r="Q892" s="284"/>
      <c r="R892" s="284"/>
      <c r="S892" s="284"/>
      <c r="T892" s="285"/>
      <c r="AT892" s="286" t="s">
        <v>168</v>
      </c>
      <c r="AU892" s="286" t="s">
        <v>88</v>
      </c>
      <c r="AV892" s="276" t="s">
        <v>86</v>
      </c>
      <c r="AW892" s="276" t="s">
        <v>35</v>
      </c>
      <c r="AX892" s="276" t="s">
        <v>79</v>
      </c>
      <c r="AY892" s="286" t="s">
        <v>160</v>
      </c>
    </row>
    <row r="893" s="264" customFormat="true" ht="12.8" hidden="false" customHeight="false" outlineLevel="0" collapsed="false">
      <c r="B893" s="265"/>
      <c r="C893" s="266"/>
      <c r="D893" s="254" t="s">
        <v>168</v>
      </c>
      <c r="E893" s="267"/>
      <c r="F893" s="268" t="s">
        <v>172</v>
      </c>
      <c r="G893" s="266"/>
      <c r="H893" s="269" t="n">
        <v>98.809</v>
      </c>
      <c r="I893" s="270"/>
      <c r="J893" s="266"/>
      <c r="K893" s="266"/>
      <c r="L893" s="271"/>
      <c r="M893" s="272"/>
      <c r="N893" s="273"/>
      <c r="O893" s="273"/>
      <c r="P893" s="273"/>
      <c r="Q893" s="273"/>
      <c r="R893" s="273"/>
      <c r="S893" s="273"/>
      <c r="T893" s="274"/>
      <c r="AT893" s="275" t="s">
        <v>168</v>
      </c>
      <c r="AU893" s="275" t="s">
        <v>88</v>
      </c>
      <c r="AV893" s="264" t="s">
        <v>166</v>
      </c>
      <c r="AW893" s="264" t="s">
        <v>35</v>
      </c>
      <c r="AX893" s="264" t="s">
        <v>86</v>
      </c>
      <c r="AY893" s="275" t="s">
        <v>160</v>
      </c>
    </row>
    <row r="894" s="31" customFormat="true" ht="16.5" hidden="false" customHeight="true" outlineLevel="0" collapsed="false">
      <c r="A894" s="24"/>
      <c r="B894" s="25"/>
      <c r="C894" s="287" t="s">
        <v>872</v>
      </c>
      <c r="D894" s="287" t="s">
        <v>262</v>
      </c>
      <c r="E894" s="288" t="s">
        <v>873</v>
      </c>
      <c r="F894" s="289" t="s">
        <v>874</v>
      </c>
      <c r="G894" s="290" t="s">
        <v>189</v>
      </c>
      <c r="H894" s="291" t="n">
        <v>0.03</v>
      </c>
      <c r="I894" s="292"/>
      <c r="J894" s="293" t="n">
        <f aca="false">ROUND(I894*H894,2)</f>
        <v>0</v>
      </c>
      <c r="K894" s="294"/>
      <c r="L894" s="295"/>
      <c r="M894" s="296"/>
      <c r="N894" s="297" t="s">
        <v>44</v>
      </c>
      <c r="O894" s="74"/>
      <c r="P894" s="247" t="n">
        <f aca="false">O894*H894</f>
        <v>0</v>
      </c>
      <c r="Q894" s="247" t="n">
        <v>1</v>
      </c>
      <c r="R894" s="247" t="n">
        <f aca="false">Q894*H894</f>
        <v>0.03</v>
      </c>
      <c r="S894" s="247" t="n">
        <v>0</v>
      </c>
      <c r="T894" s="248" t="n">
        <f aca="false">S894*H894</f>
        <v>0</v>
      </c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  <c r="AE894" s="24"/>
      <c r="AR894" s="249" t="s">
        <v>331</v>
      </c>
      <c r="AT894" s="249" t="s">
        <v>262</v>
      </c>
      <c r="AU894" s="249" t="s">
        <v>88</v>
      </c>
      <c r="AY894" s="3" t="s">
        <v>160</v>
      </c>
      <c r="BE894" s="250" t="n">
        <f aca="false">IF(N894="základní",J894,0)</f>
        <v>0</v>
      </c>
      <c r="BF894" s="250" t="n">
        <f aca="false">IF(N894="snížená",J894,0)</f>
        <v>0</v>
      </c>
      <c r="BG894" s="250" t="n">
        <f aca="false">IF(N894="zákl. přenesená",J894,0)</f>
        <v>0</v>
      </c>
      <c r="BH894" s="250" t="n">
        <f aca="false">IF(N894="sníž. přenesená",J894,0)</f>
        <v>0</v>
      </c>
      <c r="BI894" s="250" t="n">
        <f aca="false">IF(N894="nulová",J894,0)</f>
        <v>0</v>
      </c>
      <c r="BJ894" s="3" t="s">
        <v>86</v>
      </c>
      <c r="BK894" s="250" t="n">
        <f aca="false">ROUND(I894*H894,2)</f>
        <v>0</v>
      </c>
      <c r="BL894" s="3" t="s">
        <v>256</v>
      </c>
      <c r="BM894" s="249" t="s">
        <v>875</v>
      </c>
    </row>
    <row r="895" s="251" customFormat="true" ht="12.8" hidden="false" customHeight="false" outlineLevel="0" collapsed="false">
      <c r="B895" s="252"/>
      <c r="C895" s="253"/>
      <c r="D895" s="254" t="s">
        <v>168</v>
      </c>
      <c r="E895" s="253"/>
      <c r="F895" s="256" t="s">
        <v>876</v>
      </c>
      <c r="G895" s="253"/>
      <c r="H895" s="257" t="n">
        <v>0.03</v>
      </c>
      <c r="I895" s="258"/>
      <c r="J895" s="253"/>
      <c r="K895" s="253"/>
      <c r="L895" s="259"/>
      <c r="M895" s="260"/>
      <c r="N895" s="261"/>
      <c r="O895" s="261"/>
      <c r="P895" s="261"/>
      <c r="Q895" s="261"/>
      <c r="R895" s="261"/>
      <c r="S895" s="261"/>
      <c r="T895" s="262"/>
      <c r="AT895" s="263" t="s">
        <v>168</v>
      </c>
      <c r="AU895" s="263" t="s">
        <v>88</v>
      </c>
      <c r="AV895" s="251" t="s">
        <v>88</v>
      </c>
      <c r="AW895" s="251" t="s">
        <v>3</v>
      </c>
      <c r="AX895" s="251" t="s">
        <v>86</v>
      </c>
      <c r="AY895" s="263" t="s">
        <v>160</v>
      </c>
    </row>
    <row r="896" s="31" customFormat="true" ht="21.75" hidden="false" customHeight="true" outlineLevel="0" collapsed="false">
      <c r="A896" s="24"/>
      <c r="B896" s="25"/>
      <c r="C896" s="237" t="s">
        <v>877</v>
      </c>
      <c r="D896" s="237" t="s">
        <v>162</v>
      </c>
      <c r="E896" s="238" t="s">
        <v>878</v>
      </c>
      <c r="F896" s="239" t="s">
        <v>879</v>
      </c>
      <c r="G896" s="240" t="s">
        <v>213</v>
      </c>
      <c r="H896" s="241" t="n">
        <v>197.618</v>
      </c>
      <c r="I896" s="242"/>
      <c r="J896" s="243" t="n">
        <f aca="false">ROUND(I896*H896,2)</f>
        <v>0</v>
      </c>
      <c r="K896" s="244"/>
      <c r="L896" s="30"/>
      <c r="M896" s="245"/>
      <c r="N896" s="246" t="s">
        <v>44</v>
      </c>
      <c r="O896" s="74"/>
      <c r="P896" s="247" t="n">
        <f aca="false">O896*H896</f>
        <v>0</v>
      </c>
      <c r="Q896" s="247" t="n">
        <v>0.0004</v>
      </c>
      <c r="R896" s="247" t="n">
        <f aca="false">Q896*H896</f>
        <v>0.0790472</v>
      </c>
      <c r="S896" s="247" t="n">
        <v>0</v>
      </c>
      <c r="T896" s="248" t="n">
        <f aca="false">S896*H896</f>
        <v>0</v>
      </c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  <c r="AE896" s="24"/>
      <c r="AR896" s="249" t="s">
        <v>256</v>
      </c>
      <c r="AT896" s="249" t="s">
        <v>162</v>
      </c>
      <c r="AU896" s="249" t="s">
        <v>88</v>
      </c>
      <c r="AY896" s="3" t="s">
        <v>160</v>
      </c>
      <c r="BE896" s="250" t="n">
        <f aca="false">IF(N896="základní",J896,0)</f>
        <v>0</v>
      </c>
      <c r="BF896" s="250" t="n">
        <f aca="false">IF(N896="snížená",J896,0)</f>
        <v>0</v>
      </c>
      <c r="BG896" s="250" t="n">
        <f aca="false">IF(N896="zákl. přenesená",J896,0)</f>
        <v>0</v>
      </c>
      <c r="BH896" s="250" t="n">
        <f aca="false">IF(N896="sníž. přenesená",J896,0)</f>
        <v>0</v>
      </c>
      <c r="BI896" s="250" t="n">
        <f aca="false">IF(N896="nulová",J896,0)</f>
        <v>0</v>
      </c>
      <c r="BJ896" s="3" t="s">
        <v>86</v>
      </c>
      <c r="BK896" s="250" t="n">
        <f aca="false">ROUND(I896*H896,2)</f>
        <v>0</v>
      </c>
      <c r="BL896" s="3" t="s">
        <v>256</v>
      </c>
      <c r="BM896" s="249" t="s">
        <v>880</v>
      </c>
    </row>
    <row r="897" s="251" customFormat="true" ht="12.8" hidden="false" customHeight="false" outlineLevel="0" collapsed="false">
      <c r="B897" s="252"/>
      <c r="C897" s="253"/>
      <c r="D897" s="254" t="s">
        <v>168</v>
      </c>
      <c r="E897" s="255"/>
      <c r="F897" s="256" t="s">
        <v>865</v>
      </c>
      <c r="G897" s="253"/>
      <c r="H897" s="257" t="n">
        <v>-9.924</v>
      </c>
      <c r="I897" s="258"/>
      <c r="J897" s="253"/>
      <c r="K897" s="253"/>
      <c r="L897" s="259"/>
      <c r="M897" s="260"/>
      <c r="N897" s="261"/>
      <c r="O897" s="261"/>
      <c r="P897" s="261"/>
      <c r="Q897" s="261"/>
      <c r="R897" s="261"/>
      <c r="S897" s="261"/>
      <c r="T897" s="262"/>
      <c r="AT897" s="263" t="s">
        <v>168</v>
      </c>
      <c r="AU897" s="263" t="s">
        <v>88</v>
      </c>
      <c r="AV897" s="251" t="s">
        <v>88</v>
      </c>
      <c r="AW897" s="251" t="s">
        <v>35</v>
      </c>
      <c r="AX897" s="251" t="s">
        <v>79</v>
      </c>
      <c r="AY897" s="263" t="s">
        <v>160</v>
      </c>
    </row>
    <row r="898" s="251" customFormat="true" ht="12.8" hidden="false" customHeight="false" outlineLevel="0" collapsed="false">
      <c r="B898" s="252"/>
      <c r="C898" s="253"/>
      <c r="D898" s="254" t="s">
        <v>168</v>
      </c>
      <c r="E898" s="255"/>
      <c r="F898" s="256" t="s">
        <v>866</v>
      </c>
      <c r="G898" s="253"/>
      <c r="H898" s="257" t="n">
        <v>-5.478</v>
      </c>
      <c r="I898" s="258"/>
      <c r="J898" s="253"/>
      <c r="K898" s="253"/>
      <c r="L898" s="259"/>
      <c r="M898" s="260"/>
      <c r="N898" s="261"/>
      <c r="O898" s="261"/>
      <c r="P898" s="261"/>
      <c r="Q898" s="261"/>
      <c r="R898" s="261"/>
      <c r="S898" s="261"/>
      <c r="T898" s="262"/>
      <c r="AT898" s="263" t="s">
        <v>168</v>
      </c>
      <c r="AU898" s="263" t="s">
        <v>88</v>
      </c>
      <c r="AV898" s="251" t="s">
        <v>88</v>
      </c>
      <c r="AW898" s="251" t="s">
        <v>35</v>
      </c>
      <c r="AX898" s="251" t="s">
        <v>79</v>
      </c>
      <c r="AY898" s="263" t="s">
        <v>160</v>
      </c>
    </row>
    <row r="899" s="276" customFormat="true" ht="12.8" hidden="false" customHeight="false" outlineLevel="0" collapsed="false">
      <c r="B899" s="277"/>
      <c r="C899" s="278"/>
      <c r="D899" s="254" t="s">
        <v>168</v>
      </c>
      <c r="E899" s="279"/>
      <c r="F899" s="280" t="s">
        <v>409</v>
      </c>
      <c r="G899" s="278"/>
      <c r="H899" s="279"/>
      <c r="I899" s="281"/>
      <c r="J899" s="278"/>
      <c r="K899" s="278"/>
      <c r="L899" s="282"/>
      <c r="M899" s="283"/>
      <c r="N899" s="284"/>
      <c r="O899" s="284"/>
      <c r="P899" s="284"/>
      <c r="Q899" s="284"/>
      <c r="R899" s="284"/>
      <c r="S899" s="284"/>
      <c r="T899" s="285"/>
      <c r="AT899" s="286" t="s">
        <v>168</v>
      </c>
      <c r="AU899" s="286" t="s">
        <v>88</v>
      </c>
      <c r="AV899" s="276" t="s">
        <v>86</v>
      </c>
      <c r="AW899" s="276" t="s">
        <v>35</v>
      </c>
      <c r="AX899" s="276" t="s">
        <v>79</v>
      </c>
      <c r="AY899" s="286" t="s">
        <v>160</v>
      </c>
    </row>
    <row r="900" s="251" customFormat="true" ht="12.8" hidden="false" customHeight="false" outlineLevel="0" collapsed="false">
      <c r="B900" s="252"/>
      <c r="C900" s="253"/>
      <c r="D900" s="254" t="s">
        <v>168</v>
      </c>
      <c r="E900" s="255"/>
      <c r="F900" s="256" t="s">
        <v>867</v>
      </c>
      <c r="G900" s="253"/>
      <c r="H900" s="257" t="n">
        <v>31.126</v>
      </c>
      <c r="I900" s="258"/>
      <c r="J900" s="253"/>
      <c r="K900" s="253"/>
      <c r="L900" s="259"/>
      <c r="M900" s="260"/>
      <c r="N900" s="261"/>
      <c r="O900" s="261"/>
      <c r="P900" s="261"/>
      <c r="Q900" s="261"/>
      <c r="R900" s="261"/>
      <c r="S900" s="261"/>
      <c r="T900" s="262"/>
      <c r="AT900" s="263" t="s">
        <v>168</v>
      </c>
      <c r="AU900" s="263" t="s">
        <v>88</v>
      </c>
      <c r="AV900" s="251" t="s">
        <v>88</v>
      </c>
      <c r="AW900" s="251" t="s">
        <v>35</v>
      </c>
      <c r="AX900" s="251" t="s">
        <v>79</v>
      </c>
      <c r="AY900" s="263" t="s">
        <v>160</v>
      </c>
    </row>
    <row r="901" s="251" customFormat="true" ht="12.8" hidden="false" customHeight="false" outlineLevel="0" collapsed="false">
      <c r="B901" s="252"/>
      <c r="C901" s="253"/>
      <c r="D901" s="254" t="s">
        <v>168</v>
      </c>
      <c r="E901" s="255"/>
      <c r="F901" s="256" t="s">
        <v>868</v>
      </c>
      <c r="G901" s="253"/>
      <c r="H901" s="257" t="n">
        <v>23.353</v>
      </c>
      <c r="I901" s="258"/>
      <c r="J901" s="253"/>
      <c r="K901" s="253"/>
      <c r="L901" s="259"/>
      <c r="M901" s="260"/>
      <c r="N901" s="261"/>
      <c r="O901" s="261"/>
      <c r="P901" s="261"/>
      <c r="Q901" s="261"/>
      <c r="R901" s="261"/>
      <c r="S901" s="261"/>
      <c r="T901" s="262"/>
      <c r="AT901" s="263" t="s">
        <v>168</v>
      </c>
      <c r="AU901" s="263" t="s">
        <v>88</v>
      </c>
      <c r="AV901" s="251" t="s">
        <v>88</v>
      </c>
      <c r="AW901" s="251" t="s">
        <v>35</v>
      </c>
      <c r="AX901" s="251" t="s">
        <v>79</v>
      </c>
      <c r="AY901" s="263" t="s">
        <v>160</v>
      </c>
    </row>
    <row r="902" s="276" customFormat="true" ht="12.8" hidden="false" customHeight="false" outlineLevel="0" collapsed="false">
      <c r="B902" s="277"/>
      <c r="C902" s="278"/>
      <c r="D902" s="254" t="s">
        <v>168</v>
      </c>
      <c r="E902" s="279"/>
      <c r="F902" s="280" t="s">
        <v>412</v>
      </c>
      <c r="G902" s="278"/>
      <c r="H902" s="279"/>
      <c r="I902" s="281"/>
      <c r="J902" s="278"/>
      <c r="K902" s="278"/>
      <c r="L902" s="282"/>
      <c r="M902" s="283"/>
      <c r="N902" s="284"/>
      <c r="O902" s="284"/>
      <c r="P902" s="284"/>
      <c r="Q902" s="284"/>
      <c r="R902" s="284"/>
      <c r="S902" s="284"/>
      <c r="T902" s="285"/>
      <c r="AT902" s="286" t="s">
        <v>168</v>
      </c>
      <c r="AU902" s="286" t="s">
        <v>88</v>
      </c>
      <c r="AV902" s="276" t="s">
        <v>86</v>
      </c>
      <c r="AW902" s="276" t="s">
        <v>35</v>
      </c>
      <c r="AX902" s="276" t="s">
        <v>79</v>
      </c>
      <c r="AY902" s="286" t="s">
        <v>160</v>
      </c>
    </row>
    <row r="903" s="251" customFormat="true" ht="12.8" hidden="false" customHeight="false" outlineLevel="0" collapsed="false">
      <c r="B903" s="252"/>
      <c r="C903" s="253"/>
      <c r="D903" s="254" t="s">
        <v>168</v>
      </c>
      <c r="E903" s="255"/>
      <c r="F903" s="256" t="s">
        <v>524</v>
      </c>
      <c r="G903" s="253"/>
      <c r="H903" s="257" t="n">
        <v>18.42</v>
      </c>
      <c r="I903" s="258"/>
      <c r="J903" s="253"/>
      <c r="K903" s="253"/>
      <c r="L903" s="259"/>
      <c r="M903" s="260"/>
      <c r="N903" s="261"/>
      <c r="O903" s="261"/>
      <c r="P903" s="261"/>
      <c r="Q903" s="261"/>
      <c r="R903" s="261"/>
      <c r="S903" s="261"/>
      <c r="T903" s="262"/>
      <c r="AT903" s="263" t="s">
        <v>168</v>
      </c>
      <c r="AU903" s="263" t="s">
        <v>88</v>
      </c>
      <c r="AV903" s="251" t="s">
        <v>88</v>
      </c>
      <c r="AW903" s="251" t="s">
        <v>35</v>
      </c>
      <c r="AX903" s="251" t="s">
        <v>79</v>
      </c>
      <c r="AY903" s="263" t="s">
        <v>160</v>
      </c>
    </row>
    <row r="904" s="276" customFormat="true" ht="12.8" hidden="false" customHeight="false" outlineLevel="0" collapsed="false">
      <c r="B904" s="277"/>
      <c r="C904" s="278"/>
      <c r="D904" s="254" t="s">
        <v>168</v>
      </c>
      <c r="E904" s="279"/>
      <c r="F904" s="280" t="s">
        <v>525</v>
      </c>
      <c r="G904" s="278"/>
      <c r="H904" s="279"/>
      <c r="I904" s="281"/>
      <c r="J904" s="278"/>
      <c r="K904" s="278"/>
      <c r="L904" s="282"/>
      <c r="M904" s="283"/>
      <c r="N904" s="284"/>
      <c r="O904" s="284"/>
      <c r="P904" s="284"/>
      <c r="Q904" s="284"/>
      <c r="R904" s="284"/>
      <c r="S904" s="284"/>
      <c r="T904" s="285"/>
      <c r="AT904" s="286" t="s">
        <v>168</v>
      </c>
      <c r="AU904" s="286" t="s">
        <v>88</v>
      </c>
      <c r="AV904" s="276" t="s">
        <v>86</v>
      </c>
      <c r="AW904" s="276" t="s">
        <v>35</v>
      </c>
      <c r="AX904" s="276" t="s">
        <v>79</v>
      </c>
      <c r="AY904" s="286" t="s">
        <v>160</v>
      </c>
    </row>
    <row r="905" s="251" customFormat="true" ht="12.8" hidden="false" customHeight="false" outlineLevel="0" collapsed="false">
      <c r="B905" s="252"/>
      <c r="C905" s="253"/>
      <c r="D905" s="254" t="s">
        <v>168</v>
      </c>
      <c r="E905" s="255"/>
      <c r="F905" s="256" t="s">
        <v>869</v>
      </c>
      <c r="G905" s="253"/>
      <c r="H905" s="257" t="n">
        <v>15.145</v>
      </c>
      <c r="I905" s="258"/>
      <c r="J905" s="253"/>
      <c r="K905" s="253"/>
      <c r="L905" s="259"/>
      <c r="M905" s="260"/>
      <c r="N905" s="261"/>
      <c r="O905" s="261"/>
      <c r="P905" s="261"/>
      <c r="Q905" s="261"/>
      <c r="R905" s="261"/>
      <c r="S905" s="261"/>
      <c r="T905" s="262"/>
      <c r="AT905" s="263" t="s">
        <v>168</v>
      </c>
      <c r="AU905" s="263" t="s">
        <v>88</v>
      </c>
      <c r="AV905" s="251" t="s">
        <v>88</v>
      </c>
      <c r="AW905" s="251" t="s">
        <v>35</v>
      </c>
      <c r="AX905" s="251" t="s">
        <v>79</v>
      </c>
      <c r="AY905" s="263" t="s">
        <v>160</v>
      </c>
    </row>
    <row r="906" s="251" customFormat="true" ht="12.8" hidden="false" customHeight="false" outlineLevel="0" collapsed="false">
      <c r="B906" s="252"/>
      <c r="C906" s="253"/>
      <c r="D906" s="254" t="s">
        <v>168</v>
      </c>
      <c r="E906" s="255"/>
      <c r="F906" s="256" t="s">
        <v>870</v>
      </c>
      <c r="G906" s="253"/>
      <c r="H906" s="257" t="n">
        <v>2.346</v>
      </c>
      <c r="I906" s="258"/>
      <c r="J906" s="253"/>
      <c r="K906" s="253"/>
      <c r="L906" s="259"/>
      <c r="M906" s="260"/>
      <c r="N906" s="261"/>
      <c r="O906" s="261"/>
      <c r="P906" s="261"/>
      <c r="Q906" s="261"/>
      <c r="R906" s="261"/>
      <c r="S906" s="261"/>
      <c r="T906" s="262"/>
      <c r="AT906" s="263" t="s">
        <v>168</v>
      </c>
      <c r="AU906" s="263" t="s">
        <v>88</v>
      </c>
      <c r="AV906" s="251" t="s">
        <v>88</v>
      </c>
      <c r="AW906" s="251" t="s">
        <v>35</v>
      </c>
      <c r="AX906" s="251" t="s">
        <v>79</v>
      </c>
      <c r="AY906" s="263" t="s">
        <v>160</v>
      </c>
    </row>
    <row r="907" s="276" customFormat="true" ht="12.8" hidden="false" customHeight="false" outlineLevel="0" collapsed="false">
      <c r="B907" s="277"/>
      <c r="C907" s="278"/>
      <c r="D907" s="254" t="s">
        <v>168</v>
      </c>
      <c r="E907" s="279"/>
      <c r="F907" s="280" t="s">
        <v>417</v>
      </c>
      <c r="G907" s="278"/>
      <c r="H907" s="279"/>
      <c r="I907" s="281"/>
      <c r="J907" s="278"/>
      <c r="K907" s="278"/>
      <c r="L907" s="282"/>
      <c r="M907" s="283"/>
      <c r="N907" s="284"/>
      <c r="O907" s="284"/>
      <c r="P907" s="284"/>
      <c r="Q907" s="284"/>
      <c r="R907" s="284"/>
      <c r="S907" s="284"/>
      <c r="T907" s="285"/>
      <c r="AT907" s="286" t="s">
        <v>168</v>
      </c>
      <c r="AU907" s="286" t="s">
        <v>88</v>
      </c>
      <c r="AV907" s="276" t="s">
        <v>86</v>
      </c>
      <c r="AW907" s="276" t="s">
        <v>35</v>
      </c>
      <c r="AX907" s="276" t="s">
        <v>79</v>
      </c>
      <c r="AY907" s="286" t="s">
        <v>160</v>
      </c>
    </row>
    <row r="908" s="251" customFormat="true" ht="12.8" hidden="false" customHeight="false" outlineLevel="0" collapsed="false">
      <c r="B908" s="252"/>
      <c r="C908" s="253"/>
      <c r="D908" s="254" t="s">
        <v>168</v>
      </c>
      <c r="E908" s="255"/>
      <c r="F908" s="256" t="s">
        <v>871</v>
      </c>
      <c r="G908" s="253"/>
      <c r="H908" s="257" t="n">
        <v>23.821</v>
      </c>
      <c r="I908" s="258"/>
      <c r="J908" s="253"/>
      <c r="K908" s="253"/>
      <c r="L908" s="259"/>
      <c r="M908" s="260"/>
      <c r="N908" s="261"/>
      <c r="O908" s="261"/>
      <c r="P908" s="261"/>
      <c r="Q908" s="261"/>
      <c r="R908" s="261"/>
      <c r="S908" s="261"/>
      <c r="T908" s="262"/>
      <c r="AT908" s="263" t="s">
        <v>168</v>
      </c>
      <c r="AU908" s="263" t="s">
        <v>88</v>
      </c>
      <c r="AV908" s="251" t="s">
        <v>88</v>
      </c>
      <c r="AW908" s="251" t="s">
        <v>35</v>
      </c>
      <c r="AX908" s="251" t="s">
        <v>79</v>
      </c>
      <c r="AY908" s="263" t="s">
        <v>160</v>
      </c>
    </row>
    <row r="909" s="276" customFormat="true" ht="12.8" hidden="false" customHeight="false" outlineLevel="0" collapsed="false">
      <c r="B909" s="277"/>
      <c r="C909" s="278"/>
      <c r="D909" s="254" t="s">
        <v>168</v>
      </c>
      <c r="E909" s="279"/>
      <c r="F909" s="280" t="s">
        <v>419</v>
      </c>
      <c r="G909" s="278"/>
      <c r="H909" s="279"/>
      <c r="I909" s="281"/>
      <c r="J909" s="278"/>
      <c r="K909" s="278"/>
      <c r="L909" s="282"/>
      <c r="M909" s="283"/>
      <c r="N909" s="284"/>
      <c r="O909" s="284"/>
      <c r="P909" s="284"/>
      <c r="Q909" s="284"/>
      <c r="R909" s="284"/>
      <c r="S909" s="284"/>
      <c r="T909" s="285"/>
      <c r="AT909" s="286" t="s">
        <v>168</v>
      </c>
      <c r="AU909" s="286" t="s">
        <v>88</v>
      </c>
      <c r="AV909" s="276" t="s">
        <v>86</v>
      </c>
      <c r="AW909" s="276" t="s">
        <v>35</v>
      </c>
      <c r="AX909" s="276" t="s">
        <v>79</v>
      </c>
      <c r="AY909" s="286" t="s">
        <v>160</v>
      </c>
    </row>
    <row r="910" s="264" customFormat="true" ht="12.8" hidden="false" customHeight="false" outlineLevel="0" collapsed="false">
      <c r="B910" s="265"/>
      <c r="C910" s="266"/>
      <c r="D910" s="254" t="s">
        <v>168</v>
      </c>
      <c r="E910" s="267"/>
      <c r="F910" s="268" t="s">
        <v>172</v>
      </c>
      <c r="G910" s="266"/>
      <c r="H910" s="269" t="n">
        <v>98.809</v>
      </c>
      <c r="I910" s="270"/>
      <c r="J910" s="266"/>
      <c r="K910" s="266"/>
      <c r="L910" s="271"/>
      <c r="M910" s="272"/>
      <c r="N910" s="273"/>
      <c r="O910" s="273"/>
      <c r="P910" s="273"/>
      <c r="Q910" s="273"/>
      <c r="R910" s="273"/>
      <c r="S910" s="273"/>
      <c r="T910" s="274"/>
      <c r="AT910" s="275" t="s">
        <v>168</v>
      </c>
      <c r="AU910" s="275" t="s">
        <v>88</v>
      </c>
      <c r="AV910" s="264" t="s">
        <v>166</v>
      </c>
      <c r="AW910" s="264" t="s">
        <v>35</v>
      </c>
      <c r="AX910" s="264" t="s">
        <v>86</v>
      </c>
      <c r="AY910" s="275" t="s">
        <v>160</v>
      </c>
    </row>
    <row r="911" s="251" customFormat="true" ht="12.8" hidden="false" customHeight="false" outlineLevel="0" collapsed="false">
      <c r="B911" s="252"/>
      <c r="C911" s="253"/>
      <c r="D911" s="254" t="s">
        <v>168</v>
      </c>
      <c r="E911" s="253"/>
      <c r="F911" s="256" t="s">
        <v>881</v>
      </c>
      <c r="G911" s="253"/>
      <c r="H911" s="257" t="n">
        <v>197.618</v>
      </c>
      <c r="I911" s="258"/>
      <c r="J911" s="253"/>
      <c r="K911" s="253"/>
      <c r="L911" s="259"/>
      <c r="M911" s="260"/>
      <c r="N911" s="261"/>
      <c r="O911" s="261"/>
      <c r="P911" s="261"/>
      <c r="Q911" s="261"/>
      <c r="R911" s="261"/>
      <c r="S911" s="261"/>
      <c r="T911" s="262"/>
      <c r="AT911" s="263" t="s">
        <v>168</v>
      </c>
      <c r="AU911" s="263" t="s">
        <v>88</v>
      </c>
      <c r="AV911" s="251" t="s">
        <v>88</v>
      </c>
      <c r="AW911" s="251" t="s">
        <v>3</v>
      </c>
      <c r="AX911" s="251" t="s">
        <v>86</v>
      </c>
      <c r="AY911" s="263" t="s">
        <v>160</v>
      </c>
    </row>
    <row r="912" s="31" customFormat="true" ht="33" hidden="false" customHeight="true" outlineLevel="0" collapsed="false">
      <c r="A912" s="24"/>
      <c r="B912" s="25"/>
      <c r="C912" s="287" t="s">
        <v>882</v>
      </c>
      <c r="D912" s="287" t="s">
        <v>262</v>
      </c>
      <c r="E912" s="288" t="s">
        <v>883</v>
      </c>
      <c r="F912" s="289" t="s">
        <v>884</v>
      </c>
      <c r="G912" s="290" t="s">
        <v>213</v>
      </c>
      <c r="H912" s="291" t="n">
        <v>113.63</v>
      </c>
      <c r="I912" s="292"/>
      <c r="J912" s="293" t="n">
        <f aca="false">ROUND(I912*H912,2)</f>
        <v>0</v>
      </c>
      <c r="K912" s="294"/>
      <c r="L912" s="295"/>
      <c r="M912" s="296"/>
      <c r="N912" s="297" t="s">
        <v>44</v>
      </c>
      <c r="O912" s="74"/>
      <c r="P912" s="247" t="n">
        <f aca="false">O912*H912</f>
        <v>0</v>
      </c>
      <c r="Q912" s="247" t="n">
        <v>0.0054</v>
      </c>
      <c r="R912" s="247" t="n">
        <f aca="false">Q912*H912</f>
        <v>0.613602</v>
      </c>
      <c r="S912" s="247" t="n">
        <v>0</v>
      </c>
      <c r="T912" s="248" t="n">
        <f aca="false">S912*H912</f>
        <v>0</v>
      </c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  <c r="AE912" s="24"/>
      <c r="AR912" s="249" t="s">
        <v>331</v>
      </c>
      <c r="AT912" s="249" t="s">
        <v>262</v>
      </c>
      <c r="AU912" s="249" t="s">
        <v>88</v>
      </c>
      <c r="AY912" s="3" t="s">
        <v>160</v>
      </c>
      <c r="BE912" s="250" t="n">
        <f aca="false">IF(N912="základní",J912,0)</f>
        <v>0</v>
      </c>
      <c r="BF912" s="250" t="n">
        <f aca="false">IF(N912="snížená",J912,0)</f>
        <v>0</v>
      </c>
      <c r="BG912" s="250" t="n">
        <f aca="false">IF(N912="zákl. přenesená",J912,0)</f>
        <v>0</v>
      </c>
      <c r="BH912" s="250" t="n">
        <f aca="false">IF(N912="sníž. přenesená",J912,0)</f>
        <v>0</v>
      </c>
      <c r="BI912" s="250" t="n">
        <f aca="false">IF(N912="nulová",J912,0)</f>
        <v>0</v>
      </c>
      <c r="BJ912" s="3" t="s">
        <v>86</v>
      </c>
      <c r="BK912" s="250" t="n">
        <f aca="false">ROUND(I912*H912,2)</f>
        <v>0</v>
      </c>
      <c r="BL912" s="3" t="s">
        <v>256</v>
      </c>
      <c r="BM912" s="249" t="s">
        <v>885</v>
      </c>
    </row>
    <row r="913" s="251" customFormat="true" ht="12.8" hidden="false" customHeight="false" outlineLevel="0" collapsed="false">
      <c r="B913" s="252"/>
      <c r="C913" s="253"/>
      <c r="D913" s="254" t="s">
        <v>168</v>
      </c>
      <c r="E913" s="253"/>
      <c r="F913" s="256" t="s">
        <v>886</v>
      </c>
      <c r="G913" s="253"/>
      <c r="H913" s="257" t="n">
        <v>113.63</v>
      </c>
      <c r="I913" s="258"/>
      <c r="J913" s="253"/>
      <c r="K913" s="253"/>
      <c r="L913" s="259"/>
      <c r="M913" s="260"/>
      <c r="N913" s="261"/>
      <c r="O913" s="261"/>
      <c r="P913" s="261"/>
      <c r="Q913" s="261"/>
      <c r="R913" s="261"/>
      <c r="S913" s="261"/>
      <c r="T913" s="262"/>
      <c r="AT913" s="263" t="s">
        <v>168</v>
      </c>
      <c r="AU913" s="263" t="s">
        <v>88</v>
      </c>
      <c r="AV913" s="251" t="s">
        <v>88</v>
      </c>
      <c r="AW913" s="251" t="s">
        <v>3</v>
      </c>
      <c r="AX913" s="251" t="s">
        <v>86</v>
      </c>
      <c r="AY913" s="263" t="s">
        <v>160</v>
      </c>
    </row>
    <row r="914" s="31" customFormat="true" ht="33" hidden="false" customHeight="true" outlineLevel="0" collapsed="false">
      <c r="A914" s="24"/>
      <c r="B914" s="25"/>
      <c r="C914" s="287" t="s">
        <v>887</v>
      </c>
      <c r="D914" s="287" t="s">
        <v>262</v>
      </c>
      <c r="E914" s="288" t="s">
        <v>888</v>
      </c>
      <c r="F914" s="289" t="s">
        <v>889</v>
      </c>
      <c r="G914" s="290" t="s">
        <v>213</v>
      </c>
      <c r="H914" s="291" t="n">
        <v>113.63</v>
      </c>
      <c r="I914" s="292"/>
      <c r="J914" s="293" t="n">
        <f aca="false">ROUND(I914*H914,2)</f>
        <v>0</v>
      </c>
      <c r="K914" s="294"/>
      <c r="L914" s="295"/>
      <c r="M914" s="296"/>
      <c r="N914" s="297" t="s">
        <v>44</v>
      </c>
      <c r="O914" s="74"/>
      <c r="P914" s="247" t="n">
        <f aca="false">O914*H914</f>
        <v>0</v>
      </c>
      <c r="Q914" s="247" t="n">
        <v>0.0047</v>
      </c>
      <c r="R914" s="247" t="n">
        <f aca="false">Q914*H914</f>
        <v>0.534061</v>
      </c>
      <c r="S914" s="247" t="n">
        <v>0</v>
      </c>
      <c r="T914" s="248" t="n">
        <f aca="false">S914*H914</f>
        <v>0</v>
      </c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  <c r="AE914" s="24"/>
      <c r="AR914" s="249" t="s">
        <v>331</v>
      </c>
      <c r="AT914" s="249" t="s">
        <v>262</v>
      </c>
      <c r="AU914" s="249" t="s">
        <v>88</v>
      </c>
      <c r="AY914" s="3" t="s">
        <v>160</v>
      </c>
      <c r="BE914" s="250" t="n">
        <f aca="false">IF(N914="základní",J914,0)</f>
        <v>0</v>
      </c>
      <c r="BF914" s="250" t="n">
        <f aca="false">IF(N914="snížená",J914,0)</f>
        <v>0</v>
      </c>
      <c r="BG914" s="250" t="n">
        <f aca="false">IF(N914="zákl. přenesená",J914,0)</f>
        <v>0</v>
      </c>
      <c r="BH914" s="250" t="n">
        <f aca="false">IF(N914="sníž. přenesená",J914,0)</f>
        <v>0</v>
      </c>
      <c r="BI914" s="250" t="n">
        <f aca="false">IF(N914="nulová",J914,0)</f>
        <v>0</v>
      </c>
      <c r="BJ914" s="3" t="s">
        <v>86</v>
      </c>
      <c r="BK914" s="250" t="n">
        <f aca="false">ROUND(I914*H914,2)</f>
        <v>0</v>
      </c>
      <c r="BL914" s="3" t="s">
        <v>256</v>
      </c>
      <c r="BM914" s="249" t="s">
        <v>890</v>
      </c>
    </row>
    <row r="915" s="251" customFormat="true" ht="12.8" hidden="false" customHeight="false" outlineLevel="0" collapsed="false">
      <c r="B915" s="252"/>
      <c r="C915" s="253"/>
      <c r="D915" s="254" t="s">
        <v>168</v>
      </c>
      <c r="E915" s="253"/>
      <c r="F915" s="256" t="s">
        <v>886</v>
      </c>
      <c r="G915" s="253"/>
      <c r="H915" s="257" t="n">
        <v>113.63</v>
      </c>
      <c r="I915" s="258"/>
      <c r="J915" s="253"/>
      <c r="K915" s="253"/>
      <c r="L915" s="259"/>
      <c r="M915" s="260"/>
      <c r="N915" s="261"/>
      <c r="O915" s="261"/>
      <c r="P915" s="261"/>
      <c r="Q915" s="261"/>
      <c r="R915" s="261"/>
      <c r="S915" s="261"/>
      <c r="T915" s="262"/>
      <c r="AT915" s="263" t="s">
        <v>168</v>
      </c>
      <c r="AU915" s="263" t="s">
        <v>88</v>
      </c>
      <c r="AV915" s="251" t="s">
        <v>88</v>
      </c>
      <c r="AW915" s="251" t="s">
        <v>3</v>
      </c>
      <c r="AX915" s="251" t="s">
        <v>86</v>
      </c>
      <c r="AY915" s="263" t="s">
        <v>160</v>
      </c>
    </row>
    <row r="916" s="31" customFormat="true" ht="21.75" hidden="false" customHeight="true" outlineLevel="0" collapsed="false">
      <c r="A916" s="24"/>
      <c r="B916" s="25"/>
      <c r="C916" s="237" t="s">
        <v>891</v>
      </c>
      <c r="D916" s="237" t="s">
        <v>162</v>
      </c>
      <c r="E916" s="238" t="s">
        <v>892</v>
      </c>
      <c r="F916" s="239" t="s">
        <v>893</v>
      </c>
      <c r="G916" s="240" t="s">
        <v>221</v>
      </c>
      <c r="H916" s="241" t="n">
        <v>92.675</v>
      </c>
      <c r="I916" s="242"/>
      <c r="J916" s="243" t="n">
        <f aca="false">ROUND(I916*H916,2)</f>
        <v>0</v>
      </c>
      <c r="K916" s="244"/>
      <c r="L916" s="30"/>
      <c r="M916" s="245"/>
      <c r="N916" s="246" t="s">
        <v>44</v>
      </c>
      <c r="O916" s="74"/>
      <c r="P916" s="247" t="n">
        <f aca="false">O916*H916</f>
        <v>0</v>
      </c>
      <c r="Q916" s="247" t="n">
        <v>0.0002</v>
      </c>
      <c r="R916" s="247" t="n">
        <f aca="false">Q916*H916</f>
        <v>0.018535</v>
      </c>
      <c r="S916" s="247" t="n">
        <v>0</v>
      </c>
      <c r="T916" s="248" t="n">
        <f aca="false">S916*H916</f>
        <v>0</v>
      </c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  <c r="AE916" s="24"/>
      <c r="AR916" s="249" t="s">
        <v>256</v>
      </c>
      <c r="AT916" s="249" t="s">
        <v>162</v>
      </c>
      <c r="AU916" s="249" t="s">
        <v>88</v>
      </c>
      <c r="AY916" s="3" t="s">
        <v>160</v>
      </c>
      <c r="BE916" s="250" t="n">
        <f aca="false">IF(N916="základní",J916,0)</f>
        <v>0</v>
      </c>
      <c r="BF916" s="250" t="n">
        <f aca="false">IF(N916="snížená",J916,0)</f>
        <v>0</v>
      </c>
      <c r="BG916" s="250" t="n">
        <f aca="false">IF(N916="zákl. přenesená",J916,0)</f>
        <v>0</v>
      </c>
      <c r="BH916" s="250" t="n">
        <f aca="false">IF(N916="sníž. přenesená",J916,0)</f>
        <v>0</v>
      </c>
      <c r="BI916" s="250" t="n">
        <f aca="false">IF(N916="nulová",J916,0)</f>
        <v>0</v>
      </c>
      <c r="BJ916" s="3" t="s">
        <v>86</v>
      </c>
      <c r="BK916" s="250" t="n">
        <f aca="false">ROUND(I916*H916,2)</f>
        <v>0</v>
      </c>
      <c r="BL916" s="3" t="s">
        <v>256</v>
      </c>
      <c r="BM916" s="249" t="s">
        <v>894</v>
      </c>
    </row>
    <row r="917" s="251" customFormat="true" ht="12.8" hidden="false" customHeight="false" outlineLevel="0" collapsed="false">
      <c r="B917" s="252"/>
      <c r="C917" s="253"/>
      <c r="D917" s="254" t="s">
        <v>168</v>
      </c>
      <c r="E917" s="255"/>
      <c r="F917" s="256" t="s">
        <v>895</v>
      </c>
      <c r="G917" s="253"/>
      <c r="H917" s="257" t="n">
        <v>-4.725</v>
      </c>
      <c r="I917" s="258"/>
      <c r="J917" s="253"/>
      <c r="K917" s="253"/>
      <c r="L917" s="259"/>
      <c r="M917" s="260"/>
      <c r="N917" s="261"/>
      <c r="O917" s="261"/>
      <c r="P917" s="261"/>
      <c r="Q917" s="261"/>
      <c r="R917" s="261"/>
      <c r="S917" s="261"/>
      <c r="T917" s="262"/>
      <c r="AT917" s="263" t="s">
        <v>168</v>
      </c>
      <c r="AU917" s="263" t="s">
        <v>88</v>
      </c>
      <c r="AV917" s="251" t="s">
        <v>88</v>
      </c>
      <c r="AW917" s="251" t="s">
        <v>35</v>
      </c>
      <c r="AX917" s="251" t="s">
        <v>79</v>
      </c>
      <c r="AY917" s="263" t="s">
        <v>160</v>
      </c>
    </row>
    <row r="918" s="251" customFormat="true" ht="12.8" hidden="false" customHeight="false" outlineLevel="0" collapsed="false">
      <c r="B918" s="252"/>
      <c r="C918" s="253"/>
      <c r="D918" s="254" t="s">
        <v>168</v>
      </c>
      <c r="E918" s="255"/>
      <c r="F918" s="256" t="s">
        <v>896</v>
      </c>
      <c r="G918" s="253"/>
      <c r="H918" s="257" t="n">
        <v>-9.19</v>
      </c>
      <c r="I918" s="258"/>
      <c r="J918" s="253"/>
      <c r="K918" s="253"/>
      <c r="L918" s="259"/>
      <c r="M918" s="260"/>
      <c r="N918" s="261"/>
      <c r="O918" s="261"/>
      <c r="P918" s="261"/>
      <c r="Q918" s="261"/>
      <c r="R918" s="261"/>
      <c r="S918" s="261"/>
      <c r="T918" s="262"/>
      <c r="AT918" s="263" t="s">
        <v>168</v>
      </c>
      <c r="AU918" s="263" t="s">
        <v>88</v>
      </c>
      <c r="AV918" s="251" t="s">
        <v>88</v>
      </c>
      <c r="AW918" s="251" t="s">
        <v>35</v>
      </c>
      <c r="AX918" s="251" t="s">
        <v>79</v>
      </c>
      <c r="AY918" s="263" t="s">
        <v>160</v>
      </c>
    </row>
    <row r="919" s="276" customFormat="true" ht="12.8" hidden="false" customHeight="false" outlineLevel="0" collapsed="false">
      <c r="B919" s="277"/>
      <c r="C919" s="278"/>
      <c r="D919" s="254" t="s">
        <v>168</v>
      </c>
      <c r="E919" s="279"/>
      <c r="F919" s="280" t="s">
        <v>409</v>
      </c>
      <c r="G919" s="278"/>
      <c r="H919" s="279"/>
      <c r="I919" s="281"/>
      <c r="J919" s="278"/>
      <c r="K919" s="278"/>
      <c r="L919" s="282"/>
      <c r="M919" s="283"/>
      <c r="N919" s="284"/>
      <c r="O919" s="284"/>
      <c r="P919" s="284"/>
      <c r="Q919" s="284"/>
      <c r="R919" s="284"/>
      <c r="S919" s="284"/>
      <c r="T919" s="285"/>
      <c r="AT919" s="286" t="s">
        <v>168</v>
      </c>
      <c r="AU919" s="286" t="s">
        <v>88</v>
      </c>
      <c r="AV919" s="276" t="s">
        <v>86</v>
      </c>
      <c r="AW919" s="276" t="s">
        <v>35</v>
      </c>
      <c r="AX919" s="276" t="s">
        <v>79</v>
      </c>
      <c r="AY919" s="286" t="s">
        <v>160</v>
      </c>
    </row>
    <row r="920" s="251" customFormat="true" ht="12.8" hidden="false" customHeight="false" outlineLevel="0" collapsed="false">
      <c r="B920" s="252"/>
      <c r="C920" s="253"/>
      <c r="D920" s="254" t="s">
        <v>168</v>
      </c>
      <c r="E920" s="255"/>
      <c r="F920" s="256" t="s">
        <v>897</v>
      </c>
      <c r="G920" s="253"/>
      <c r="H920" s="257" t="n">
        <v>22.71</v>
      </c>
      <c r="I920" s="258"/>
      <c r="J920" s="253"/>
      <c r="K920" s="253"/>
      <c r="L920" s="259"/>
      <c r="M920" s="260"/>
      <c r="N920" s="261"/>
      <c r="O920" s="261"/>
      <c r="P920" s="261"/>
      <c r="Q920" s="261"/>
      <c r="R920" s="261"/>
      <c r="S920" s="261"/>
      <c r="T920" s="262"/>
      <c r="AT920" s="263" t="s">
        <v>168</v>
      </c>
      <c r="AU920" s="263" t="s">
        <v>88</v>
      </c>
      <c r="AV920" s="251" t="s">
        <v>88</v>
      </c>
      <c r="AW920" s="251" t="s">
        <v>35</v>
      </c>
      <c r="AX920" s="251" t="s">
        <v>79</v>
      </c>
      <c r="AY920" s="263" t="s">
        <v>160</v>
      </c>
    </row>
    <row r="921" s="251" customFormat="true" ht="12.8" hidden="false" customHeight="false" outlineLevel="0" collapsed="false">
      <c r="B921" s="252"/>
      <c r="C921" s="253"/>
      <c r="D921" s="254" t="s">
        <v>168</v>
      </c>
      <c r="E921" s="255"/>
      <c r="F921" s="256" t="s">
        <v>898</v>
      </c>
      <c r="G921" s="253"/>
      <c r="H921" s="257" t="n">
        <v>20.4</v>
      </c>
      <c r="I921" s="258"/>
      <c r="J921" s="253"/>
      <c r="K921" s="253"/>
      <c r="L921" s="259"/>
      <c r="M921" s="260"/>
      <c r="N921" s="261"/>
      <c r="O921" s="261"/>
      <c r="P921" s="261"/>
      <c r="Q921" s="261"/>
      <c r="R921" s="261"/>
      <c r="S921" s="261"/>
      <c r="T921" s="262"/>
      <c r="AT921" s="263" t="s">
        <v>168</v>
      </c>
      <c r="AU921" s="263" t="s">
        <v>88</v>
      </c>
      <c r="AV921" s="251" t="s">
        <v>88</v>
      </c>
      <c r="AW921" s="251" t="s">
        <v>35</v>
      </c>
      <c r="AX921" s="251" t="s">
        <v>79</v>
      </c>
      <c r="AY921" s="263" t="s">
        <v>160</v>
      </c>
    </row>
    <row r="922" s="276" customFormat="true" ht="12.8" hidden="false" customHeight="false" outlineLevel="0" collapsed="false">
      <c r="B922" s="277"/>
      <c r="C922" s="278"/>
      <c r="D922" s="254" t="s">
        <v>168</v>
      </c>
      <c r="E922" s="279"/>
      <c r="F922" s="280" t="s">
        <v>412</v>
      </c>
      <c r="G922" s="278"/>
      <c r="H922" s="279"/>
      <c r="I922" s="281"/>
      <c r="J922" s="278"/>
      <c r="K922" s="278"/>
      <c r="L922" s="282"/>
      <c r="M922" s="283"/>
      <c r="N922" s="284"/>
      <c r="O922" s="284"/>
      <c r="P922" s="284"/>
      <c r="Q922" s="284"/>
      <c r="R922" s="284"/>
      <c r="S922" s="284"/>
      <c r="T922" s="285"/>
      <c r="AT922" s="286" t="s">
        <v>168</v>
      </c>
      <c r="AU922" s="286" t="s">
        <v>88</v>
      </c>
      <c r="AV922" s="276" t="s">
        <v>86</v>
      </c>
      <c r="AW922" s="276" t="s">
        <v>35</v>
      </c>
      <c r="AX922" s="276" t="s">
        <v>79</v>
      </c>
      <c r="AY922" s="286" t="s">
        <v>160</v>
      </c>
    </row>
    <row r="923" s="251" customFormat="true" ht="12.8" hidden="false" customHeight="false" outlineLevel="0" collapsed="false">
      <c r="B923" s="252"/>
      <c r="C923" s="253"/>
      <c r="D923" s="254" t="s">
        <v>168</v>
      </c>
      <c r="E923" s="255"/>
      <c r="F923" s="256" t="s">
        <v>899</v>
      </c>
      <c r="G923" s="253"/>
      <c r="H923" s="257" t="n">
        <v>22.3</v>
      </c>
      <c r="I923" s="258"/>
      <c r="J923" s="253"/>
      <c r="K923" s="253"/>
      <c r="L923" s="259"/>
      <c r="M923" s="260"/>
      <c r="N923" s="261"/>
      <c r="O923" s="261"/>
      <c r="P923" s="261"/>
      <c r="Q923" s="261"/>
      <c r="R923" s="261"/>
      <c r="S923" s="261"/>
      <c r="T923" s="262"/>
      <c r="AT923" s="263" t="s">
        <v>168</v>
      </c>
      <c r="AU923" s="263" t="s">
        <v>88</v>
      </c>
      <c r="AV923" s="251" t="s">
        <v>88</v>
      </c>
      <c r="AW923" s="251" t="s">
        <v>35</v>
      </c>
      <c r="AX923" s="251" t="s">
        <v>79</v>
      </c>
      <c r="AY923" s="263" t="s">
        <v>160</v>
      </c>
    </row>
    <row r="924" s="276" customFormat="true" ht="12.8" hidden="false" customHeight="false" outlineLevel="0" collapsed="false">
      <c r="B924" s="277"/>
      <c r="C924" s="278"/>
      <c r="D924" s="254" t="s">
        <v>168</v>
      </c>
      <c r="E924" s="279"/>
      <c r="F924" s="280" t="s">
        <v>525</v>
      </c>
      <c r="G924" s="278"/>
      <c r="H924" s="279"/>
      <c r="I924" s="281"/>
      <c r="J924" s="278"/>
      <c r="K924" s="278"/>
      <c r="L924" s="282"/>
      <c r="M924" s="283"/>
      <c r="N924" s="284"/>
      <c r="O924" s="284"/>
      <c r="P924" s="284"/>
      <c r="Q924" s="284"/>
      <c r="R924" s="284"/>
      <c r="S924" s="284"/>
      <c r="T924" s="285"/>
      <c r="AT924" s="286" t="s">
        <v>168</v>
      </c>
      <c r="AU924" s="286" t="s">
        <v>88</v>
      </c>
      <c r="AV924" s="276" t="s">
        <v>86</v>
      </c>
      <c r="AW924" s="276" t="s">
        <v>35</v>
      </c>
      <c r="AX924" s="276" t="s">
        <v>79</v>
      </c>
      <c r="AY924" s="286" t="s">
        <v>160</v>
      </c>
    </row>
    <row r="925" s="251" customFormat="true" ht="12.8" hidden="false" customHeight="false" outlineLevel="0" collapsed="false">
      <c r="B925" s="252"/>
      <c r="C925" s="253"/>
      <c r="D925" s="254" t="s">
        <v>168</v>
      </c>
      <c r="E925" s="255"/>
      <c r="F925" s="256" t="s">
        <v>900</v>
      </c>
      <c r="G925" s="253"/>
      <c r="H925" s="257" t="n">
        <v>16.07</v>
      </c>
      <c r="I925" s="258"/>
      <c r="J925" s="253"/>
      <c r="K925" s="253"/>
      <c r="L925" s="259"/>
      <c r="M925" s="260"/>
      <c r="N925" s="261"/>
      <c r="O925" s="261"/>
      <c r="P925" s="261"/>
      <c r="Q925" s="261"/>
      <c r="R925" s="261"/>
      <c r="S925" s="261"/>
      <c r="T925" s="262"/>
      <c r="AT925" s="263" t="s">
        <v>168</v>
      </c>
      <c r="AU925" s="263" t="s">
        <v>88</v>
      </c>
      <c r="AV925" s="251" t="s">
        <v>88</v>
      </c>
      <c r="AW925" s="251" t="s">
        <v>35</v>
      </c>
      <c r="AX925" s="251" t="s">
        <v>79</v>
      </c>
      <c r="AY925" s="263" t="s">
        <v>160</v>
      </c>
    </row>
    <row r="926" s="251" customFormat="true" ht="12.8" hidden="false" customHeight="false" outlineLevel="0" collapsed="false">
      <c r="B926" s="252"/>
      <c r="C926" s="253"/>
      <c r="D926" s="254" t="s">
        <v>168</v>
      </c>
      <c r="E926" s="255"/>
      <c r="F926" s="256" t="s">
        <v>901</v>
      </c>
      <c r="G926" s="253"/>
      <c r="H926" s="257" t="n">
        <v>5.58</v>
      </c>
      <c r="I926" s="258"/>
      <c r="J926" s="253"/>
      <c r="K926" s="253"/>
      <c r="L926" s="259"/>
      <c r="M926" s="260"/>
      <c r="N926" s="261"/>
      <c r="O926" s="261"/>
      <c r="P926" s="261"/>
      <c r="Q926" s="261"/>
      <c r="R926" s="261"/>
      <c r="S926" s="261"/>
      <c r="T926" s="262"/>
      <c r="AT926" s="263" t="s">
        <v>168</v>
      </c>
      <c r="AU926" s="263" t="s">
        <v>88</v>
      </c>
      <c r="AV926" s="251" t="s">
        <v>88</v>
      </c>
      <c r="AW926" s="251" t="s">
        <v>35</v>
      </c>
      <c r="AX926" s="251" t="s">
        <v>79</v>
      </c>
      <c r="AY926" s="263" t="s">
        <v>160</v>
      </c>
    </row>
    <row r="927" s="276" customFormat="true" ht="12.8" hidden="false" customHeight="false" outlineLevel="0" collapsed="false">
      <c r="B927" s="277"/>
      <c r="C927" s="278"/>
      <c r="D927" s="254" t="s">
        <v>168</v>
      </c>
      <c r="E927" s="279"/>
      <c r="F927" s="280" t="s">
        <v>417</v>
      </c>
      <c r="G927" s="278"/>
      <c r="H927" s="279"/>
      <c r="I927" s="281"/>
      <c r="J927" s="278"/>
      <c r="K927" s="278"/>
      <c r="L927" s="282"/>
      <c r="M927" s="283"/>
      <c r="N927" s="284"/>
      <c r="O927" s="284"/>
      <c r="P927" s="284"/>
      <c r="Q927" s="284"/>
      <c r="R927" s="284"/>
      <c r="S927" s="284"/>
      <c r="T927" s="285"/>
      <c r="AT927" s="286" t="s">
        <v>168</v>
      </c>
      <c r="AU927" s="286" t="s">
        <v>88</v>
      </c>
      <c r="AV927" s="276" t="s">
        <v>86</v>
      </c>
      <c r="AW927" s="276" t="s">
        <v>35</v>
      </c>
      <c r="AX927" s="276" t="s">
        <v>79</v>
      </c>
      <c r="AY927" s="286" t="s">
        <v>160</v>
      </c>
    </row>
    <row r="928" s="251" customFormat="true" ht="12.8" hidden="false" customHeight="false" outlineLevel="0" collapsed="false">
      <c r="B928" s="252"/>
      <c r="C928" s="253"/>
      <c r="D928" s="254" t="s">
        <v>168</v>
      </c>
      <c r="E928" s="255"/>
      <c r="F928" s="256" t="s">
        <v>902</v>
      </c>
      <c r="G928" s="253"/>
      <c r="H928" s="257" t="n">
        <v>19.53</v>
      </c>
      <c r="I928" s="258"/>
      <c r="J928" s="253"/>
      <c r="K928" s="253"/>
      <c r="L928" s="259"/>
      <c r="M928" s="260"/>
      <c r="N928" s="261"/>
      <c r="O928" s="261"/>
      <c r="P928" s="261"/>
      <c r="Q928" s="261"/>
      <c r="R928" s="261"/>
      <c r="S928" s="261"/>
      <c r="T928" s="262"/>
      <c r="AT928" s="263" t="s">
        <v>168</v>
      </c>
      <c r="AU928" s="263" t="s">
        <v>88</v>
      </c>
      <c r="AV928" s="251" t="s">
        <v>88</v>
      </c>
      <c r="AW928" s="251" t="s">
        <v>35</v>
      </c>
      <c r="AX928" s="251" t="s">
        <v>79</v>
      </c>
      <c r="AY928" s="263" t="s">
        <v>160</v>
      </c>
    </row>
    <row r="929" s="276" customFormat="true" ht="12.8" hidden="false" customHeight="false" outlineLevel="0" collapsed="false">
      <c r="B929" s="277"/>
      <c r="C929" s="278"/>
      <c r="D929" s="254" t="s">
        <v>168</v>
      </c>
      <c r="E929" s="279"/>
      <c r="F929" s="280" t="s">
        <v>419</v>
      </c>
      <c r="G929" s="278"/>
      <c r="H929" s="279"/>
      <c r="I929" s="281"/>
      <c r="J929" s="278"/>
      <c r="K929" s="278"/>
      <c r="L929" s="282"/>
      <c r="M929" s="283"/>
      <c r="N929" s="284"/>
      <c r="O929" s="284"/>
      <c r="P929" s="284"/>
      <c r="Q929" s="284"/>
      <c r="R929" s="284"/>
      <c r="S929" s="284"/>
      <c r="T929" s="285"/>
      <c r="AT929" s="286" t="s">
        <v>168</v>
      </c>
      <c r="AU929" s="286" t="s">
        <v>88</v>
      </c>
      <c r="AV929" s="276" t="s">
        <v>86</v>
      </c>
      <c r="AW929" s="276" t="s">
        <v>35</v>
      </c>
      <c r="AX929" s="276" t="s">
        <v>79</v>
      </c>
      <c r="AY929" s="286" t="s">
        <v>160</v>
      </c>
    </row>
    <row r="930" s="264" customFormat="true" ht="12.8" hidden="false" customHeight="false" outlineLevel="0" collapsed="false">
      <c r="B930" s="265"/>
      <c r="C930" s="266"/>
      <c r="D930" s="254" t="s">
        <v>168</v>
      </c>
      <c r="E930" s="267"/>
      <c r="F930" s="268" t="s">
        <v>903</v>
      </c>
      <c r="G930" s="266"/>
      <c r="H930" s="269" t="n">
        <v>92.675</v>
      </c>
      <c r="I930" s="270"/>
      <c r="J930" s="266"/>
      <c r="K930" s="266"/>
      <c r="L930" s="271"/>
      <c r="M930" s="272"/>
      <c r="N930" s="273"/>
      <c r="O930" s="273"/>
      <c r="P930" s="273"/>
      <c r="Q930" s="273"/>
      <c r="R930" s="273"/>
      <c r="S930" s="273"/>
      <c r="T930" s="274"/>
      <c r="AT930" s="275" t="s">
        <v>168</v>
      </c>
      <c r="AU930" s="275" t="s">
        <v>88</v>
      </c>
      <c r="AV930" s="264" t="s">
        <v>166</v>
      </c>
      <c r="AW930" s="264" t="s">
        <v>35</v>
      </c>
      <c r="AX930" s="264" t="s">
        <v>86</v>
      </c>
      <c r="AY930" s="275" t="s">
        <v>160</v>
      </c>
    </row>
    <row r="931" s="31" customFormat="true" ht="33" hidden="false" customHeight="true" outlineLevel="0" collapsed="false">
      <c r="A931" s="24"/>
      <c r="B931" s="25"/>
      <c r="C931" s="287" t="s">
        <v>904</v>
      </c>
      <c r="D931" s="287" t="s">
        <v>262</v>
      </c>
      <c r="E931" s="288" t="s">
        <v>883</v>
      </c>
      <c r="F931" s="289" t="s">
        <v>884</v>
      </c>
      <c r="G931" s="290" t="s">
        <v>213</v>
      </c>
      <c r="H931" s="291" t="n">
        <v>55.605</v>
      </c>
      <c r="I931" s="292"/>
      <c r="J931" s="293" t="n">
        <f aca="false">ROUND(I931*H931,2)</f>
        <v>0</v>
      </c>
      <c r="K931" s="294"/>
      <c r="L931" s="295"/>
      <c r="M931" s="296"/>
      <c r="N931" s="297" t="s">
        <v>44</v>
      </c>
      <c r="O931" s="74"/>
      <c r="P931" s="247" t="n">
        <f aca="false">O931*H931</f>
        <v>0</v>
      </c>
      <c r="Q931" s="247" t="n">
        <v>0.0054</v>
      </c>
      <c r="R931" s="247" t="n">
        <f aca="false">Q931*H931</f>
        <v>0.300267</v>
      </c>
      <c r="S931" s="247" t="n">
        <v>0</v>
      </c>
      <c r="T931" s="248" t="n">
        <f aca="false">S931*H931</f>
        <v>0</v>
      </c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  <c r="AE931" s="24"/>
      <c r="AR931" s="249" t="s">
        <v>331</v>
      </c>
      <c r="AT931" s="249" t="s">
        <v>262</v>
      </c>
      <c r="AU931" s="249" t="s">
        <v>88</v>
      </c>
      <c r="AY931" s="3" t="s">
        <v>160</v>
      </c>
      <c r="BE931" s="250" t="n">
        <f aca="false">IF(N931="základní",J931,0)</f>
        <v>0</v>
      </c>
      <c r="BF931" s="250" t="n">
        <f aca="false">IF(N931="snížená",J931,0)</f>
        <v>0</v>
      </c>
      <c r="BG931" s="250" t="n">
        <f aca="false">IF(N931="zákl. přenesená",J931,0)</f>
        <v>0</v>
      </c>
      <c r="BH931" s="250" t="n">
        <f aca="false">IF(N931="sníž. přenesená",J931,0)</f>
        <v>0</v>
      </c>
      <c r="BI931" s="250" t="n">
        <f aca="false">IF(N931="nulová",J931,0)</f>
        <v>0</v>
      </c>
      <c r="BJ931" s="3" t="s">
        <v>86</v>
      </c>
      <c r="BK931" s="250" t="n">
        <f aca="false">ROUND(I931*H931,2)</f>
        <v>0</v>
      </c>
      <c r="BL931" s="3" t="s">
        <v>256</v>
      </c>
      <c r="BM931" s="249" t="s">
        <v>905</v>
      </c>
    </row>
    <row r="932" s="251" customFormat="true" ht="12.8" hidden="false" customHeight="false" outlineLevel="0" collapsed="false">
      <c r="B932" s="252"/>
      <c r="C932" s="253"/>
      <c r="D932" s="254" t="s">
        <v>168</v>
      </c>
      <c r="E932" s="253"/>
      <c r="F932" s="256" t="s">
        <v>906</v>
      </c>
      <c r="G932" s="253"/>
      <c r="H932" s="257" t="n">
        <v>55.605</v>
      </c>
      <c r="I932" s="258"/>
      <c r="J932" s="253"/>
      <c r="K932" s="253"/>
      <c r="L932" s="259"/>
      <c r="M932" s="260"/>
      <c r="N932" s="261"/>
      <c r="O932" s="261"/>
      <c r="P932" s="261"/>
      <c r="Q932" s="261"/>
      <c r="R932" s="261"/>
      <c r="S932" s="261"/>
      <c r="T932" s="262"/>
      <c r="AT932" s="263" t="s">
        <v>168</v>
      </c>
      <c r="AU932" s="263" t="s">
        <v>88</v>
      </c>
      <c r="AV932" s="251" t="s">
        <v>88</v>
      </c>
      <c r="AW932" s="251" t="s">
        <v>3</v>
      </c>
      <c r="AX932" s="251" t="s">
        <v>86</v>
      </c>
      <c r="AY932" s="263" t="s">
        <v>160</v>
      </c>
    </row>
    <row r="933" s="31" customFormat="true" ht="21.75" hidden="false" customHeight="true" outlineLevel="0" collapsed="false">
      <c r="A933" s="24"/>
      <c r="B933" s="25"/>
      <c r="C933" s="237" t="s">
        <v>907</v>
      </c>
      <c r="D933" s="237" t="s">
        <v>162</v>
      </c>
      <c r="E933" s="238" t="s">
        <v>908</v>
      </c>
      <c r="F933" s="239" t="s">
        <v>909</v>
      </c>
      <c r="G933" s="240" t="s">
        <v>363</v>
      </c>
      <c r="H933" s="298"/>
      <c r="I933" s="242"/>
      <c r="J933" s="243" t="n">
        <f aca="false">ROUND(I933*H933,2)</f>
        <v>0</v>
      </c>
      <c r="K933" s="244"/>
      <c r="L933" s="30"/>
      <c r="M933" s="245"/>
      <c r="N933" s="246" t="s">
        <v>44</v>
      </c>
      <c r="O933" s="74"/>
      <c r="P933" s="247" t="n">
        <f aca="false">O933*H933</f>
        <v>0</v>
      </c>
      <c r="Q933" s="247" t="n">
        <v>0</v>
      </c>
      <c r="R933" s="247" t="n">
        <f aca="false">Q933*H933</f>
        <v>0</v>
      </c>
      <c r="S933" s="247" t="n">
        <v>0</v>
      </c>
      <c r="T933" s="248" t="n">
        <f aca="false">S933*H933</f>
        <v>0</v>
      </c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  <c r="AE933" s="24"/>
      <c r="AR933" s="249" t="s">
        <v>256</v>
      </c>
      <c r="AT933" s="249" t="s">
        <v>162</v>
      </c>
      <c r="AU933" s="249" t="s">
        <v>88</v>
      </c>
      <c r="AY933" s="3" t="s">
        <v>160</v>
      </c>
      <c r="BE933" s="250" t="n">
        <f aca="false">IF(N933="základní",J933,0)</f>
        <v>0</v>
      </c>
      <c r="BF933" s="250" t="n">
        <f aca="false">IF(N933="snížená",J933,0)</f>
        <v>0</v>
      </c>
      <c r="BG933" s="250" t="n">
        <f aca="false">IF(N933="zákl. přenesená",J933,0)</f>
        <v>0</v>
      </c>
      <c r="BH933" s="250" t="n">
        <f aca="false">IF(N933="sníž. přenesená",J933,0)</f>
        <v>0</v>
      </c>
      <c r="BI933" s="250" t="n">
        <f aca="false">IF(N933="nulová",J933,0)</f>
        <v>0</v>
      </c>
      <c r="BJ933" s="3" t="s">
        <v>86</v>
      </c>
      <c r="BK933" s="250" t="n">
        <f aca="false">ROUND(I933*H933,2)</f>
        <v>0</v>
      </c>
      <c r="BL933" s="3" t="s">
        <v>256</v>
      </c>
      <c r="BM933" s="249" t="s">
        <v>910</v>
      </c>
    </row>
    <row r="934" s="220" customFormat="true" ht="22.8" hidden="false" customHeight="true" outlineLevel="0" collapsed="false">
      <c r="B934" s="221"/>
      <c r="C934" s="222"/>
      <c r="D934" s="223" t="s">
        <v>78</v>
      </c>
      <c r="E934" s="235" t="s">
        <v>911</v>
      </c>
      <c r="F934" s="235" t="s">
        <v>912</v>
      </c>
      <c r="G934" s="222"/>
      <c r="H934" s="222"/>
      <c r="I934" s="225"/>
      <c r="J934" s="236" t="n">
        <f aca="false">BK934</f>
        <v>0</v>
      </c>
      <c r="K934" s="222"/>
      <c r="L934" s="227"/>
      <c r="M934" s="228"/>
      <c r="N934" s="229"/>
      <c r="O934" s="229"/>
      <c r="P934" s="230" t="n">
        <f aca="false">SUM(P935:P952)</f>
        <v>0</v>
      </c>
      <c r="Q934" s="229"/>
      <c r="R934" s="230" t="n">
        <f aca="false">SUM(R935:R952)</f>
        <v>0.2519625</v>
      </c>
      <c r="S934" s="229"/>
      <c r="T934" s="231" t="n">
        <f aca="false">SUM(T935:T952)</f>
        <v>0</v>
      </c>
      <c r="AR934" s="232" t="s">
        <v>88</v>
      </c>
      <c r="AT934" s="233" t="s">
        <v>78</v>
      </c>
      <c r="AU934" s="233" t="s">
        <v>86</v>
      </c>
      <c r="AY934" s="232" t="s">
        <v>160</v>
      </c>
      <c r="BK934" s="234" t="n">
        <f aca="false">SUM(BK935:BK952)</f>
        <v>0</v>
      </c>
    </row>
    <row r="935" s="31" customFormat="true" ht="21.75" hidden="false" customHeight="true" outlineLevel="0" collapsed="false">
      <c r="A935" s="24"/>
      <c r="B935" s="25"/>
      <c r="C935" s="237" t="s">
        <v>913</v>
      </c>
      <c r="D935" s="237" t="s">
        <v>162</v>
      </c>
      <c r="E935" s="238" t="s">
        <v>914</v>
      </c>
      <c r="F935" s="239" t="s">
        <v>915</v>
      </c>
      <c r="G935" s="240" t="s">
        <v>213</v>
      </c>
      <c r="H935" s="241" t="n">
        <v>98.809</v>
      </c>
      <c r="I935" s="242"/>
      <c r="J935" s="243" t="n">
        <f aca="false">ROUND(I935*H935,2)</f>
        <v>0</v>
      </c>
      <c r="K935" s="244"/>
      <c r="L935" s="30"/>
      <c r="M935" s="245"/>
      <c r="N935" s="246" t="s">
        <v>44</v>
      </c>
      <c r="O935" s="74"/>
      <c r="P935" s="247" t="n">
        <f aca="false">O935*H935</f>
        <v>0</v>
      </c>
      <c r="Q935" s="247" t="n">
        <v>0</v>
      </c>
      <c r="R935" s="247" t="n">
        <f aca="false">Q935*H935</f>
        <v>0</v>
      </c>
      <c r="S935" s="247" t="n">
        <v>0</v>
      </c>
      <c r="T935" s="248" t="n">
        <f aca="false">S935*H935</f>
        <v>0</v>
      </c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  <c r="AE935" s="24"/>
      <c r="AR935" s="249" t="s">
        <v>256</v>
      </c>
      <c r="AT935" s="249" t="s">
        <v>162</v>
      </c>
      <c r="AU935" s="249" t="s">
        <v>88</v>
      </c>
      <c r="AY935" s="3" t="s">
        <v>160</v>
      </c>
      <c r="BE935" s="250" t="n">
        <f aca="false">IF(N935="základní",J935,0)</f>
        <v>0</v>
      </c>
      <c r="BF935" s="250" t="n">
        <f aca="false">IF(N935="snížená",J935,0)</f>
        <v>0</v>
      </c>
      <c r="BG935" s="250" t="n">
        <f aca="false">IF(N935="zákl. přenesená",J935,0)</f>
        <v>0</v>
      </c>
      <c r="BH935" s="250" t="n">
        <f aca="false">IF(N935="sníž. přenesená",J935,0)</f>
        <v>0</v>
      </c>
      <c r="BI935" s="250" t="n">
        <f aca="false">IF(N935="nulová",J935,0)</f>
        <v>0</v>
      </c>
      <c r="BJ935" s="3" t="s">
        <v>86</v>
      </c>
      <c r="BK935" s="250" t="n">
        <f aca="false">ROUND(I935*H935,2)</f>
        <v>0</v>
      </c>
      <c r="BL935" s="3" t="s">
        <v>256</v>
      </c>
      <c r="BM935" s="249" t="s">
        <v>916</v>
      </c>
    </row>
    <row r="936" s="251" customFormat="true" ht="12.8" hidden="false" customHeight="false" outlineLevel="0" collapsed="false">
      <c r="B936" s="252"/>
      <c r="C936" s="253"/>
      <c r="D936" s="254" t="s">
        <v>168</v>
      </c>
      <c r="E936" s="255"/>
      <c r="F936" s="256" t="s">
        <v>865</v>
      </c>
      <c r="G936" s="253"/>
      <c r="H936" s="257" t="n">
        <v>-9.924</v>
      </c>
      <c r="I936" s="258"/>
      <c r="J936" s="253"/>
      <c r="K936" s="253"/>
      <c r="L936" s="259"/>
      <c r="M936" s="260"/>
      <c r="N936" s="261"/>
      <c r="O936" s="261"/>
      <c r="P936" s="261"/>
      <c r="Q936" s="261"/>
      <c r="R936" s="261"/>
      <c r="S936" s="261"/>
      <c r="T936" s="262"/>
      <c r="AT936" s="263" t="s">
        <v>168</v>
      </c>
      <c r="AU936" s="263" t="s">
        <v>88</v>
      </c>
      <c r="AV936" s="251" t="s">
        <v>88</v>
      </c>
      <c r="AW936" s="251" t="s">
        <v>35</v>
      </c>
      <c r="AX936" s="251" t="s">
        <v>79</v>
      </c>
      <c r="AY936" s="263" t="s">
        <v>160</v>
      </c>
    </row>
    <row r="937" s="251" customFormat="true" ht="12.8" hidden="false" customHeight="false" outlineLevel="0" collapsed="false">
      <c r="B937" s="252"/>
      <c r="C937" s="253"/>
      <c r="D937" s="254" t="s">
        <v>168</v>
      </c>
      <c r="E937" s="255"/>
      <c r="F937" s="256" t="s">
        <v>866</v>
      </c>
      <c r="G937" s="253"/>
      <c r="H937" s="257" t="n">
        <v>-5.478</v>
      </c>
      <c r="I937" s="258"/>
      <c r="J937" s="253"/>
      <c r="K937" s="253"/>
      <c r="L937" s="259"/>
      <c r="M937" s="260"/>
      <c r="N937" s="261"/>
      <c r="O937" s="261"/>
      <c r="P937" s="261"/>
      <c r="Q937" s="261"/>
      <c r="R937" s="261"/>
      <c r="S937" s="261"/>
      <c r="T937" s="262"/>
      <c r="AT937" s="263" t="s">
        <v>168</v>
      </c>
      <c r="AU937" s="263" t="s">
        <v>88</v>
      </c>
      <c r="AV937" s="251" t="s">
        <v>88</v>
      </c>
      <c r="AW937" s="251" t="s">
        <v>35</v>
      </c>
      <c r="AX937" s="251" t="s">
        <v>79</v>
      </c>
      <c r="AY937" s="263" t="s">
        <v>160</v>
      </c>
    </row>
    <row r="938" s="276" customFormat="true" ht="12.8" hidden="false" customHeight="false" outlineLevel="0" collapsed="false">
      <c r="B938" s="277"/>
      <c r="C938" s="278"/>
      <c r="D938" s="254" t="s">
        <v>168</v>
      </c>
      <c r="E938" s="279"/>
      <c r="F938" s="280" t="s">
        <v>409</v>
      </c>
      <c r="G938" s="278"/>
      <c r="H938" s="279"/>
      <c r="I938" s="281"/>
      <c r="J938" s="278"/>
      <c r="K938" s="278"/>
      <c r="L938" s="282"/>
      <c r="M938" s="283"/>
      <c r="N938" s="284"/>
      <c r="O938" s="284"/>
      <c r="P938" s="284"/>
      <c r="Q938" s="284"/>
      <c r="R938" s="284"/>
      <c r="S938" s="284"/>
      <c r="T938" s="285"/>
      <c r="AT938" s="286" t="s">
        <v>168</v>
      </c>
      <c r="AU938" s="286" t="s">
        <v>88</v>
      </c>
      <c r="AV938" s="276" t="s">
        <v>86</v>
      </c>
      <c r="AW938" s="276" t="s">
        <v>35</v>
      </c>
      <c r="AX938" s="276" t="s">
        <v>79</v>
      </c>
      <c r="AY938" s="286" t="s">
        <v>160</v>
      </c>
    </row>
    <row r="939" s="251" customFormat="true" ht="12.8" hidden="false" customHeight="false" outlineLevel="0" collapsed="false">
      <c r="B939" s="252"/>
      <c r="C939" s="253"/>
      <c r="D939" s="254" t="s">
        <v>168</v>
      </c>
      <c r="E939" s="255"/>
      <c r="F939" s="256" t="s">
        <v>867</v>
      </c>
      <c r="G939" s="253"/>
      <c r="H939" s="257" t="n">
        <v>31.126</v>
      </c>
      <c r="I939" s="258"/>
      <c r="J939" s="253"/>
      <c r="K939" s="253"/>
      <c r="L939" s="259"/>
      <c r="M939" s="260"/>
      <c r="N939" s="261"/>
      <c r="O939" s="261"/>
      <c r="P939" s="261"/>
      <c r="Q939" s="261"/>
      <c r="R939" s="261"/>
      <c r="S939" s="261"/>
      <c r="T939" s="262"/>
      <c r="AT939" s="263" t="s">
        <v>168</v>
      </c>
      <c r="AU939" s="263" t="s">
        <v>88</v>
      </c>
      <c r="AV939" s="251" t="s">
        <v>88</v>
      </c>
      <c r="AW939" s="251" t="s">
        <v>35</v>
      </c>
      <c r="AX939" s="251" t="s">
        <v>79</v>
      </c>
      <c r="AY939" s="263" t="s">
        <v>160</v>
      </c>
    </row>
    <row r="940" s="251" customFormat="true" ht="12.8" hidden="false" customHeight="false" outlineLevel="0" collapsed="false">
      <c r="B940" s="252"/>
      <c r="C940" s="253"/>
      <c r="D940" s="254" t="s">
        <v>168</v>
      </c>
      <c r="E940" s="255"/>
      <c r="F940" s="256" t="s">
        <v>868</v>
      </c>
      <c r="G940" s="253"/>
      <c r="H940" s="257" t="n">
        <v>23.353</v>
      </c>
      <c r="I940" s="258"/>
      <c r="J940" s="253"/>
      <c r="K940" s="253"/>
      <c r="L940" s="259"/>
      <c r="M940" s="260"/>
      <c r="N940" s="261"/>
      <c r="O940" s="261"/>
      <c r="P940" s="261"/>
      <c r="Q940" s="261"/>
      <c r="R940" s="261"/>
      <c r="S940" s="261"/>
      <c r="T940" s="262"/>
      <c r="AT940" s="263" t="s">
        <v>168</v>
      </c>
      <c r="AU940" s="263" t="s">
        <v>88</v>
      </c>
      <c r="AV940" s="251" t="s">
        <v>88</v>
      </c>
      <c r="AW940" s="251" t="s">
        <v>35</v>
      </c>
      <c r="AX940" s="251" t="s">
        <v>79</v>
      </c>
      <c r="AY940" s="263" t="s">
        <v>160</v>
      </c>
    </row>
    <row r="941" s="276" customFormat="true" ht="12.8" hidden="false" customHeight="false" outlineLevel="0" collapsed="false">
      <c r="B941" s="277"/>
      <c r="C941" s="278"/>
      <c r="D941" s="254" t="s">
        <v>168</v>
      </c>
      <c r="E941" s="279"/>
      <c r="F941" s="280" t="s">
        <v>412</v>
      </c>
      <c r="G941" s="278"/>
      <c r="H941" s="279"/>
      <c r="I941" s="281"/>
      <c r="J941" s="278"/>
      <c r="K941" s="278"/>
      <c r="L941" s="282"/>
      <c r="M941" s="283"/>
      <c r="N941" s="284"/>
      <c r="O941" s="284"/>
      <c r="P941" s="284"/>
      <c r="Q941" s="284"/>
      <c r="R941" s="284"/>
      <c r="S941" s="284"/>
      <c r="T941" s="285"/>
      <c r="AT941" s="286" t="s">
        <v>168</v>
      </c>
      <c r="AU941" s="286" t="s">
        <v>88</v>
      </c>
      <c r="AV941" s="276" t="s">
        <v>86</v>
      </c>
      <c r="AW941" s="276" t="s">
        <v>35</v>
      </c>
      <c r="AX941" s="276" t="s">
        <v>79</v>
      </c>
      <c r="AY941" s="286" t="s">
        <v>160</v>
      </c>
    </row>
    <row r="942" s="251" customFormat="true" ht="12.8" hidden="false" customHeight="false" outlineLevel="0" collapsed="false">
      <c r="B942" s="252"/>
      <c r="C942" s="253"/>
      <c r="D942" s="254" t="s">
        <v>168</v>
      </c>
      <c r="E942" s="255"/>
      <c r="F942" s="256" t="s">
        <v>524</v>
      </c>
      <c r="G942" s="253"/>
      <c r="H942" s="257" t="n">
        <v>18.42</v>
      </c>
      <c r="I942" s="258"/>
      <c r="J942" s="253"/>
      <c r="K942" s="253"/>
      <c r="L942" s="259"/>
      <c r="M942" s="260"/>
      <c r="N942" s="261"/>
      <c r="O942" s="261"/>
      <c r="P942" s="261"/>
      <c r="Q942" s="261"/>
      <c r="R942" s="261"/>
      <c r="S942" s="261"/>
      <c r="T942" s="262"/>
      <c r="AT942" s="263" t="s">
        <v>168</v>
      </c>
      <c r="AU942" s="263" t="s">
        <v>88</v>
      </c>
      <c r="AV942" s="251" t="s">
        <v>88</v>
      </c>
      <c r="AW942" s="251" t="s">
        <v>35</v>
      </c>
      <c r="AX942" s="251" t="s">
        <v>79</v>
      </c>
      <c r="AY942" s="263" t="s">
        <v>160</v>
      </c>
    </row>
    <row r="943" s="276" customFormat="true" ht="12.8" hidden="false" customHeight="false" outlineLevel="0" collapsed="false">
      <c r="B943" s="277"/>
      <c r="C943" s="278"/>
      <c r="D943" s="254" t="s">
        <v>168</v>
      </c>
      <c r="E943" s="279"/>
      <c r="F943" s="280" t="s">
        <v>525</v>
      </c>
      <c r="G943" s="278"/>
      <c r="H943" s="279"/>
      <c r="I943" s="281"/>
      <c r="J943" s="278"/>
      <c r="K943" s="278"/>
      <c r="L943" s="282"/>
      <c r="M943" s="283"/>
      <c r="N943" s="284"/>
      <c r="O943" s="284"/>
      <c r="P943" s="284"/>
      <c r="Q943" s="284"/>
      <c r="R943" s="284"/>
      <c r="S943" s="284"/>
      <c r="T943" s="285"/>
      <c r="AT943" s="286" t="s">
        <v>168</v>
      </c>
      <c r="AU943" s="286" t="s">
        <v>88</v>
      </c>
      <c r="AV943" s="276" t="s">
        <v>86</v>
      </c>
      <c r="AW943" s="276" t="s">
        <v>35</v>
      </c>
      <c r="AX943" s="276" t="s">
        <v>79</v>
      </c>
      <c r="AY943" s="286" t="s">
        <v>160</v>
      </c>
    </row>
    <row r="944" s="251" customFormat="true" ht="12.8" hidden="false" customHeight="false" outlineLevel="0" collapsed="false">
      <c r="B944" s="252"/>
      <c r="C944" s="253"/>
      <c r="D944" s="254" t="s">
        <v>168</v>
      </c>
      <c r="E944" s="255"/>
      <c r="F944" s="256" t="s">
        <v>869</v>
      </c>
      <c r="G944" s="253"/>
      <c r="H944" s="257" t="n">
        <v>15.145</v>
      </c>
      <c r="I944" s="258"/>
      <c r="J944" s="253"/>
      <c r="K944" s="253"/>
      <c r="L944" s="259"/>
      <c r="M944" s="260"/>
      <c r="N944" s="261"/>
      <c r="O944" s="261"/>
      <c r="P944" s="261"/>
      <c r="Q944" s="261"/>
      <c r="R944" s="261"/>
      <c r="S944" s="261"/>
      <c r="T944" s="262"/>
      <c r="AT944" s="263" t="s">
        <v>168</v>
      </c>
      <c r="AU944" s="263" t="s">
        <v>88</v>
      </c>
      <c r="AV944" s="251" t="s">
        <v>88</v>
      </c>
      <c r="AW944" s="251" t="s">
        <v>35</v>
      </c>
      <c r="AX944" s="251" t="s">
        <v>79</v>
      </c>
      <c r="AY944" s="263" t="s">
        <v>160</v>
      </c>
    </row>
    <row r="945" s="251" customFormat="true" ht="12.8" hidden="false" customHeight="false" outlineLevel="0" collapsed="false">
      <c r="B945" s="252"/>
      <c r="C945" s="253"/>
      <c r="D945" s="254" t="s">
        <v>168</v>
      </c>
      <c r="E945" s="255"/>
      <c r="F945" s="256" t="s">
        <v>870</v>
      </c>
      <c r="G945" s="253"/>
      <c r="H945" s="257" t="n">
        <v>2.346</v>
      </c>
      <c r="I945" s="258"/>
      <c r="J945" s="253"/>
      <c r="K945" s="253"/>
      <c r="L945" s="259"/>
      <c r="M945" s="260"/>
      <c r="N945" s="261"/>
      <c r="O945" s="261"/>
      <c r="P945" s="261"/>
      <c r="Q945" s="261"/>
      <c r="R945" s="261"/>
      <c r="S945" s="261"/>
      <c r="T945" s="262"/>
      <c r="AT945" s="263" t="s">
        <v>168</v>
      </c>
      <c r="AU945" s="263" t="s">
        <v>88</v>
      </c>
      <c r="AV945" s="251" t="s">
        <v>88</v>
      </c>
      <c r="AW945" s="251" t="s">
        <v>35</v>
      </c>
      <c r="AX945" s="251" t="s">
        <v>79</v>
      </c>
      <c r="AY945" s="263" t="s">
        <v>160</v>
      </c>
    </row>
    <row r="946" s="276" customFormat="true" ht="12.8" hidden="false" customHeight="false" outlineLevel="0" collapsed="false">
      <c r="B946" s="277"/>
      <c r="C946" s="278"/>
      <c r="D946" s="254" t="s">
        <v>168</v>
      </c>
      <c r="E946" s="279"/>
      <c r="F946" s="280" t="s">
        <v>417</v>
      </c>
      <c r="G946" s="278"/>
      <c r="H946" s="279"/>
      <c r="I946" s="281"/>
      <c r="J946" s="278"/>
      <c r="K946" s="278"/>
      <c r="L946" s="282"/>
      <c r="M946" s="283"/>
      <c r="N946" s="284"/>
      <c r="O946" s="284"/>
      <c r="P946" s="284"/>
      <c r="Q946" s="284"/>
      <c r="R946" s="284"/>
      <c r="S946" s="284"/>
      <c r="T946" s="285"/>
      <c r="AT946" s="286" t="s">
        <v>168</v>
      </c>
      <c r="AU946" s="286" t="s">
        <v>88</v>
      </c>
      <c r="AV946" s="276" t="s">
        <v>86</v>
      </c>
      <c r="AW946" s="276" t="s">
        <v>35</v>
      </c>
      <c r="AX946" s="276" t="s">
        <v>79</v>
      </c>
      <c r="AY946" s="286" t="s">
        <v>160</v>
      </c>
    </row>
    <row r="947" s="251" customFormat="true" ht="12.8" hidden="false" customHeight="false" outlineLevel="0" collapsed="false">
      <c r="B947" s="252"/>
      <c r="C947" s="253"/>
      <c r="D947" s="254" t="s">
        <v>168</v>
      </c>
      <c r="E947" s="255"/>
      <c r="F947" s="256" t="s">
        <v>871</v>
      </c>
      <c r="G947" s="253"/>
      <c r="H947" s="257" t="n">
        <v>23.821</v>
      </c>
      <c r="I947" s="258"/>
      <c r="J947" s="253"/>
      <c r="K947" s="253"/>
      <c r="L947" s="259"/>
      <c r="M947" s="260"/>
      <c r="N947" s="261"/>
      <c r="O947" s="261"/>
      <c r="P947" s="261"/>
      <c r="Q947" s="261"/>
      <c r="R947" s="261"/>
      <c r="S947" s="261"/>
      <c r="T947" s="262"/>
      <c r="AT947" s="263" t="s">
        <v>168</v>
      </c>
      <c r="AU947" s="263" t="s">
        <v>88</v>
      </c>
      <c r="AV947" s="251" t="s">
        <v>88</v>
      </c>
      <c r="AW947" s="251" t="s">
        <v>35</v>
      </c>
      <c r="AX947" s="251" t="s">
        <v>79</v>
      </c>
      <c r="AY947" s="263" t="s">
        <v>160</v>
      </c>
    </row>
    <row r="948" s="276" customFormat="true" ht="12.8" hidden="false" customHeight="false" outlineLevel="0" collapsed="false">
      <c r="B948" s="277"/>
      <c r="C948" s="278"/>
      <c r="D948" s="254" t="s">
        <v>168</v>
      </c>
      <c r="E948" s="279"/>
      <c r="F948" s="280" t="s">
        <v>419</v>
      </c>
      <c r="G948" s="278"/>
      <c r="H948" s="279"/>
      <c r="I948" s="281"/>
      <c r="J948" s="278"/>
      <c r="K948" s="278"/>
      <c r="L948" s="282"/>
      <c r="M948" s="283"/>
      <c r="N948" s="284"/>
      <c r="O948" s="284"/>
      <c r="P948" s="284"/>
      <c r="Q948" s="284"/>
      <c r="R948" s="284"/>
      <c r="S948" s="284"/>
      <c r="T948" s="285"/>
      <c r="AT948" s="286" t="s">
        <v>168</v>
      </c>
      <c r="AU948" s="286" t="s">
        <v>88</v>
      </c>
      <c r="AV948" s="276" t="s">
        <v>86</v>
      </c>
      <c r="AW948" s="276" t="s">
        <v>35</v>
      </c>
      <c r="AX948" s="276" t="s">
        <v>79</v>
      </c>
      <c r="AY948" s="286" t="s">
        <v>160</v>
      </c>
    </row>
    <row r="949" s="264" customFormat="true" ht="12.8" hidden="false" customHeight="false" outlineLevel="0" collapsed="false">
      <c r="B949" s="265"/>
      <c r="C949" s="266"/>
      <c r="D949" s="254" t="s">
        <v>168</v>
      </c>
      <c r="E949" s="267"/>
      <c r="F949" s="268" t="s">
        <v>172</v>
      </c>
      <c r="G949" s="266"/>
      <c r="H949" s="269" t="n">
        <v>98.809</v>
      </c>
      <c r="I949" s="270"/>
      <c r="J949" s="266"/>
      <c r="K949" s="266"/>
      <c r="L949" s="271"/>
      <c r="M949" s="272"/>
      <c r="N949" s="273"/>
      <c r="O949" s="273"/>
      <c r="P949" s="273"/>
      <c r="Q949" s="273"/>
      <c r="R949" s="273"/>
      <c r="S949" s="273"/>
      <c r="T949" s="274"/>
      <c r="AT949" s="275" t="s">
        <v>168</v>
      </c>
      <c r="AU949" s="275" t="s">
        <v>88</v>
      </c>
      <c r="AV949" s="264" t="s">
        <v>166</v>
      </c>
      <c r="AW949" s="264" t="s">
        <v>35</v>
      </c>
      <c r="AX949" s="264" t="s">
        <v>86</v>
      </c>
      <c r="AY949" s="275" t="s">
        <v>160</v>
      </c>
    </row>
    <row r="950" s="31" customFormat="true" ht="21.75" hidden="false" customHeight="true" outlineLevel="0" collapsed="false">
      <c r="A950" s="24"/>
      <c r="B950" s="25"/>
      <c r="C950" s="287" t="s">
        <v>917</v>
      </c>
      <c r="D950" s="287" t="s">
        <v>262</v>
      </c>
      <c r="E950" s="288" t="s">
        <v>918</v>
      </c>
      <c r="F950" s="289" t="s">
        <v>919</v>
      </c>
      <c r="G950" s="290" t="s">
        <v>213</v>
      </c>
      <c r="H950" s="291" t="n">
        <v>100.785</v>
      </c>
      <c r="I950" s="292"/>
      <c r="J950" s="293" t="n">
        <f aca="false">ROUND(I950*H950,2)</f>
        <v>0</v>
      </c>
      <c r="K950" s="294"/>
      <c r="L950" s="295"/>
      <c r="M950" s="296"/>
      <c r="N950" s="297" t="s">
        <v>44</v>
      </c>
      <c r="O950" s="74"/>
      <c r="P950" s="247" t="n">
        <f aca="false">O950*H950</f>
        <v>0</v>
      </c>
      <c r="Q950" s="247" t="n">
        <v>0.0025</v>
      </c>
      <c r="R950" s="247" t="n">
        <f aca="false">Q950*H950</f>
        <v>0.2519625</v>
      </c>
      <c r="S950" s="247" t="n">
        <v>0</v>
      </c>
      <c r="T950" s="248" t="n">
        <f aca="false">S950*H950</f>
        <v>0</v>
      </c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  <c r="AE950" s="24"/>
      <c r="AR950" s="249" t="s">
        <v>331</v>
      </c>
      <c r="AT950" s="249" t="s">
        <v>262</v>
      </c>
      <c r="AU950" s="249" t="s">
        <v>88</v>
      </c>
      <c r="AY950" s="3" t="s">
        <v>160</v>
      </c>
      <c r="BE950" s="250" t="n">
        <f aca="false">IF(N950="základní",J950,0)</f>
        <v>0</v>
      </c>
      <c r="BF950" s="250" t="n">
        <f aca="false">IF(N950="snížená",J950,0)</f>
        <v>0</v>
      </c>
      <c r="BG950" s="250" t="n">
        <f aca="false">IF(N950="zákl. přenesená",J950,0)</f>
        <v>0</v>
      </c>
      <c r="BH950" s="250" t="n">
        <f aca="false">IF(N950="sníž. přenesená",J950,0)</f>
        <v>0</v>
      </c>
      <c r="BI950" s="250" t="n">
        <f aca="false">IF(N950="nulová",J950,0)</f>
        <v>0</v>
      </c>
      <c r="BJ950" s="3" t="s">
        <v>86</v>
      </c>
      <c r="BK950" s="250" t="n">
        <f aca="false">ROUND(I950*H950,2)</f>
        <v>0</v>
      </c>
      <c r="BL950" s="3" t="s">
        <v>256</v>
      </c>
      <c r="BM950" s="249" t="s">
        <v>920</v>
      </c>
    </row>
    <row r="951" s="251" customFormat="true" ht="12.8" hidden="false" customHeight="false" outlineLevel="0" collapsed="false">
      <c r="B951" s="252"/>
      <c r="C951" s="253"/>
      <c r="D951" s="254" t="s">
        <v>168</v>
      </c>
      <c r="E951" s="253"/>
      <c r="F951" s="256" t="s">
        <v>921</v>
      </c>
      <c r="G951" s="253"/>
      <c r="H951" s="257" t="n">
        <v>100.785</v>
      </c>
      <c r="I951" s="258"/>
      <c r="J951" s="253"/>
      <c r="K951" s="253"/>
      <c r="L951" s="259"/>
      <c r="M951" s="260"/>
      <c r="N951" s="261"/>
      <c r="O951" s="261"/>
      <c r="P951" s="261"/>
      <c r="Q951" s="261"/>
      <c r="R951" s="261"/>
      <c r="S951" s="261"/>
      <c r="T951" s="262"/>
      <c r="AT951" s="263" t="s">
        <v>168</v>
      </c>
      <c r="AU951" s="263" t="s">
        <v>88</v>
      </c>
      <c r="AV951" s="251" t="s">
        <v>88</v>
      </c>
      <c r="AW951" s="251" t="s">
        <v>3</v>
      </c>
      <c r="AX951" s="251" t="s">
        <v>86</v>
      </c>
      <c r="AY951" s="263" t="s">
        <v>160</v>
      </c>
    </row>
    <row r="952" s="31" customFormat="true" ht="21.75" hidden="false" customHeight="true" outlineLevel="0" collapsed="false">
      <c r="A952" s="24"/>
      <c r="B952" s="25"/>
      <c r="C952" s="237" t="s">
        <v>922</v>
      </c>
      <c r="D952" s="237" t="s">
        <v>162</v>
      </c>
      <c r="E952" s="238" t="s">
        <v>923</v>
      </c>
      <c r="F952" s="239" t="s">
        <v>924</v>
      </c>
      <c r="G952" s="240" t="s">
        <v>363</v>
      </c>
      <c r="H952" s="298"/>
      <c r="I952" s="242"/>
      <c r="J952" s="243" t="n">
        <f aca="false">ROUND(I952*H952,2)</f>
        <v>0</v>
      </c>
      <c r="K952" s="244"/>
      <c r="L952" s="30"/>
      <c r="M952" s="245"/>
      <c r="N952" s="246" t="s">
        <v>44</v>
      </c>
      <c r="O952" s="74"/>
      <c r="P952" s="247" t="n">
        <f aca="false">O952*H952</f>
        <v>0</v>
      </c>
      <c r="Q952" s="247" t="n">
        <v>0</v>
      </c>
      <c r="R952" s="247" t="n">
        <f aca="false">Q952*H952</f>
        <v>0</v>
      </c>
      <c r="S952" s="247" t="n">
        <v>0</v>
      </c>
      <c r="T952" s="248" t="n">
        <f aca="false">S952*H952</f>
        <v>0</v>
      </c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  <c r="AE952" s="24"/>
      <c r="AR952" s="249" t="s">
        <v>256</v>
      </c>
      <c r="AT952" s="249" t="s">
        <v>162</v>
      </c>
      <c r="AU952" s="249" t="s">
        <v>88</v>
      </c>
      <c r="AY952" s="3" t="s">
        <v>160</v>
      </c>
      <c r="BE952" s="250" t="n">
        <f aca="false">IF(N952="základní",J952,0)</f>
        <v>0</v>
      </c>
      <c r="BF952" s="250" t="n">
        <f aca="false">IF(N952="snížená",J952,0)</f>
        <v>0</v>
      </c>
      <c r="BG952" s="250" t="n">
        <f aca="false">IF(N952="zákl. přenesená",J952,0)</f>
        <v>0</v>
      </c>
      <c r="BH952" s="250" t="n">
        <f aca="false">IF(N952="sníž. přenesená",J952,0)</f>
        <v>0</v>
      </c>
      <c r="BI952" s="250" t="n">
        <f aca="false">IF(N952="nulová",J952,0)</f>
        <v>0</v>
      </c>
      <c r="BJ952" s="3" t="s">
        <v>86</v>
      </c>
      <c r="BK952" s="250" t="n">
        <f aca="false">ROUND(I952*H952,2)</f>
        <v>0</v>
      </c>
      <c r="BL952" s="3" t="s">
        <v>256</v>
      </c>
      <c r="BM952" s="249" t="s">
        <v>925</v>
      </c>
    </row>
    <row r="953" s="220" customFormat="true" ht="22.8" hidden="false" customHeight="true" outlineLevel="0" collapsed="false">
      <c r="B953" s="221"/>
      <c r="C953" s="222"/>
      <c r="D953" s="223" t="s">
        <v>78</v>
      </c>
      <c r="E953" s="235" t="s">
        <v>926</v>
      </c>
      <c r="F953" s="235" t="s">
        <v>927</v>
      </c>
      <c r="G953" s="222"/>
      <c r="H953" s="222"/>
      <c r="I953" s="225"/>
      <c r="J953" s="236" t="n">
        <f aca="false">BK953</f>
        <v>0</v>
      </c>
      <c r="K953" s="222"/>
      <c r="L953" s="227"/>
      <c r="M953" s="228"/>
      <c r="N953" s="229"/>
      <c r="O953" s="229"/>
      <c r="P953" s="230" t="n">
        <f aca="false">SUM(P954:P956)</f>
        <v>0</v>
      </c>
      <c r="Q953" s="229"/>
      <c r="R953" s="230" t="n">
        <f aca="false">SUM(R954:R956)</f>
        <v>0</v>
      </c>
      <c r="S953" s="229"/>
      <c r="T953" s="231" t="n">
        <f aca="false">SUM(T954:T956)</f>
        <v>0</v>
      </c>
      <c r="AR953" s="232" t="s">
        <v>88</v>
      </c>
      <c r="AT953" s="233" t="s">
        <v>78</v>
      </c>
      <c r="AU953" s="233" t="s">
        <v>86</v>
      </c>
      <c r="AY953" s="232" t="s">
        <v>160</v>
      </c>
      <c r="BK953" s="234" t="n">
        <f aca="false">SUM(BK954:BK956)</f>
        <v>0</v>
      </c>
    </row>
    <row r="954" s="31" customFormat="true" ht="16.5" hidden="false" customHeight="true" outlineLevel="0" collapsed="false">
      <c r="A954" s="24"/>
      <c r="B954" s="25"/>
      <c r="C954" s="237" t="s">
        <v>928</v>
      </c>
      <c r="D954" s="237" t="s">
        <v>162</v>
      </c>
      <c r="E954" s="238" t="s">
        <v>929</v>
      </c>
      <c r="F954" s="239" t="s">
        <v>930</v>
      </c>
      <c r="G954" s="240" t="s">
        <v>259</v>
      </c>
      <c r="H954" s="241" t="n">
        <v>2</v>
      </c>
      <c r="I954" s="242"/>
      <c r="J954" s="243" t="n">
        <f aca="false">ROUND(I954*H954,2)</f>
        <v>0</v>
      </c>
      <c r="K954" s="244"/>
      <c r="L954" s="30"/>
      <c r="M954" s="245"/>
      <c r="N954" s="246" t="s">
        <v>44</v>
      </c>
      <c r="O954" s="74"/>
      <c r="P954" s="247" t="n">
        <f aca="false">O954*H954</f>
        <v>0</v>
      </c>
      <c r="Q954" s="247" t="n">
        <v>0</v>
      </c>
      <c r="R954" s="247" t="n">
        <f aca="false">Q954*H954</f>
        <v>0</v>
      </c>
      <c r="S954" s="247" t="n">
        <v>0</v>
      </c>
      <c r="T954" s="248" t="n">
        <f aca="false">S954*H954</f>
        <v>0</v>
      </c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  <c r="AE954" s="24"/>
      <c r="AR954" s="249" t="s">
        <v>256</v>
      </c>
      <c r="AT954" s="249" t="s">
        <v>162</v>
      </c>
      <c r="AU954" s="249" t="s">
        <v>88</v>
      </c>
      <c r="AY954" s="3" t="s">
        <v>160</v>
      </c>
      <c r="BE954" s="250" t="n">
        <f aca="false">IF(N954="základní",J954,0)</f>
        <v>0</v>
      </c>
      <c r="BF954" s="250" t="n">
        <f aca="false">IF(N954="snížená",J954,0)</f>
        <v>0</v>
      </c>
      <c r="BG954" s="250" t="n">
        <f aca="false">IF(N954="zákl. přenesená",J954,0)</f>
        <v>0</v>
      </c>
      <c r="BH954" s="250" t="n">
        <f aca="false">IF(N954="sníž. přenesená",J954,0)</f>
        <v>0</v>
      </c>
      <c r="BI954" s="250" t="n">
        <f aca="false">IF(N954="nulová",J954,0)</f>
        <v>0</v>
      </c>
      <c r="BJ954" s="3" t="s">
        <v>86</v>
      </c>
      <c r="BK954" s="250" t="n">
        <f aca="false">ROUND(I954*H954,2)</f>
        <v>0</v>
      </c>
      <c r="BL954" s="3" t="s">
        <v>256</v>
      </c>
      <c r="BM954" s="249" t="s">
        <v>931</v>
      </c>
    </row>
    <row r="955" s="31" customFormat="true" ht="21.75" hidden="false" customHeight="true" outlineLevel="0" collapsed="false">
      <c r="A955" s="24"/>
      <c r="B955" s="25"/>
      <c r="C955" s="287" t="s">
        <v>932</v>
      </c>
      <c r="D955" s="287" t="s">
        <v>262</v>
      </c>
      <c r="E955" s="288" t="s">
        <v>933</v>
      </c>
      <c r="F955" s="289" t="s">
        <v>934</v>
      </c>
      <c r="G955" s="290" t="s">
        <v>259</v>
      </c>
      <c r="H955" s="291" t="n">
        <v>2</v>
      </c>
      <c r="I955" s="292"/>
      <c r="J955" s="293" t="n">
        <f aca="false">ROUND(I955*H955,2)</f>
        <v>0</v>
      </c>
      <c r="K955" s="294"/>
      <c r="L955" s="295"/>
      <c r="M955" s="296"/>
      <c r="N955" s="297" t="s">
        <v>44</v>
      </c>
      <c r="O955" s="74"/>
      <c r="P955" s="247" t="n">
        <f aca="false">O955*H955</f>
        <v>0</v>
      </c>
      <c r="Q955" s="247" t="n">
        <v>0</v>
      </c>
      <c r="R955" s="247" t="n">
        <f aca="false">Q955*H955</f>
        <v>0</v>
      </c>
      <c r="S955" s="247" t="n">
        <v>0</v>
      </c>
      <c r="T955" s="248" t="n">
        <f aca="false">S955*H955</f>
        <v>0</v>
      </c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  <c r="AE955" s="24"/>
      <c r="AR955" s="249" t="s">
        <v>331</v>
      </c>
      <c r="AT955" s="249" t="s">
        <v>262</v>
      </c>
      <c r="AU955" s="249" t="s">
        <v>88</v>
      </c>
      <c r="AY955" s="3" t="s">
        <v>160</v>
      </c>
      <c r="BE955" s="250" t="n">
        <f aca="false">IF(N955="základní",J955,0)</f>
        <v>0</v>
      </c>
      <c r="BF955" s="250" t="n">
        <f aca="false">IF(N955="snížená",J955,0)</f>
        <v>0</v>
      </c>
      <c r="BG955" s="250" t="n">
        <f aca="false">IF(N955="zákl. přenesená",J955,0)</f>
        <v>0</v>
      </c>
      <c r="BH955" s="250" t="n">
        <f aca="false">IF(N955="sníž. přenesená",J955,0)</f>
        <v>0</v>
      </c>
      <c r="BI955" s="250" t="n">
        <f aca="false">IF(N955="nulová",J955,0)</f>
        <v>0</v>
      </c>
      <c r="BJ955" s="3" t="s">
        <v>86</v>
      </c>
      <c r="BK955" s="250" t="n">
        <f aca="false">ROUND(I955*H955,2)</f>
        <v>0</v>
      </c>
      <c r="BL955" s="3" t="s">
        <v>256</v>
      </c>
      <c r="BM955" s="249" t="s">
        <v>935</v>
      </c>
    </row>
    <row r="956" s="31" customFormat="true" ht="21.75" hidden="false" customHeight="true" outlineLevel="0" collapsed="false">
      <c r="A956" s="24"/>
      <c r="B956" s="25"/>
      <c r="C956" s="237" t="s">
        <v>936</v>
      </c>
      <c r="D956" s="237" t="s">
        <v>162</v>
      </c>
      <c r="E956" s="238" t="s">
        <v>937</v>
      </c>
      <c r="F956" s="239" t="s">
        <v>938</v>
      </c>
      <c r="G956" s="240" t="s">
        <v>363</v>
      </c>
      <c r="H956" s="298"/>
      <c r="I956" s="242"/>
      <c r="J956" s="243" t="n">
        <f aca="false">ROUND(I956*H956,2)</f>
        <v>0</v>
      </c>
      <c r="K956" s="244"/>
      <c r="L956" s="30"/>
      <c r="M956" s="245"/>
      <c r="N956" s="246" t="s">
        <v>44</v>
      </c>
      <c r="O956" s="74"/>
      <c r="P956" s="247" t="n">
        <f aca="false">O956*H956</f>
        <v>0</v>
      </c>
      <c r="Q956" s="247" t="n">
        <v>0</v>
      </c>
      <c r="R956" s="247" t="n">
        <f aca="false">Q956*H956</f>
        <v>0</v>
      </c>
      <c r="S956" s="247" t="n">
        <v>0</v>
      </c>
      <c r="T956" s="248" t="n">
        <f aca="false">S956*H956</f>
        <v>0</v>
      </c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  <c r="AE956" s="24"/>
      <c r="AR956" s="249" t="s">
        <v>256</v>
      </c>
      <c r="AT956" s="249" t="s">
        <v>162</v>
      </c>
      <c r="AU956" s="249" t="s">
        <v>88</v>
      </c>
      <c r="AY956" s="3" t="s">
        <v>160</v>
      </c>
      <c r="BE956" s="250" t="n">
        <f aca="false">IF(N956="základní",J956,0)</f>
        <v>0</v>
      </c>
      <c r="BF956" s="250" t="n">
        <f aca="false">IF(N956="snížená",J956,0)</f>
        <v>0</v>
      </c>
      <c r="BG956" s="250" t="n">
        <f aca="false">IF(N956="zákl. přenesená",J956,0)</f>
        <v>0</v>
      </c>
      <c r="BH956" s="250" t="n">
        <f aca="false">IF(N956="sníž. přenesená",J956,0)</f>
        <v>0</v>
      </c>
      <c r="BI956" s="250" t="n">
        <f aca="false">IF(N956="nulová",J956,0)</f>
        <v>0</v>
      </c>
      <c r="BJ956" s="3" t="s">
        <v>86</v>
      </c>
      <c r="BK956" s="250" t="n">
        <f aca="false">ROUND(I956*H956,2)</f>
        <v>0</v>
      </c>
      <c r="BL956" s="3" t="s">
        <v>256</v>
      </c>
      <c r="BM956" s="249" t="s">
        <v>939</v>
      </c>
    </row>
    <row r="957" s="220" customFormat="true" ht="22.8" hidden="false" customHeight="true" outlineLevel="0" collapsed="false">
      <c r="B957" s="221"/>
      <c r="C957" s="222"/>
      <c r="D957" s="223" t="s">
        <v>78</v>
      </c>
      <c r="E957" s="235" t="s">
        <v>940</v>
      </c>
      <c r="F957" s="235" t="s">
        <v>941</v>
      </c>
      <c r="G957" s="222"/>
      <c r="H957" s="222"/>
      <c r="I957" s="225"/>
      <c r="J957" s="236" t="n">
        <f aca="false">BK957</f>
        <v>0</v>
      </c>
      <c r="K957" s="222"/>
      <c r="L957" s="227"/>
      <c r="M957" s="228"/>
      <c r="N957" s="229"/>
      <c r="O957" s="229"/>
      <c r="P957" s="230" t="n">
        <f aca="false">SUM(P958:P964)</f>
        <v>0</v>
      </c>
      <c r="Q957" s="229"/>
      <c r="R957" s="230" t="n">
        <f aca="false">SUM(R958:R964)</f>
        <v>0.65366875</v>
      </c>
      <c r="S957" s="229"/>
      <c r="T957" s="231" t="n">
        <f aca="false">SUM(T958:T964)</f>
        <v>0</v>
      </c>
      <c r="AR957" s="232" t="s">
        <v>88</v>
      </c>
      <c r="AT957" s="233" t="s">
        <v>78</v>
      </c>
      <c r="AU957" s="233" t="s">
        <v>86</v>
      </c>
      <c r="AY957" s="232" t="s">
        <v>160</v>
      </c>
      <c r="BK957" s="234" t="n">
        <f aca="false">SUM(BK958:BK964)</f>
        <v>0</v>
      </c>
    </row>
    <row r="958" s="31" customFormat="true" ht="33" hidden="false" customHeight="true" outlineLevel="0" collapsed="false">
      <c r="A958" s="24"/>
      <c r="B958" s="25"/>
      <c r="C958" s="237" t="s">
        <v>942</v>
      </c>
      <c r="D958" s="237" t="s">
        <v>162</v>
      </c>
      <c r="E958" s="238" t="s">
        <v>943</v>
      </c>
      <c r="F958" s="239" t="s">
        <v>944</v>
      </c>
      <c r="G958" s="240" t="s">
        <v>213</v>
      </c>
      <c r="H958" s="241" t="n">
        <v>11.725</v>
      </c>
      <c r="I958" s="242"/>
      <c r="J958" s="243" t="n">
        <f aca="false">ROUND(I958*H958,2)</f>
        <v>0</v>
      </c>
      <c r="K958" s="244"/>
      <c r="L958" s="30"/>
      <c r="M958" s="245"/>
      <c r="N958" s="246" t="s">
        <v>44</v>
      </c>
      <c r="O958" s="74"/>
      <c r="P958" s="247" t="n">
        <f aca="false">O958*H958</f>
        <v>0</v>
      </c>
      <c r="Q958" s="247" t="n">
        <v>0.05575</v>
      </c>
      <c r="R958" s="247" t="n">
        <f aca="false">Q958*H958</f>
        <v>0.65366875</v>
      </c>
      <c r="S958" s="247" t="n">
        <v>0</v>
      </c>
      <c r="T958" s="248" t="n">
        <f aca="false">S958*H958</f>
        <v>0</v>
      </c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  <c r="AE958" s="24"/>
      <c r="AR958" s="249" t="s">
        <v>256</v>
      </c>
      <c r="AT958" s="249" t="s">
        <v>162</v>
      </c>
      <c r="AU958" s="249" t="s">
        <v>88</v>
      </c>
      <c r="AY958" s="3" t="s">
        <v>160</v>
      </c>
      <c r="BE958" s="250" t="n">
        <f aca="false">IF(N958="základní",J958,0)</f>
        <v>0</v>
      </c>
      <c r="BF958" s="250" t="n">
        <f aca="false">IF(N958="snížená",J958,0)</f>
        <v>0</v>
      </c>
      <c r="BG958" s="250" t="n">
        <f aca="false">IF(N958="zákl. přenesená",J958,0)</f>
        <v>0</v>
      </c>
      <c r="BH958" s="250" t="n">
        <f aca="false">IF(N958="sníž. přenesená",J958,0)</f>
        <v>0</v>
      </c>
      <c r="BI958" s="250" t="n">
        <f aca="false">IF(N958="nulová",J958,0)</f>
        <v>0</v>
      </c>
      <c r="BJ958" s="3" t="s">
        <v>86</v>
      </c>
      <c r="BK958" s="250" t="n">
        <f aca="false">ROUND(I958*H958,2)</f>
        <v>0</v>
      </c>
      <c r="BL958" s="3" t="s">
        <v>256</v>
      </c>
      <c r="BM958" s="249" t="s">
        <v>945</v>
      </c>
    </row>
    <row r="959" s="251" customFormat="true" ht="12.8" hidden="false" customHeight="false" outlineLevel="0" collapsed="false">
      <c r="B959" s="252"/>
      <c r="C959" s="253"/>
      <c r="D959" s="254" t="s">
        <v>168</v>
      </c>
      <c r="E959" s="255"/>
      <c r="F959" s="256" t="s">
        <v>946</v>
      </c>
      <c r="G959" s="253"/>
      <c r="H959" s="257" t="n">
        <v>4.997</v>
      </c>
      <c r="I959" s="258"/>
      <c r="J959" s="253"/>
      <c r="K959" s="253"/>
      <c r="L959" s="259"/>
      <c r="M959" s="260"/>
      <c r="N959" s="261"/>
      <c r="O959" s="261"/>
      <c r="P959" s="261"/>
      <c r="Q959" s="261"/>
      <c r="R959" s="261"/>
      <c r="S959" s="261"/>
      <c r="T959" s="262"/>
      <c r="AT959" s="263" t="s">
        <v>168</v>
      </c>
      <c r="AU959" s="263" t="s">
        <v>88</v>
      </c>
      <c r="AV959" s="251" t="s">
        <v>88</v>
      </c>
      <c r="AW959" s="251" t="s">
        <v>35</v>
      </c>
      <c r="AX959" s="251" t="s">
        <v>79</v>
      </c>
      <c r="AY959" s="263" t="s">
        <v>160</v>
      </c>
    </row>
    <row r="960" s="276" customFormat="true" ht="12.8" hidden="false" customHeight="false" outlineLevel="0" collapsed="false">
      <c r="B960" s="277"/>
      <c r="C960" s="278"/>
      <c r="D960" s="254" t="s">
        <v>168</v>
      </c>
      <c r="E960" s="279"/>
      <c r="F960" s="280" t="s">
        <v>947</v>
      </c>
      <c r="G960" s="278"/>
      <c r="H960" s="279"/>
      <c r="I960" s="281"/>
      <c r="J960" s="278"/>
      <c r="K960" s="278"/>
      <c r="L960" s="282"/>
      <c r="M960" s="283"/>
      <c r="N960" s="284"/>
      <c r="O960" s="284"/>
      <c r="P960" s="284"/>
      <c r="Q960" s="284"/>
      <c r="R960" s="284"/>
      <c r="S960" s="284"/>
      <c r="T960" s="285"/>
      <c r="AT960" s="286" t="s">
        <v>168</v>
      </c>
      <c r="AU960" s="286" t="s">
        <v>88</v>
      </c>
      <c r="AV960" s="276" t="s">
        <v>86</v>
      </c>
      <c r="AW960" s="276" t="s">
        <v>35</v>
      </c>
      <c r="AX960" s="276" t="s">
        <v>79</v>
      </c>
      <c r="AY960" s="286" t="s">
        <v>160</v>
      </c>
    </row>
    <row r="961" s="251" customFormat="true" ht="12.8" hidden="false" customHeight="false" outlineLevel="0" collapsed="false">
      <c r="B961" s="252"/>
      <c r="C961" s="253"/>
      <c r="D961" s="254" t="s">
        <v>168</v>
      </c>
      <c r="E961" s="255"/>
      <c r="F961" s="256" t="s">
        <v>948</v>
      </c>
      <c r="G961" s="253"/>
      <c r="H961" s="257" t="n">
        <v>6.728</v>
      </c>
      <c r="I961" s="258"/>
      <c r="J961" s="253"/>
      <c r="K961" s="253"/>
      <c r="L961" s="259"/>
      <c r="M961" s="260"/>
      <c r="N961" s="261"/>
      <c r="O961" s="261"/>
      <c r="P961" s="261"/>
      <c r="Q961" s="261"/>
      <c r="R961" s="261"/>
      <c r="S961" s="261"/>
      <c r="T961" s="262"/>
      <c r="AT961" s="263" t="s">
        <v>168</v>
      </c>
      <c r="AU961" s="263" t="s">
        <v>88</v>
      </c>
      <c r="AV961" s="251" t="s">
        <v>88</v>
      </c>
      <c r="AW961" s="251" t="s">
        <v>35</v>
      </c>
      <c r="AX961" s="251" t="s">
        <v>79</v>
      </c>
      <c r="AY961" s="263" t="s">
        <v>160</v>
      </c>
    </row>
    <row r="962" s="276" customFormat="true" ht="12.8" hidden="false" customHeight="false" outlineLevel="0" collapsed="false">
      <c r="B962" s="277"/>
      <c r="C962" s="278"/>
      <c r="D962" s="254" t="s">
        <v>168</v>
      </c>
      <c r="E962" s="279"/>
      <c r="F962" s="280" t="s">
        <v>949</v>
      </c>
      <c r="G962" s="278"/>
      <c r="H962" s="279"/>
      <c r="I962" s="281"/>
      <c r="J962" s="278"/>
      <c r="K962" s="278"/>
      <c r="L962" s="282"/>
      <c r="M962" s="283"/>
      <c r="N962" s="284"/>
      <c r="O962" s="284"/>
      <c r="P962" s="284"/>
      <c r="Q962" s="284"/>
      <c r="R962" s="284"/>
      <c r="S962" s="284"/>
      <c r="T962" s="285"/>
      <c r="AT962" s="286" t="s">
        <v>168</v>
      </c>
      <c r="AU962" s="286" t="s">
        <v>88</v>
      </c>
      <c r="AV962" s="276" t="s">
        <v>86</v>
      </c>
      <c r="AW962" s="276" t="s">
        <v>35</v>
      </c>
      <c r="AX962" s="276" t="s">
        <v>79</v>
      </c>
      <c r="AY962" s="286" t="s">
        <v>160</v>
      </c>
    </row>
    <row r="963" s="264" customFormat="true" ht="12.8" hidden="false" customHeight="false" outlineLevel="0" collapsed="false">
      <c r="B963" s="265"/>
      <c r="C963" s="266"/>
      <c r="D963" s="254" t="s">
        <v>168</v>
      </c>
      <c r="E963" s="267"/>
      <c r="F963" s="268" t="s">
        <v>950</v>
      </c>
      <c r="G963" s="266"/>
      <c r="H963" s="269" t="n">
        <v>11.725</v>
      </c>
      <c r="I963" s="270"/>
      <c r="J963" s="266"/>
      <c r="K963" s="266"/>
      <c r="L963" s="271"/>
      <c r="M963" s="272"/>
      <c r="N963" s="273"/>
      <c r="O963" s="273"/>
      <c r="P963" s="273"/>
      <c r="Q963" s="273"/>
      <c r="R963" s="273"/>
      <c r="S963" s="273"/>
      <c r="T963" s="274"/>
      <c r="AT963" s="275" t="s">
        <v>168</v>
      </c>
      <c r="AU963" s="275" t="s">
        <v>88</v>
      </c>
      <c r="AV963" s="264" t="s">
        <v>166</v>
      </c>
      <c r="AW963" s="264" t="s">
        <v>35</v>
      </c>
      <c r="AX963" s="264" t="s">
        <v>86</v>
      </c>
      <c r="AY963" s="275" t="s">
        <v>160</v>
      </c>
    </row>
    <row r="964" s="31" customFormat="true" ht="21.75" hidden="false" customHeight="true" outlineLevel="0" collapsed="false">
      <c r="A964" s="24"/>
      <c r="B964" s="25"/>
      <c r="C964" s="237" t="s">
        <v>951</v>
      </c>
      <c r="D964" s="237" t="s">
        <v>162</v>
      </c>
      <c r="E964" s="238" t="s">
        <v>952</v>
      </c>
      <c r="F964" s="239" t="s">
        <v>953</v>
      </c>
      <c r="G964" s="240" t="s">
        <v>363</v>
      </c>
      <c r="H964" s="298"/>
      <c r="I964" s="242"/>
      <c r="J964" s="243" t="n">
        <f aca="false">ROUND(I964*H964,2)</f>
        <v>0</v>
      </c>
      <c r="K964" s="244"/>
      <c r="L964" s="30"/>
      <c r="M964" s="245"/>
      <c r="N964" s="246" t="s">
        <v>44</v>
      </c>
      <c r="O964" s="74"/>
      <c r="P964" s="247" t="n">
        <f aca="false">O964*H964</f>
        <v>0</v>
      </c>
      <c r="Q964" s="247" t="n">
        <v>0</v>
      </c>
      <c r="R964" s="247" t="n">
        <f aca="false">Q964*H964</f>
        <v>0</v>
      </c>
      <c r="S964" s="247" t="n">
        <v>0</v>
      </c>
      <c r="T964" s="248" t="n">
        <f aca="false">S964*H964</f>
        <v>0</v>
      </c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  <c r="AE964" s="24"/>
      <c r="AR964" s="249" t="s">
        <v>256</v>
      </c>
      <c r="AT964" s="249" t="s">
        <v>162</v>
      </c>
      <c r="AU964" s="249" t="s">
        <v>88</v>
      </c>
      <c r="AY964" s="3" t="s">
        <v>160</v>
      </c>
      <c r="BE964" s="250" t="n">
        <f aca="false">IF(N964="základní",J964,0)</f>
        <v>0</v>
      </c>
      <c r="BF964" s="250" t="n">
        <f aca="false">IF(N964="snížená",J964,0)</f>
        <v>0</v>
      </c>
      <c r="BG964" s="250" t="n">
        <f aca="false">IF(N964="zákl. přenesená",J964,0)</f>
        <v>0</v>
      </c>
      <c r="BH964" s="250" t="n">
        <f aca="false">IF(N964="sníž. přenesená",J964,0)</f>
        <v>0</v>
      </c>
      <c r="BI964" s="250" t="n">
        <f aca="false">IF(N964="nulová",J964,0)</f>
        <v>0</v>
      </c>
      <c r="BJ964" s="3" t="s">
        <v>86</v>
      </c>
      <c r="BK964" s="250" t="n">
        <f aca="false">ROUND(I964*H964,2)</f>
        <v>0</v>
      </c>
      <c r="BL964" s="3" t="s">
        <v>256</v>
      </c>
      <c r="BM964" s="249" t="s">
        <v>954</v>
      </c>
    </row>
    <row r="965" s="220" customFormat="true" ht="22.8" hidden="false" customHeight="true" outlineLevel="0" collapsed="false">
      <c r="B965" s="221"/>
      <c r="C965" s="222"/>
      <c r="D965" s="223" t="s">
        <v>78</v>
      </c>
      <c r="E965" s="235" t="s">
        <v>322</v>
      </c>
      <c r="F965" s="235" t="s">
        <v>323</v>
      </c>
      <c r="G965" s="222"/>
      <c r="H965" s="222"/>
      <c r="I965" s="225"/>
      <c r="J965" s="236" t="n">
        <f aca="false">BK965</f>
        <v>0</v>
      </c>
      <c r="K965" s="222"/>
      <c r="L965" s="227"/>
      <c r="M965" s="228"/>
      <c r="N965" s="229"/>
      <c r="O965" s="229"/>
      <c r="P965" s="230" t="n">
        <f aca="false">SUM(P966:P1011)</f>
        <v>0</v>
      </c>
      <c r="Q965" s="229"/>
      <c r="R965" s="230" t="n">
        <f aca="false">SUM(R966:R1011)</f>
        <v>0.8015319</v>
      </c>
      <c r="S965" s="229"/>
      <c r="T965" s="231" t="n">
        <f aca="false">SUM(T966:T1011)</f>
        <v>0</v>
      </c>
      <c r="AR965" s="232" t="s">
        <v>88</v>
      </c>
      <c r="AT965" s="233" t="s">
        <v>78</v>
      </c>
      <c r="AU965" s="233" t="s">
        <v>86</v>
      </c>
      <c r="AY965" s="232" t="s">
        <v>160</v>
      </c>
      <c r="BK965" s="234" t="n">
        <f aca="false">SUM(BK966:BK1011)</f>
        <v>0</v>
      </c>
    </row>
    <row r="966" s="31" customFormat="true" ht="33" hidden="false" customHeight="true" outlineLevel="0" collapsed="false">
      <c r="A966" s="24"/>
      <c r="B966" s="25"/>
      <c r="C966" s="237" t="s">
        <v>955</v>
      </c>
      <c r="D966" s="237" t="s">
        <v>162</v>
      </c>
      <c r="E966" s="238" t="s">
        <v>956</v>
      </c>
      <c r="F966" s="239" t="s">
        <v>957</v>
      </c>
      <c r="G966" s="240" t="s">
        <v>259</v>
      </c>
      <c r="H966" s="241" t="n">
        <v>2</v>
      </c>
      <c r="I966" s="242"/>
      <c r="J966" s="243" t="n">
        <f aca="false">ROUND(I966*H966,2)</f>
        <v>0</v>
      </c>
      <c r="K966" s="244"/>
      <c r="L966" s="30"/>
      <c r="M966" s="245"/>
      <c r="N966" s="246" t="s">
        <v>44</v>
      </c>
      <c r="O966" s="74"/>
      <c r="P966" s="247" t="n">
        <f aca="false">O966*H966</f>
        <v>0</v>
      </c>
      <c r="Q966" s="247" t="n">
        <v>0</v>
      </c>
      <c r="R966" s="247" t="n">
        <f aca="false">Q966*H966</f>
        <v>0</v>
      </c>
      <c r="S966" s="247" t="n">
        <v>0</v>
      </c>
      <c r="T966" s="248" t="n">
        <f aca="false">S966*H966</f>
        <v>0</v>
      </c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  <c r="AE966" s="24"/>
      <c r="AR966" s="249" t="s">
        <v>256</v>
      </c>
      <c r="AT966" s="249" t="s">
        <v>162</v>
      </c>
      <c r="AU966" s="249" t="s">
        <v>88</v>
      </c>
      <c r="AY966" s="3" t="s">
        <v>160</v>
      </c>
      <c r="BE966" s="250" t="n">
        <f aca="false">IF(N966="základní",J966,0)</f>
        <v>0</v>
      </c>
      <c r="BF966" s="250" t="n">
        <f aca="false">IF(N966="snížená",J966,0)</f>
        <v>0</v>
      </c>
      <c r="BG966" s="250" t="n">
        <f aca="false">IF(N966="zákl. přenesená",J966,0)</f>
        <v>0</v>
      </c>
      <c r="BH966" s="250" t="n">
        <f aca="false">IF(N966="sníž. přenesená",J966,0)</f>
        <v>0</v>
      </c>
      <c r="BI966" s="250" t="n">
        <f aca="false">IF(N966="nulová",J966,0)</f>
        <v>0</v>
      </c>
      <c r="BJ966" s="3" t="s">
        <v>86</v>
      </c>
      <c r="BK966" s="250" t="n">
        <f aca="false">ROUND(I966*H966,2)</f>
        <v>0</v>
      </c>
      <c r="BL966" s="3" t="s">
        <v>256</v>
      </c>
      <c r="BM966" s="249" t="s">
        <v>958</v>
      </c>
    </row>
    <row r="967" s="31" customFormat="true" ht="21.75" hidden="false" customHeight="true" outlineLevel="0" collapsed="false">
      <c r="A967" s="24"/>
      <c r="B967" s="25"/>
      <c r="C967" s="237" t="s">
        <v>959</v>
      </c>
      <c r="D967" s="237" t="s">
        <v>162</v>
      </c>
      <c r="E967" s="238" t="s">
        <v>960</v>
      </c>
      <c r="F967" s="239" t="s">
        <v>961</v>
      </c>
      <c r="G967" s="240" t="s">
        <v>213</v>
      </c>
      <c r="H967" s="241" t="n">
        <v>14.25</v>
      </c>
      <c r="I967" s="242"/>
      <c r="J967" s="243" t="n">
        <f aca="false">ROUND(I967*H967,2)</f>
        <v>0</v>
      </c>
      <c r="K967" s="244"/>
      <c r="L967" s="30"/>
      <c r="M967" s="245"/>
      <c r="N967" s="246" t="s">
        <v>44</v>
      </c>
      <c r="O967" s="74"/>
      <c r="P967" s="247" t="n">
        <f aca="false">O967*H967</f>
        <v>0</v>
      </c>
      <c r="Q967" s="247" t="n">
        <v>0.00026</v>
      </c>
      <c r="R967" s="247" t="n">
        <f aca="false">Q967*H967</f>
        <v>0.003705</v>
      </c>
      <c r="S967" s="247" t="n">
        <v>0</v>
      </c>
      <c r="T967" s="248" t="n">
        <f aca="false">S967*H967</f>
        <v>0</v>
      </c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  <c r="AE967" s="24"/>
      <c r="AR967" s="249" t="s">
        <v>256</v>
      </c>
      <c r="AT967" s="249" t="s">
        <v>162</v>
      </c>
      <c r="AU967" s="249" t="s">
        <v>88</v>
      </c>
      <c r="AY967" s="3" t="s">
        <v>160</v>
      </c>
      <c r="BE967" s="250" t="n">
        <f aca="false">IF(N967="základní",J967,0)</f>
        <v>0</v>
      </c>
      <c r="BF967" s="250" t="n">
        <f aca="false">IF(N967="snížená",J967,0)</f>
        <v>0</v>
      </c>
      <c r="BG967" s="250" t="n">
        <f aca="false">IF(N967="zákl. přenesená",J967,0)</f>
        <v>0</v>
      </c>
      <c r="BH967" s="250" t="n">
        <f aca="false">IF(N967="sníž. přenesená",J967,0)</f>
        <v>0</v>
      </c>
      <c r="BI967" s="250" t="n">
        <f aca="false">IF(N967="nulová",J967,0)</f>
        <v>0</v>
      </c>
      <c r="BJ967" s="3" t="s">
        <v>86</v>
      </c>
      <c r="BK967" s="250" t="n">
        <f aca="false">ROUND(I967*H967,2)</f>
        <v>0</v>
      </c>
      <c r="BL967" s="3" t="s">
        <v>256</v>
      </c>
      <c r="BM967" s="249" t="s">
        <v>962</v>
      </c>
    </row>
    <row r="968" s="251" customFormat="true" ht="12.8" hidden="false" customHeight="false" outlineLevel="0" collapsed="false">
      <c r="B968" s="252"/>
      <c r="C968" s="253"/>
      <c r="D968" s="254" t="s">
        <v>168</v>
      </c>
      <c r="E968" s="255"/>
      <c r="F968" s="256" t="s">
        <v>771</v>
      </c>
      <c r="G968" s="253"/>
      <c r="H968" s="257" t="n">
        <v>11.25</v>
      </c>
      <c r="I968" s="258"/>
      <c r="J968" s="253"/>
      <c r="K968" s="253"/>
      <c r="L968" s="259"/>
      <c r="M968" s="260"/>
      <c r="N968" s="261"/>
      <c r="O968" s="261"/>
      <c r="P968" s="261"/>
      <c r="Q968" s="261"/>
      <c r="R968" s="261"/>
      <c r="S968" s="261"/>
      <c r="T968" s="262"/>
      <c r="AT968" s="263" t="s">
        <v>168</v>
      </c>
      <c r="AU968" s="263" t="s">
        <v>88</v>
      </c>
      <c r="AV968" s="251" t="s">
        <v>88</v>
      </c>
      <c r="AW968" s="251" t="s">
        <v>35</v>
      </c>
      <c r="AX968" s="251" t="s">
        <v>79</v>
      </c>
      <c r="AY968" s="263" t="s">
        <v>160</v>
      </c>
    </row>
    <row r="969" s="276" customFormat="true" ht="12.8" hidden="false" customHeight="false" outlineLevel="0" collapsed="false">
      <c r="B969" s="277"/>
      <c r="C969" s="278"/>
      <c r="D969" s="254" t="s">
        <v>168</v>
      </c>
      <c r="E969" s="279"/>
      <c r="F969" s="280" t="s">
        <v>963</v>
      </c>
      <c r="G969" s="278"/>
      <c r="H969" s="279"/>
      <c r="I969" s="281"/>
      <c r="J969" s="278"/>
      <c r="K969" s="278"/>
      <c r="L969" s="282"/>
      <c r="M969" s="283"/>
      <c r="N969" s="284"/>
      <c r="O969" s="284"/>
      <c r="P969" s="284"/>
      <c r="Q969" s="284"/>
      <c r="R969" s="284"/>
      <c r="S969" s="284"/>
      <c r="T969" s="285"/>
      <c r="AT969" s="286" t="s">
        <v>168</v>
      </c>
      <c r="AU969" s="286" t="s">
        <v>88</v>
      </c>
      <c r="AV969" s="276" t="s">
        <v>86</v>
      </c>
      <c r="AW969" s="276" t="s">
        <v>35</v>
      </c>
      <c r="AX969" s="276" t="s">
        <v>79</v>
      </c>
      <c r="AY969" s="286" t="s">
        <v>160</v>
      </c>
    </row>
    <row r="970" s="251" customFormat="true" ht="12.8" hidden="false" customHeight="false" outlineLevel="0" collapsed="false">
      <c r="B970" s="252"/>
      <c r="C970" s="253"/>
      <c r="D970" s="254" t="s">
        <v>168</v>
      </c>
      <c r="E970" s="255"/>
      <c r="F970" s="256" t="s">
        <v>602</v>
      </c>
      <c r="G970" s="253"/>
      <c r="H970" s="257" t="n">
        <v>3</v>
      </c>
      <c r="I970" s="258"/>
      <c r="J970" s="253"/>
      <c r="K970" s="253"/>
      <c r="L970" s="259"/>
      <c r="M970" s="260"/>
      <c r="N970" s="261"/>
      <c r="O970" s="261"/>
      <c r="P970" s="261"/>
      <c r="Q970" s="261"/>
      <c r="R970" s="261"/>
      <c r="S970" s="261"/>
      <c r="T970" s="262"/>
      <c r="AT970" s="263" t="s">
        <v>168</v>
      </c>
      <c r="AU970" s="263" t="s">
        <v>88</v>
      </c>
      <c r="AV970" s="251" t="s">
        <v>88</v>
      </c>
      <c r="AW970" s="251" t="s">
        <v>35</v>
      </c>
      <c r="AX970" s="251" t="s">
        <v>79</v>
      </c>
      <c r="AY970" s="263" t="s">
        <v>160</v>
      </c>
    </row>
    <row r="971" s="276" customFormat="true" ht="12.8" hidden="false" customHeight="false" outlineLevel="0" collapsed="false">
      <c r="B971" s="277"/>
      <c r="C971" s="278"/>
      <c r="D971" s="254" t="s">
        <v>168</v>
      </c>
      <c r="E971" s="279"/>
      <c r="F971" s="280" t="s">
        <v>964</v>
      </c>
      <c r="G971" s="278"/>
      <c r="H971" s="279"/>
      <c r="I971" s="281"/>
      <c r="J971" s="278"/>
      <c r="K971" s="278"/>
      <c r="L971" s="282"/>
      <c r="M971" s="283"/>
      <c r="N971" s="284"/>
      <c r="O971" s="284"/>
      <c r="P971" s="284"/>
      <c r="Q971" s="284"/>
      <c r="R971" s="284"/>
      <c r="S971" s="284"/>
      <c r="T971" s="285"/>
      <c r="AT971" s="286" t="s">
        <v>168</v>
      </c>
      <c r="AU971" s="286" t="s">
        <v>88</v>
      </c>
      <c r="AV971" s="276" t="s">
        <v>86</v>
      </c>
      <c r="AW971" s="276" t="s">
        <v>35</v>
      </c>
      <c r="AX971" s="276" t="s">
        <v>79</v>
      </c>
      <c r="AY971" s="286" t="s">
        <v>160</v>
      </c>
    </row>
    <row r="972" s="264" customFormat="true" ht="12.8" hidden="false" customHeight="false" outlineLevel="0" collapsed="false">
      <c r="B972" s="265"/>
      <c r="C972" s="266"/>
      <c r="D972" s="254" t="s">
        <v>168</v>
      </c>
      <c r="E972" s="267"/>
      <c r="F972" s="268" t="s">
        <v>172</v>
      </c>
      <c r="G972" s="266"/>
      <c r="H972" s="269" t="n">
        <v>14.25</v>
      </c>
      <c r="I972" s="270"/>
      <c r="J972" s="266"/>
      <c r="K972" s="266"/>
      <c r="L972" s="271"/>
      <c r="M972" s="272"/>
      <c r="N972" s="273"/>
      <c r="O972" s="273"/>
      <c r="P972" s="273"/>
      <c r="Q972" s="273"/>
      <c r="R972" s="273"/>
      <c r="S972" s="273"/>
      <c r="T972" s="274"/>
      <c r="AT972" s="275" t="s">
        <v>168</v>
      </c>
      <c r="AU972" s="275" t="s">
        <v>88</v>
      </c>
      <c r="AV972" s="264" t="s">
        <v>166</v>
      </c>
      <c r="AW972" s="264" t="s">
        <v>35</v>
      </c>
      <c r="AX972" s="264" t="s">
        <v>86</v>
      </c>
      <c r="AY972" s="275" t="s">
        <v>160</v>
      </c>
    </row>
    <row r="973" s="31" customFormat="true" ht="21.75" hidden="false" customHeight="true" outlineLevel="0" collapsed="false">
      <c r="A973" s="24"/>
      <c r="B973" s="25"/>
      <c r="C973" s="287" t="s">
        <v>965</v>
      </c>
      <c r="D973" s="287" t="s">
        <v>262</v>
      </c>
      <c r="E973" s="288" t="s">
        <v>966</v>
      </c>
      <c r="F973" s="289" t="s">
        <v>967</v>
      </c>
      <c r="G973" s="290" t="s">
        <v>213</v>
      </c>
      <c r="H973" s="291" t="n">
        <v>14.25</v>
      </c>
      <c r="I973" s="292"/>
      <c r="J973" s="293" t="n">
        <f aca="false">ROUND(I973*H973,2)</f>
        <v>0</v>
      </c>
      <c r="K973" s="294"/>
      <c r="L973" s="295"/>
      <c r="M973" s="296"/>
      <c r="N973" s="297" t="s">
        <v>44</v>
      </c>
      <c r="O973" s="74"/>
      <c r="P973" s="247" t="n">
        <f aca="false">O973*H973</f>
        <v>0</v>
      </c>
      <c r="Q973" s="247" t="n">
        <v>0.03333</v>
      </c>
      <c r="R973" s="247" t="n">
        <f aca="false">Q973*H973</f>
        <v>0.4749525</v>
      </c>
      <c r="S973" s="247" t="n">
        <v>0</v>
      </c>
      <c r="T973" s="248" t="n">
        <f aca="false">S973*H973</f>
        <v>0</v>
      </c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  <c r="AE973" s="24"/>
      <c r="AR973" s="249" t="s">
        <v>331</v>
      </c>
      <c r="AT973" s="249" t="s">
        <v>262</v>
      </c>
      <c r="AU973" s="249" t="s">
        <v>88</v>
      </c>
      <c r="AY973" s="3" t="s">
        <v>160</v>
      </c>
      <c r="BE973" s="250" t="n">
        <f aca="false">IF(N973="základní",J973,0)</f>
        <v>0</v>
      </c>
      <c r="BF973" s="250" t="n">
        <f aca="false">IF(N973="snížená",J973,0)</f>
        <v>0</v>
      </c>
      <c r="BG973" s="250" t="n">
        <f aca="false">IF(N973="zákl. přenesená",J973,0)</f>
        <v>0</v>
      </c>
      <c r="BH973" s="250" t="n">
        <f aca="false">IF(N973="sníž. přenesená",J973,0)</f>
        <v>0</v>
      </c>
      <c r="BI973" s="250" t="n">
        <f aca="false">IF(N973="nulová",J973,0)</f>
        <v>0</v>
      </c>
      <c r="BJ973" s="3" t="s">
        <v>86</v>
      </c>
      <c r="BK973" s="250" t="n">
        <f aca="false">ROUND(I973*H973,2)</f>
        <v>0</v>
      </c>
      <c r="BL973" s="3" t="s">
        <v>256</v>
      </c>
      <c r="BM973" s="249" t="s">
        <v>968</v>
      </c>
    </row>
    <row r="974" s="31" customFormat="true" ht="21.75" hidden="false" customHeight="true" outlineLevel="0" collapsed="false">
      <c r="A974" s="24"/>
      <c r="B974" s="25"/>
      <c r="C974" s="237" t="s">
        <v>969</v>
      </c>
      <c r="D974" s="237" t="s">
        <v>162</v>
      </c>
      <c r="E974" s="238" t="s">
        <v>970</v>
      </c>
      <c r="F974" s="239" t="s">
        <v>971</v>
      </c>
      <c r="G974" s="240" t="s">
        <v>259</v>
      </c>
      <c r="H974" s="241" t="n">
        <v>4</v>
      </c>
      <c r="I974" s="242"/>
      <c r="J974" s="243" t="n">
        <f aca="false">ROUND(I974*H974,2)</f>
        <v>0</v>
      </c>
      <c r="K974" s="244"/>
      <c r="L974" s="30"/>
      <c r="M974" s="245"/>
      <c r="N974" s="246" t="s">
        <v>44</v>
      </c>
      <c r="O974" s="74"/>
      <c r="P974" s="247" t="n">
        <f aca="false">O974*H974</f>
        <v>0</v>
      </c>
      <c r="Q974" s="247" t="n">
        <v>0.00027</v>
      </c>
      <c r="R974" s="247" t="n">
        <f aca="false">Q974*H974</f>
        <v>0.00108</v>
      </c>
      <c r="S974" s="247" t="n">
        <v>0</v>
      </c>
      <c r="T974" s="248" t="n">
        <f aca="false">S974*H974</f>
        <v>0</v>
      </c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  <c r="AE974" s="24"/>
      <c r="AR974" s="249" t="s">
        <v>256</v>
      </c>
      <c r="AT974" s="249" t="s">
        <v>162</v>
      </c>
      <c r="AU974" s="249" t="s">
        <v>88</v>
      </c>
      <c r="AY974" s="3" t="s">
        <v>160</v>
      </c>
      <c r="BE974" s="250" t="n">
        <f aca="false">IF(N974="základní",J974,0)</f>
        <v>0</v>
      </c>
      <c r="BF974" s="250" t="n">
        <f aca="false">IF(N974="snížená",J974,0)</f>
        <v>0</v>
      </c>
      <c r="BG974" s="250" t="n">
        <f aca="false">IF(N974="zákl. přenesená",J974,0)</f>
        <v>0</v>
      </c>
      <c r="BH974" s="250" t="n">
        <f aca="false">IF(N974="sníž. přenesená",J974,0)</f>
        <v>0</v>
      </c>
      <c r="BI974" s="250" t="n">
        <f aca="false">IF(N974="nulová",J974,0)</f>
        <v>0</v>
      </c>
      <c r="BJ974" s="3" t="s">
        <v>86</v>
      </c>
      <c r="BK974" s="250" t="n">
        <f aca="false">ROUND(I974*H974,2)</f>
        <v>0</v>
      </c>
      <c r="BL974" s="3" t="s">
        <v>256</v>
      </c>
      <c r="BM974" s="249" t="s">
        <v>972</v>
      </c>
    </row>
    <row r="975" s="251" customFormat="true" ht="12.8" hidden="false" customHeight="false" outlineLevel="0" collapsed="false">
      <c r="B975" s="252"/>
      <c r="C975" s="253"/>
      <c r="D975" s="254" t="s">
        <v>168</v>
      </c>
      <c r="E975" s="255"/>
      <c r="F975" s="256" t="s">
        <v>95</v>
      </c>
      <c r="G975" s="253"/>
      <c r="H975" s="257" t="n">
        <v>3</v>
      </c>
      <c r="I975" s="258"/>
      <c r="J975" s="253"/>
      <c r="K975" s="253"/>
      <c r="L975" s="259"/>
      <c r="M975" s="260"/>
      <c r="N975" s="261"/>
      <c r="O975" s="261"/>
      <c r="P975" s="261"/>
      <c r="Q975" s="261"/>
      <c r="R975" s="261"/>
      <c r="S975" s="261"/>
      <c r="T975" s="262"/>
      <c r="AT975" s="263" t="s">
        <v>168</v>
      </c>
      <c r="AU975" s="263" t="s">
        <v>88</v>
      </c>
      <c r="AV975" s="251" t="s">
        <v>88</v>
      </c>
      <c r="AW975" s="251" t="s">
        <v>35</v>
      </c>
      <c r="AX975" s="251" t="s">
        <v>79</v>
      </c>
      <c r="AY975" s="263" t="s">
        <v>160</v>
      </c>
    </row>
    <row r="976" s="276" customFormat="true" ht="12.8" hidden="false" customHeight="false" outlineLevel="0" collapsed="false">
      <c r="B976" s="277"/>
      <c r="C976" s="278"/>
      <c r="D976" s="254" t="s">
        <v>168</v>
      </c>
      <c r="E976" s="279"/>
      <c r="F976" s="280" t="s">
        <v>973</v>
      </c>
      <c r="G976" s="278"/>
      <c r="H976" s="279"/>
      <c r="I976" s="281"/>
      <c r="J976" s="278"/>
      <c r="K976" s="278"/>
      <c r="L976" s="282"/>
      <c r="M976" s="283"/>
      <c r="N976" s="284"/>
      <c r="O976" s="284"/>
      <c r="P976" s="284"/>
      <c r="Q976" s="284"/>
      <c r="R976" s="284"/>
      <c r="S976" s="284"/>
      <c r="T976" s="285"/>
      <c r="AT976" s="286" t="s">
        <v>168</v>
      </c>
      <c r="AU976" s="286" t="s">
        <v>88</v>
      </c>
      <c r="AV976" s="276" t="s">
        <v>86</v>
      </c>
      <c r="AW976" s="276" t="s">
        <v>35</v>
      </c>
      <c r="AX976" s="276" t="s">
        <v>79</v>
      </c>
      <c r="AY976" s="286" t="s">
        <v>160</v>
      </c>
    </row>
    <row r="977" s="251" customFormat="true" ht="12.8" hidden="false" customHeight="false" outlineLevel="0" collapsed="false">
      <c r="B977" s="252"/>
      <c r="C977" s="253"/>
      <c r="D977" s="254" t="s">
        <v>168</v>
      </c>
      <c r="E977" s="255"/>
      <c r="F977" s="256" t="s">
        <v>86</v>
      </c>
      <c r="G977" s="253"/>
      <c r="H977" s="257" t="n">
        <v>1</v>
      </c>
      <c r="I977" s="258"/>
      <c r="J977" s="253"/>
      <c r="K977" s="253"/>
      <c r="L977" s="259"/>
      <c r="M977" s="260"/>
      <c r="N977" s="261"/>
      <c r="O977" s="261"/>
      <c r="P977" s="261"/>
      <c r="Q977" s="261"/>
      <c r="R977" s="261"/>
      <c r="S977" s="261"/>
      <c r="T977" s="262"/>
      <c r="AT977" s="263" t="s">
        <v>168</v>
      </c>
      <c r="AU977" s="263" t="s">
        <v>88</v>
      </c>
      <c r="AV977" s="251" t="s">
        <v>88</v>
      </c>
      <c r="AW977" s="251" t="s">
        <v>35</v>
      </c>
      <c r="AX977" s="251" t="s">
        <v>79</v>
      </c>
      <c r="AY977" s="263" t="s">
        <v>160</v>
      </c>
    </row>
    <row r="978" s="276" customFormat="true" ht="12.8" hidden="false" customHeight="false" outlineLevel="0" collapsed="false">
      <c r="B978" s="277"/>
      <c r="C978" s="278"/>
      <c r="D978" s="254" t="s">
        <v>168</v>
      </c>
      <c r="E978" s="279"/>
      <c r="F978" s="280" t="s">
        <v>974</v>
      </c>
      <c r="G978" s="278"/>
      <c r="H978" s="279"/>
      <c r="I978" s="281"/>
      <c r="J978" s="278"/>
      <c r="K978" s="278"/>
      <c r="L978" s="282"/>
      <c r="M978" s="283"/>
      <c r="N978" s="284"/>
      <c r="O978" s="284"/>
      <c r="P978" s="284"/>
      <c r="Q978" s="284"/>
      <c r="R978" s="284"/>
      <c r="S978" s="284"/>
      <c r="T978" s="285"/>
      <c r="AT978" s="286" t="s">
        <v>168</v>
      </c>
      <c r="AU978" s="286" t="s">
        <v>88</v>
      </c>
      <c r="AV978" s="276" t="s">
        <v>86</v>
      </c>
      <c r="AW978" s="276" t="s">
        <v>35</v>
      </c>
      <c r="AX978" s="276" t="s">
        <v>79</v>
      </c>
      <c r="AY978" s="286" t="s">
        <v>160</v>
      </c>
    </row>
    <row r="979" s="264" customFormat="true" ht="12.8" hidden="false" customHeight="false" outlineLevel="0" collapsed="false">
      <c r="B979" s="265"/>
      <c r="C979" s="266"/>
      <c r="D979" s="254" t="s">
        <v>168</v>
      </c>
      <c r="E979" s="267"/>
      <c r="F979" s="268" t="s">
        <v>172</v>
      </c>
      <c r="G979" s="266"/>
      <c r="H979" s="269" t="n">
        <v>4</v>
      </c>
      <c r="I979" s="270"/>
      <c r="J979" s="266"/>
      <c r="K979" s="266"/>
      <c r="L979" s="271"/>
      <c r="M979" s="272"/>
      <c r="N979" s="273"/>
      <c r="O979" s="273"/>
      <c r="P979" s="273"/>
      <c r="Q979" s="273"/>
      <c r="R979" s="273"/>
      <c r="S979" s="273"/>
      <c r="T979" s="274"/>
      <c r="AT979" s="275" t="s">
        <v>168</v>
      </c>
      <c r="AU979" s="275" t="s">
        <v>88</v>
      </c>
      <c r="AV979" s="264" t="s">
        <v>166</v>
      </c>
      <c r="AW979" s="264" t="s">
        <v>35</v>
      </c>
      <c r="AX979" s="264" t="s">
        <v>86</v>
      </c>
      <c r="AY979" s="275" t="s">
        <v>160</v>
      </c>
    </row>
    <row r="980" s="31" customFormat="true" ht="21.75" hidden="false" customHeight="true" outlineLevel="0" collapsed="false">
      <c r="A980" s="24"/>
      <c r="B980" s="25"/>
      <c r="C980" s="287" t="s">
        <v>975</v>
      </c>
      <c r="D980" s="287" t="s">
        <v>262</v>
      </c>
      <c r="E980" s="288" t="s">
        <v>976</v>
      </c>
      <c r="F980" s="289" t="s">
        <v>977</v>
      </c>
      <c r="G980" s="290" t="s">
        <v>213</v>
      </c>
      <c r="H980" s="291" t="n">
        <v>1.98</v>
      </c>
      <c r="I980" s="292"/>
      <c r="J980" s="293" t="n">
        <f aca="false">ROUND(I980*H980,2)</f>
        <v>0</v>
      </c>
      <c r="K980" s="294"/>
      <c r="L980" s="295"/>
      <c r="M980" s="296"/>
      <c r="N980" s="297" t="s">
        <v>44</v>
      </c>
      <c r="O980" s="74"/>
      <c r="P980" s="247" t="n">
        <f aca="false">O980*H980</f>
        <v>0</v>
      </c>
      <c r="Q980" s="247" t="n">
        <v>0.04028</v>
      </c>
      <c r="R980" s="247" t="n">
        <f aca="false">Q980*H980</f>
        <v>0.0797544</v>
      </c>
      <c r="S980" s="247" t="n">
        <v>0</v>
      </c>
      <c r="T980" s="248" t="n">
        <f aca="false">S980*H980</f>
        <v>0</v>
      </c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  <c r="AE980" s="24"/>
      <c r="AR980" s="249" t="s">
        <v>331</v>
      </c>
      <c r="AT980" s="249" t="s">
        <v>262</v>
      </c>
      <c r="AU980" s="249" t="s">
        <v>88</v>
      </c>
      <c r="AY980" s="3" t="s">
        <v>160</v>
      </c>
      <c r="BE980" s="250" t="n">
        <f aca="false">IF(N980="základní",J980,0)</f>
        <v>0</v>
      </c>
      <c r="BF980" s="250" t="n">
        <f aca="false">IF(N980="snížená",J980,0)</f>
        <v>0</v>
      </c>
      <c r="BG980" s="250" t="n">
        <f aca="false">IF(N980="zákl. přenesená",J980,0)</f>
        <v>0</v>
      </c>
      <c r="BH980" s="250" t="n">
        <f aca="false">IF(N980="sníž. přenesená",J980,0)</f>
        <v>0</v>
      </c>
      <c r="BI980" s="250" t="n">
        <f aca="false">IF(N980="nulová",J980,0)</f>
        <v>0</v>
      </c>
      <c r="BJ980" s="3" t="s">
        <v>86</v>
      </c>
      <c r="BK980" s="250" t="n">
        <f aca="false">ROUND(I980*H980,2)</f>
        <v>0</v>
      </c>
      <c r="BL980" s="3" t="s">
        <v>256</v>
      </c>
      <c r="BM980" s="249" t="s">
        <v>978</v>
      </c>
    </row>
    <row r="981" s="251" customFormat="true" ht="12.8" hidden="false" customHeight="false" outlineLevel="0" collapsed="false">
      <c r="B981" s="252"/>
      <c r="C981" s="253"/>
      <c r="D981" s="254" t="s">
        <v>168</v>
      </c>
      <c r="E981" s="255"/>
      <c r="F981" s="256" t="s">
        <v>761</v>
      </c>
      <c r="G981" s="253"/>
      <c r="H981" s="257" t="n">
        <v>1.08</v>
      </c>
      <c r="I981" s="258"/>
      <c r="J981" s="253"/>
      <c r="K981" s="253"/>
      <c r="L981" s="259"/>
      <c r="M981" s="260"/>
      <c r="N981" s="261"/>
      <c r="O981" s="261"/>
      <c r="P981" s="261"/>
      <c r="Q981" s="261"/>
      <c r="R981" s="261"/>
      <c r="S981" s="261"/>
      <c r="T981" s="262"/>
      <c r="AT981" s="263" t="s">
        <v>168</v>
      </c>
      <c r="AU981" s="263" t="s">
        <v>88</v>
      </c>
      <c r="AV981" s="251" t="s">
        <v>88</v>
      </c>
      <c r="AW981" s="251" t="s">
        <v>35</v>
      </c>
      <c r="AX981" s="251" t="s">
        <v>79</v>
      </c>
      <c r="AY981" s="263" t="s">
        <v>160</v>
      </c>
    </row>
    <row r="982" s="276" customFormat="true" ht="12.8" hidden="false" customHeight="false" outlineLevel="0" collapsed="false">
      <c r="B982" s="277"/>
      <c r="C982" s="278"/>
      <c r="D982" s="254" t="s">
        <v>168</v>
      </c>
      <c r="E982" s="279"/>
      <c r="F982" s="280" t="s">
        <v>973</v>
      </c>
      <c r="G982" s="278"/>
      <c r="H982" s="279"/>
      <c r="I982" s="281"/>
      <c r="J982" s="278"/>
      <c r="K982" s="278"/>
      <c r="L982" s="282"/>
      <c r="M982" s="283"/>
      <c r="N982" s="284"/>
      <c r="O982" s="284"/>
      <c r="P982" s="284"/>
      <c r="Q982" s="284"/>
      <c r="R982" s="284"/>
      <c r="S982" s="284"/>
      <c r="T982" s="285"/>
      <c r="AT982" s="286" t="s">
        <v>168</v>
      </c>
      <c r="AU982" s="286" t="s">
        <v>88</v>
      </c>
      <c r="AV982" s="276" t="s">
        <v>86</v>
      </c>
      <c r="AW982" s="276" t="s">
        <v>35</v>
      </c>
      <c r="AX982" s="276" t="s">
        <v>79</v>
      </c>
      <c r="AY982" s="286" t="s">
        <v>160</v>
      </c>
    </row>
    <row r="983" s="251" customFormat="true" ht="12.8" hidden="false" customHeight="false" outlineLevel="0" collapsed="false">
      <c r="B983" s="252"/>
      <c r="C983" s="253"/>
      <c r="D983" s="254" t="s">
        <v>168</v>
      </c>
      <c r="E983" s="255"/>
      <c r="F983" s="256" t="s">
        <v>979</v>
      </c>
      <c r="G983" s="253"/>
      <c r="H983" s="257" t="n">
        <v>0.9</v>
      </c>
      <c r="I983" s="258"/>
      <c r="J983" s="253"/>
      <c r="K983" s="253"/>
      <c r="L983" s="259"/>
      <c r="M983" s="260"/>
      <c r="N983" s="261"/>
      <c r="O983" s="261"/>
      <c r="P983" s="261"/>
      <c r="Q983" s="261"/>
      <c r="R983" s="261"/>
      <c r="S983" s="261"/>
      <c r="T983" s="262"/>
      <c r="AT983" s="263" t="s">
        <v>168</v>
      </c>
      <c r="AU983" s="263" t="s">
        <v>88</v>
      </c>
      <c r="AV983" s="251" t="s">
        <v>88</v>
      </c>
      <c r="AW983" s="251" t="s">
        <v>35</v>
      </c>
      <c r="AX983" s="251" t="s">
        <v>79</v>
      </c>
      <c r="AY983" s="263" t="s">
        <v>160</v>
      </c>
    </row>
    <row r="984" s="276" customFormat="true" ht="12.8" hidden="false" customHeight="false" outlineLevel="0" collapsed="false">
      <c r="B984" s="277"/>
      <c r="C984" s="278"/>
      <c r="D984" s="254" t="s">
        <v>168</v>
      </c>
      <c r="E984" s="279"/>
      <c r="F984" s="280" t="s">
        <v>974</v>
      </c>
      <c r="G984" s="278"/>
      <c r="H984" s="279"/>
      <c r="I984" s="281"/>
      <c r="J984" s="278"/>
      <c r="K984" s="278"/>
      <c r="L984" s="282"/>
      <c r="M984" s="283"/>
      <c r="N984" s="284"/>
      <c r="O984" s="284"/>
      <c r="P984" s="284"/>
      <c r="Q984" s="284"/>
      <c r="R984" s="284"/>
      <c r="S984" s="284"/>
      <c r="T984" s="285"/>
      <c r="AT984" s="286" t="s">
        <v>168</v>
      </c>
      <c r="AU984" s="286" t="s">
        <v>88</v>
      </c>
      <c r="AV984" s="276" t="s">
        <v>86</v>
      </c>
      <c r="AW984" s="276" t="s">
        <v>35</v>
      </c>
      <c r="AX984" s="276" t="s">
        <v>79</v>
      </c>
      <c r="AY984" s="286" t="s">
        <v>160</v>
      </c>
    </row>
    <row r="985" s="264" customFormat="true" ht="12.8" hidden="false" customHeight="false" outlineLevel="0" collapsed="false">
      <c r="B985" s="265"/>
      <c r="C985" s="266"/>
      <c r="D985" s="254" t="s">
        <v>168</v>
      </c>
      <c r="E985" s="267"/>
      <c r="F985" s="268" t="s">
        <v>172</v>
      </c>
      <c r="G985" s="266"/>
      <c r="H985" s="269" t="n">
        <v>1.98</v>
      </c>
      <c r="I985" s="270"/>
      <c r="J985" s="266"/>
      <c r="K985" s="266"/>
      <c r="L985" s="271"/>
      <c r="M985" s="272"/>
      <c r="N985" s="273"/>
      <c r="O985" s="273"/>
      <c r="P985" s="273"/>
      <c r="Q985" s="273"/>
      <c r="R985" s="273"/>
      <c r="S985" s="273"/>
      <c r="T985" s="274"/>
      <c r="AT985" s="275" t="s">
        <v>168</v>
      </c>
      <c r="AU985" s="275" t="s">
        <v>88</v>
      </c>
      <c r="AV985" s="264" t="s">
        <v>166</v>
      </c>
      <c r="AW985" s="264" t="s">
        <v>35</v>
      </c>
      <c r="AX985" s="264" t="s">
        <v>86</v>
      </c>
      <c r="AY985" s="275" t="s">
        <v>160</v>
      </c>
    </row>
    <row r="986" s="31" customFormat="true" ht="21.75" hidden="false" customHeight="true" outlineLevel="0" collapsed="false">
      <c r="A986" s="24"/>
      <c r="B986" s="25"/>
      <c r="C986" s="237" t="s">
        <v>980</v>
      </c>
      <c r="D986" s="237" t="s">
        <v>162</v>
      </c>
      <c r="E986" s="238" t="s">
        <v>325</v>
      </c>
      <c r="F986" s="239" t="s">
        <v>326</v>
      </c>
      <c r="G986" s="240" t="s">
        <v>259</v>
      </c>
      <c r="H986" s="241" t="n">
        <v>5</v>
      </c>
      <c r="I986" s="242"/>
      <c r="J986" s="243" t="n">
        <f aca="false">ROUND(I986*H986,2)</f>
        <v>0</v>
      </c>
      <c r="K986" s="244"/>
      <c r="L986" s="30"/>
      <c r="M986" s="245"/>
      <c r="N986" s="246" t="s">
        <v>44</v>
      </c>
      <c r="O986" s="74"/>
      <c r="P986" s="247" t="n">
        <f aca="false">O986*H986</f>
        <v>0</v>
      </c>
      <c r="Q986" s="247" t="n">
        <v>0</v>
      </c>
      <c r="R986" s="247" t="n">
        <f aca="false">Q986*H986</f>
        <v>0</v>
      </c>
      <c r="S986" s="247" t="n">
        <v>0</v>
      </c>
      <c r="T986" s="248" t="n">
        <f aca="false">S986*H986</f>
        <v>0</v>
      </c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  <c r="AE986" s="24"/>
      <c r="AR986" s="249" t="s">
        <v>256</v>
      </c>
      <c r="AT986" s="249" t="s">
        <v>162</v>
      </c>
      <c r="AU986" s="249" t="s">
        <v>88</v>
      </c>
      <c r="AY986" s="3" t="s">
        <v>160</v>
      </c>
      <c r="BE986" s="250" t="n">
        <f aca="false">IF(N986="základní",J986,0)</f>
        <v>0</v>
      </c>
      <c r="BF986" s="250" t="n">
        <f aca="false">IF(N986="snížená",J986,0)</f>
        <v>0</v>
      </c>
      <c r="BG986" s="250" t="n">
        <f aca="false">IF(N986="zákl. přenesená",J986,0)</f>
        <v>0</v>
      </c>
      <c r="BH986" s="250" t="n">
        <f aca="false">IF(N986="sníž. přenesená",J986,0)</f>
        <v>0</v>
      </c>
      <c r="BI986" s="250" t="n">
        <f aca="false">IF(N986="nulová",J986,0)</f>
        <v>0</v>
      </c>
      <c r="BJ986" s="3" t="s">
        <v>86</v>
      </c>
      <c r="BK986" s="250" t="n">
        <f aca="false">ROUND(I986*H986,2)</f>
        <v>0</v>
      </c>
      <c r="BL986" s="3" t="s">
        <v>256</v>
      </c>
      <c r="BM986" s="249" t="s">
        <v>981</v>
      </c>
    </row>
    <row r="987" s="31" customFormat="true" ht="21.75" hidden="false" customHeight="true" outlineLevel="0" collapsed="false">
      <c r="A987" s="24"/>
      <c r="B987" s="25"/>
      <c r="C987" s="287" t="s">
        <v>982</v>
      </c>
      <c r="D987" s="287" t="s">
        <v>262</v>
      </c>
      <c r="E987" s="288" t="s">
        <v>983</v>
      </c>
      <c r="F987" s="289" t="s">
        <v>984</v>
      </c>
      <c r="G987" s="290" t="s">
        <v>259</v>
      </c>
      <c r="H987" s="291" t="n">
        <v>1</v>
      </c>
      <c r="I987" s="292"/>
      <c r="J987" s="293" t="n">
        <f aca="false">ROUND(I987*H987,2)</f>
        <v>0</v>
      </c>
      <c r="K987" s="294"/>
      <c r="L987" s="295"/>
      <c r="M987" s="296"/>
      <c r="N987" s="297" t="s">
        <v>44</v>
      </c>
      <c r="O987" s="74"/>
      <c r="P987" s="247" t="n">
        <f aca="false">O987*H987</f>
        <v>0</v>
      </c>
      <c r="Q987" s="247" t="n">
        <v>0.0175</v>
      </c>
      <c r="R987" s="247" t="n">
        <f aca="false">Q987*H987</f>
        <v>0.0175</v>
      </c>
      <c r="S987" s="247" t="n">
        <v>0</v>
      </c>
      <c r="T987" s="248" t="n">
        <f aca="false">S987*H987</f>
        <v>0</v>
      </c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  <c r="AE987" s="24"/>
      <c r="AR987" s="249" t="s">
        <v>331</v>
      </c>
      <c r="AT987" s="249" t="s">
        <v>262</v>
      </c>
      <c r="AU987" s="249" t="s">
        <v>88</v>
      </c>
      <c r="AY987" s="3" t="s">
        <v>160</v>
      </c>
      <c r="BE987" s="250" t="n">
        <f aca="false">IF(N987="základní",J987,0)</f>
        <v>0</v>
      </c>
      <c r="BF987" s="250" t="n">
        <f aca="false">IF(N987="snížená",J987,0)</f>
        <v>0</v>
      </c>
      <c r="BG987" s="250" t="n">
        <f aca="false">IF(N987="zákl. přenesená",J987,0)</f>
        <v>0</v>
      </c>
      <c r="BH987" s="250" t="n">
        <f aca="false">IF(N987="sníž. přenesená",J987,0)</f>
        <v>0</v>
      </c>
      <c r="BI987" s="250" t="n">
        <f aca="false">IF(N987="nulová",J987,0)</f>
        <v>0</v>
      </c>
      <c r="BJ987" s="3" t="s">
        <v>86</v>
      </c>
      <c r="BK987" s="250" t="n">
        <f aca="false">ROUND(I987*H987,2)</f>
        <v>0</v>
      </c>
      <c r="BL987" s="3" t="s">
        <v>256</v>
      </c>
      <c r="BM987" s="249" t="s">
        <v>985</v>
      </c>
    </row>
    <row r="988" s="31" customFormat="true" ht="21.75" hidden="false" customHeight="true" outlineLevel="0" collapsed="false">
      <c r="A988" s="24"/>
      <c r="B988" s="25"/>
      <c r="C988" s="287" t="s">
        <v>986</v>
      </c>
      <c r="D988" s="287" t="s">
        <v>262</v>
      </c>
      <c r="E988" s="288" t="s">
        <v>987</v>
      </c>
      <c r="F988" s="289" t="s">
        <v>988</v>
      </c>
      <c r="G988" s="290" t="s">
        <v>259</v>
      </c>
      <c r="H988" s="291" t="n">
        <v>4</v>
      </c>
      <c r="I988" s="292"/>
      <c r="J988" s="293" t="n">
        <f aca="false">ROUND(I988*H988,2)</f>
        <v>0</v>
      </c>
      <c r="K988" s="294"/>
      <c r="L988" s="295"/>
      <c r="M988" s="296"/>
      <c r="N988" s="297" t="s">
        <v>44</v>
      </c>
      <c r="O988" s="74"/>
      <c r="P988" s="247" t="n">
        <f aca="false">O988*H988</f>
        <v>0</v>
      </c>
      <c r="Q988" s="247" t="n">
        <v>0.0195</v>
      </c>
      <c r="R988" s="247" t="n">
        <f aca="false">Q988*H988</f>
        <v>0.078</v>
      </c>
      <c r="S988" s="247" t="n">
        <v>0</v>
      </c>
      <c r="T988" s="248" t="n">
        <f aca="false">S988*H988</f>
        <v>0</v>
      </c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  <c r="AE988" s="24"/>
      <c r="AR988" s="249" t="s">
        <v>331</v>
      </c>
      <c r="AT988" s="249" t="s">
        <v>262</v>
      </c>
      <c r="AU988" s="249" t="s">
        <v>88</v>
      </c>
      <c r="AY988" s="3" t="s">
        <v>160</v>
      </c>
      <c r="BE988" s="250" t="n">
        <f aca="false">IF(N988="základní",J988,0)</f>
        <v>0</v>
      </c>
      <c r="BF988" s="250" t="n">
        <f aca="false">IF(N988="snížená",J988,0)</f>
        <v>0</v>
      </c>
      <c r="BG988" s="250" t="n">
        <f aca="false">IF(N988="zákl. přenesená",J988,0)</f>
        <v>0</v>
      </c>
      <c r="BH988" s="250" t="n">
        <f aca="false">IF(N988="sníž. přenesená",J988,0)</f>
        <v>0</v>
      </c>
      <c r="BI988" s="250" t="n">
        <f aca="false">IF(N988="nulová",J988,0)</f>
        <v>0</v>
      </c>
      <c r="BJ988" s="3" t="s">
        <v>86</v>
      </c>
      <c r="BK988" s="250" t="n">
        <f aca="false">ROUND(I988*H988,2)</f>
        <v>0</v>
      </c>
      <c r="BL988" s="3" t="s">
        <v>256</v>
      </c>
      <c r="BM988" s="249" t="s">
        <v>989</v>
      </c>
    </row>
    <row r="989" s="31" customFormat="true" ht="33" hidden="false" customHeight="true" outlineLevel="0" collapsed="false">
      <c r="A989" s="24"/>
      <c r="B989" s="25"/>
      <c r="C989" s="287" t="s">
        <v>990</v>
      </c>
      <c r="D989" s="287" t="s">
        <v>262</v>
      </c>
      <c r="E989" s="288" t="s">
        <v>991</v>
      </c>
      <c r="F989" s="289" t="s">
        <v>992</v>
      </c>
      <c r="G989" s="290" t="s">
        <v>259</v>
      </c>
      <c r="H989" s="291" t="n">
        <v>5</v>
      </c>
      <c r="I989" s="292"/>
      <c r="J989" s="293" t="n">
        <f aca="false">ROUND(I989*H989,2)</f>
        <v>0</v>
      </c>
      <c r="K989" s="294"/>
      <c r="L989" s="295"/>
      <c r="M989" s="296"/>
      <c r="N989" s="297" t="s">
        <v>44</v>
      </c>
      <c r="O989" s="74"/>
      <c r="P989" s="247" t="n">
        <f aca="false">O989*H989</f>
        <v>0</v>
      </c>
      <c r="Q989" s="247" t="n">
        <v>0.0012</v>
      </c>
      <c r="R989" s="247" t="n">
        <f aca="false">Q989*H989</f>
        <v>0.006</v>
      </c>
      <c r="S989" s="247" t="n">
        <v>0</v>
      </c>
      <c r="T989" s="248" t="n">
        <f aca="false">S989*H989</f>
        <v>0</v>
      </c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  <c r="AE989" s="24"/>
      <c r="AR989" s="249" t="s">
        <v>331</v>
      </c>
      <c r="AT989" s="249" t="s">
        <v>262</v>
      </c>
      <c r="AU989" s="249" t="s">
        <v>88</v>
      </c>
      <c r="AY989" s="3" t="s">
        <v>160</v>
      </c>
      <c r="BE989" s="250" t="n">
        <f aca="false">IF(N989="základní",J989,0)</f>
        <v>0</v>
      </c>
      <c r="BF989" s="250" t="n">
        <f aca="false">IF(N989="snížená",J989,0)</f>
        <v>0</v>
      </c>
      <c r="BG989" s="250" t="n">
        <f aca="false">IF(N989="zákl. přenesená",J989,0)</f>
        <v>0</v>
      </c>
      <c r="BH989" s="250" t="n">
        <f aca="false">IF(N989="sníž. přenesená",J989,0)</f>
        <v>0</v>
      </c>
      <c r="BI989" s="250" t="n">
        <f aca="false">IF(N989="nulová",J989,0)</f>
        <v>0</v>
      </c>
      <c r="BJ989" s="3" t="s">
        <v>86</v>
      </c>
      <c r="BK989" s="250" t="n">
        <f aca="false">ROUND(I989*H989,2)</f>
        <v>0</v>
      </c>
      <c r="BL989" s="3" t="s">
        <v>256</v>
      </c>
      <c r="BM989" s="249" t="s">
        <v>993</v>
      </c>
    </row>
    <row r="990" s="31" customFormat="true" ht="21.75" hidden="false" customHeight="true" outlineLevel="0" collapsed="false">
      <c r="A990" s="24"/>
      <c r="B990" s="25"/>
      <c r="C990" s="237" t="s">
        <v>994</v>
      </c>
      <c r="D990" s="237" t="s">
        <v>162</v>
      </c>
      <c r="E990" s="238" t="s">
        <v>995</v>
      </c>
      <c r="F990" s="239" t="s">
        <v>996</v>
      </c>
      <c r="G990" s="240" t="s">
        <v>259</v>
      </c>
      <c r="H990" s="241" t="n">
        <v>3</v>
      </c>
      <c r="I990" s="242"/>
      <c r="J990" s="243" t="n">
        <f aca="false">ROUND(I990*H990,2)</f>
        <v>0</v>
      </c>
      <c r="K990" s="244"/>
      <c r="L990" s="30"/>
      <c r="M990" s="245"/>
      <c r="N990" s="246" t="s">
        <v>44</v>
      </c>
      <c r="O990" s="74"/>
      <c r="P990" s="247" t="n">
        <f aca="false">O990*H990</f>
        <v>0</v>
      </c>
      <c r="Q990" s="247" t="n">
        <v>0</v>
      </c>
      <c r="R990" s="247" t="n">
        <f aca="false">Q990*H990</f>
        <v>0</v>
      </c>
      <c r="S990" s="247" t="n">
        <v>0</v>
      </c>
      <c r="T990" s="248" t="n">
        <f aca="false">S990*H990</f>
        <v>0</v>
      </c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  <c r="AE990" s="24"/>
      <c r="AR990" s="249" t="s">
        <v>256</v>
      </c>
      <c r="AT990" s="249" t="s">
        <v>162</v>
      </c>
      <c r="AU990" s="249" t="s">
        <v>88</v>
      </c>
      <c r="AY990" s="3" t="s">
        <v>160</v>
      </c>
      <c r="BE990" s="250" t="n">
        <f aca="false">IF(N990="základní",J990,0)</f>
        <v>0</v>
      </c>
      <c r="BF990" s="250" t="n">
        <f aca="false">IF(N990="snížená",J990,0)</f>
        <v>0</v>
      </c>
      <c r="BG990" s="250" t="n">
        <f aca="false">IF(N990="zákl. přenesená",J990,0)</f>
        <v>0</v>
      </c>
      <c r="BH990" s="250" t="n">
        <f aca="false">IF(N990="sníž. přenesená",J990,0)</f>
        <v>0</v>
      </c>
      <c r="BI990" s="250" t="n">
        <f aca="false">IF(N990="nulová",J990,0)</f>
        <v>0</v>
      </c>
      <c r="BJ990" s="3" t="s">
        <v>86</v>
      </c>
      <c r="BK990" s="250" t="n">
        <f aca="false">ROUND(I990*H990,2)</f>
        <v>0</v>
      </c>
      <c r="BL990" s="3" t="s">
        <v>256</v>
      </c>
      <c r="BM990" s="249" t="s">
        <v>997</v>
      </c>
    </row>
    <row r="991" s="31" customFormat="true" ht="21.75" hidden="false" customHeight="true" outlineLevel="0" collapsed="false">
      <c r="A991" s="24"/>
      <c r="B991" s="25"/>
      <c r="C991" s="287" t="s">
        <v>998</v>
      </c>
      <c r="D991" s="287" t="s">
        <v>262</v>
      </c>
      <c r="E991" s="288" t="s">
        <v>987</v>
      </c>
      <c r="F991" s="289" t="s">
        <v>988</v>
      </c>
      <c r="G991" s="290" t="s">
        <v>259</v>
      </c>
      <c r="H991" s="291" t="n">
        <v>3</v>
      </c>
      <c r="I991" s="292"/>
      <c r="J991" s="293" t="n">
        <f aca="false">ROUND(I991*H991,2)</f>
        <v>0</v>
      </c>
      <c r="K991" s="294"/>
      <c r="L991" s="295"/>
      <c r="M991" s="296"/>
      <c r="N991" s="297" t="s">
        <v>44</v>
      </c>
      <c r="O991" s="74"/>
      <c r="P991" s="247" t="n">
        <f aca="false">O991*H991</f>
        <v>0</v>
      </c>
      <c r="Q991" s="247" t="n">
        <v>0.0195</v>
      </c>
      <c r="R991" s="247" t="n">
        <f aca="false">Q991*H991</f>
        <v>0.0585</v>
      </c>
      <c r="S991" s="247" t="n">
        <v>0</v>
      </c>
      <c r="T991" s="248" t="n">
        <f aca="false">S991*H991</f>
        <v>0</v>
      </c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  <c r="AE991" s="24"/>
      <c r="AR991" s="249" t="s">
        <v>331</v>
      </c>
      <c r="AT991" s="249" t="s">
        <v>262</v>
      </c>
      <c r="AU991" s="249" t="s">
        <v>88</v>
      </c>
      <c r="AY991" s="3" t="s">
        <v>160</v>
      </c>
      <c r="BE991" s="250" t="n">
        <f aca="false">IF(N991="základní",J991,0)</f>
        <v>0</v>
      </c>
      <c r="BF991" s="250" t="n">
        <f aca="false">IF(N991="snížená",J991,0)</f>
        <v>0</v>
      </c>
      <c r="BG991" s="250" t="n">
        <f aca="false">IF(N991="zákl. přenesená",J991,0)</f>
        <v>0</v>
      </c>
      <c r="BH991" s="250" t="n">
        <f aca="false">IF(N991="sníž. přenesená",J991,0)</f>
        <v>0</v>
      </c>
      <c r="BI991" s="250" t="n">
        <f aca="false">IF(N991="nulová",J991,0)</f>
        <v>0</v>
      </c>
      <c r="BJ991" s="3" t="s">
        <v>86</v>
      </c>
      <c r="BK991" s="250" t="n">
        <f aca="false">ROUND(I991*H991,2)</f>
        <v>0</v>
      </c>
      <c r="BL991" s="3" t="s">
        <v>256</v>
      </c>
      <c r="BM991" s="249" t="s">
        <v>999</v>
      </c>
    </row>
    <row r="992" s="31" customFormat="true" ht="16.5" hidden="false" customHeight="true" outlineLevel="0" collapsed="false">
      <c r="A992" s="24"/>
      <c r="B992" s="25"/>
      <c r="C992" s="287" t="s">
        <v>1000</v>
      </c>
      <c r="D992" s="287" t="s">
        <v>262</v>
      </c>
      <c r="E992" s="288" t="s">
        <v>1001</v>
      </c>
      <c r="F992" s="289" t="s">
        <v>1002</v>
      </c>
      <c r="G992" s="290" t="s">
        <v>259</v>
      </c>
      <c r="H992" s="291" t="n">
        <v>3</v>
      </c>
      <c r="I992" s="292"/>
      <c r="J992" s="293" t="n">
        <f aca="false">ROUND(I992*H992,2)</f>
        <v>0</v>
      </c>
      <c r="K992" s="294"/>
      <c r="L992" s="295"/>
      <c r="M992" s="296"/>
      <c r="N992" s="297" t="s">
        <v>44</v>
      </c>
      <c r="O992" s="74"/>
      <c r="P992" s="247" t="n">
        <f aca="false">O992*H992</f>
        <v>0</v>
      </c>
      <c r="Q992" s="247" t="n">
        <v>0</v>
      </c>
      <c r="R992" s="247" t="n">
        <f aca="false">Q992*H992</f>
        <v>0</v>
      </c>
      <c r="S992" s="247" t="n">
        <v>0</v>
      </c>
      <c r="T992" s="248" t="n">
        <f aca="false">S992*H992</f>
        <v>0</v>
      </c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  <c r="AE992" s="24"/>
      <c r="AR992" s="249" t="s">
        <v>331</v>
      </c>
      <c r="AT992" s="249" t="s">
        <v>262</v>
      </c>
      <c r="AU992" s="249" t="s">
        <v>88</v>
      </c>
      <c r="AY992" s="3" t="s">
        <v>160</v>
      </c>
      <c r="BE992" s="250" t="n">
        <f aca="false">IF(N992="základní",J992,0)</f>
        <v>0</v>
      </c>
      <c r="BF992" s="250" t="n">
        <f aca="false">IF(N992="snížená",J992,0)</f>
        <v>0</v>
      </c>
      <c r="BG992" s="250" t="n">
        <f aca="false">IF(N992="zákl. přenesená",J992,0)</f>
        <v>0</v>
      </c>
      <c r="BH992" s="250" t="n">
        <f aca="false">IF(N992="sníž. přenesená",J992,0)</f>
        <v>0</v>
      </c>
      <c r="BI992" s="250" t="n">
        <f aca="false">IF(N992="nulová",J992,0)</f>
        <v>0</v>
      </c>
      <c r="BJ992" s="3" t="s">
        <v>86</v>
      </c>
      <c r="BK992" s="250" t="n">
        <f aca="false">ROUND(I992*H992,2)</f>
        <v>0</v>
      </c>
      <c r="BL992" s="3" t="s">
        <v>256</v>
      </c>
      <c r="BM992" s="249" t="s">
        <v>1003</v>
      </c>
    </row>
    <row r="993" s="31" customFormat="true" ht="33" hidden="false" customHeight="true" outlineLevel="0" collapsed="false">
      <c r="A993" s="24"/>
      <c r="B993" s="25"/>
      <c r="C993" s="287" t="s">
        <v>1004</v>
      </c>
      <c r="D993" s="287" t="s">
        <v>262</v>
      </c>
      <c r="E993" s="288" t="s">
        <v>1005</v>
      </c>
      <c r="F993" s="289" t="s">
        <v>1006</v>
      </c>
      <c r="G993" s="290" t="s">
        <v>259</v>
      </c>
      <c r="H993" s="291" t="n">
        <v>3</v>
      </c>
      <c r="I993" s="292"/>
      <c r="J993" s="293" t="n">
        <f aca="false">ROUND(I993*H993,2)</f>
        <v>0</v>
      </c>
      <c r="K993" s="294"/>
      <c r="L993" s="295"/>
      <c r="M993" s="296"/>
      <c r="N993" s="297" t="s">
        <v>44</v>
      </c>
      <c r="O993" s="74"/>
      <c r="P993" s="247" t="n">
        <f aca="false">O993*H993</f>
        <v>0</v>
      </c>
      <c r="Q993" s="247" t="n">
        <v>0.0012</v>
      </c>
      <c r="R993" s="247" t="n">
        <f aca="false">Q993*H993</f>
        <v>0.0036</v>
      </c>
      <c r="S993" s="247" t="n">
        <v>0</v>
      </c>
      <c r="T993" s="248" t="n">
        <f aca="false">S993*H993</f>
        <v>0</v>
      </c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  <c r="AE993" s="24"/>
      <c r="AR993" s="249" t="s">
        <v>331</v>
      </c>
      <c r="AT993" s="249" t="s">
        <v>262</v>
      </c>
      <c r="AU993" s="249" t="s">
        <v>88</v>
      </c>
      <c r="AY993" s="3" t="s">
        <v>160</v>
      </c>
      <c r="BE993" s="250" t="n">
        <f aca="false">IF(N993="základní",J993,0)</f>
        <v>0</v>
      </c>
      <c r="BF993" s="250" t="n">
        <f aca="false">IF(N993="snížená",J993,0)</f>
        <v>0</v>
      </c>
      <c r="BG993" s="250" t="n">
        <f aca="false">IF(N993="zákl. přenesená",J993,0)</f>
        <v>0</v>
      </c>
      <c r="BH993" s="250" t="n">
        <f aca="false">IF(N993="sníž. přenesená",J993,0)</f>
        <v>0</v>
      </c>
      <c r="BI993" s="250" t="n">
        <f aca="false">IF(N993="nulová",J993,0)</f>
        <v>0</v>
      </c>
      <c r="BJ993" s="3" t="s">
        <v>86</v>
      </c>
      <c r="BK993" s="250" t="n">
        <f aca="false">ROUND(I993*H993,2)</f>
        <v>0</v>
      </c>
      <c r="BL993" s="3" t="s">
        <v>256</v>
      </c>
      <c r="BM993" s="249" t="s">
        <v>1007</v>
      </c>
    </row>
    <row r="994" s="31" customFormat="true" ht="21.75" hidden="false" customHeight="true" outlineLevel="0" collapsed="false">
      <c r="A994" s="24"/>
      <c r="B994" s="25"/>
      <c r="C994" s="237" t="s">
        <v>1008</v>
      </c>
      <c r="D994" s="237" t="s">
        <v>162</v>
      </c>
      <c r="E994" s="238" t="s">
        <v>1009</v>
      </c>
      <c r="F994" s="239" t="s">
        <v>1010</v>
      </c>
      <c r="G994" s="240" t="s">
        <v>259</v>
      </c>
      <c r="H994" s="241" t="n">
        <v>2</v>
      </c>
      <c r="I994" s="242"/>
      <c r="J994" s="243" t="n">
        <f aca="false">ROUND(I994*H994,2)</f>
        <v>0</v>
      </c>
      <c r="K994" s="244"/>
      <c r="L994" s="30"/>
      <c r="M994" s="245"/>
      <c r="N994" s="246" t="s">
        <v>44</v>
      </c>
      <c r="O994" s="74"/>
      <c r="P994" s="247" t="n">
        <f aca="false">O994*H994</f>
        <v>0</v>
      </c>
      <c r="Q994" s="247" t="n">
        <v>0.00092</v>
      </c>
      <c r="R994" s="247" t="n">
        <f aca="false">Q994*H994</f>
        <v>0.00184</v>
      </c>
      <c r="S994" s="247" t="n">
        <v>0</v>
      </c>
      <c r="T994" s="248" t="n">
        <f aca="false">S994*H994</f>
        <v>0</v>
      </c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  <c r="AE994" s="24"/>
      <c r="AR994" s="249" t="s">
        <v>256</v>
      </c>
      <c r="AT994" s="249" t="s">
        <v>162</v>
      </c>
      <c r="AU994" s="249" t="s">
        <v>88</v>
      </c>
      <c r="AY994" s="3" t="s">
        <v>160</v>
      </c>
      <c r="BE994" s="250" t="n">
        <f aca="false">IF(N994="základní",J994,0)</f>
        <v>0</v>
      </c>
      <c r="BF994" s="250" t="n">
        <f aca="false">IF(N994="snížená",J994,0)</f>
        <v>0</v>
      </c>
      <c r="BG994" s="250" t="n">
        <f aca="false">IF(N994="zákl. přenesená",J994,0)</f>
        <v>0</v>
      </c>
      <c r="BH994" s="250" t="n">
        <f aca="false">IF(N994="sníž. přenesená",J994,0)</f>
        <v>0</v>
      </c>
      <c r="BI994" s="250" t="n">
        <f aca="false">IF(N994="nulová",J994,0)</f>
        <v>0</v>
      </c>
      <c r="BJ994" s="3" t="s">
        <v>86</v>
      </c>
      <c r="BK994" s="250" t="n">
        <f aca="false">ROUND(I994*H994,2)</f>
        <v>0</v>
      </c>
      <c r="BL994" s="3" t="s">
        <v>256</v>
      </c>
      <c r="BM994" s="249" t="s">
        <v>1011</v>
      </c>
    </row>
    <row r="995" s="31" customFormat="true" ht="33" hidden="false" customHeight="true" outlineLevel="0" collapsed="false">
      <c r="A995" s="24"/>
      <c r="B995" s="25"/>
      <c r="C995" s="287" t="s">
        <v>1012</v>
      </c>
      <c r="D995" s="287" t="s">
        <v>262</v>
      </c>
      <c r="E995" s="288" t="s">
        <v>1013</v>
      </c>
      <c r="F995" s="289" t="s">
        <v>1014</v>
      </c>
      <c r="G995" s="290" t="s">
        <v>259</v>
      </c>
      <c r="H995" s="291" t="n">
        <v>1</v>
      </c>
      <c r="I995" s="292"/>
      <c r="J995" s="293" t="n">
        <f aca="false">ROUND(I995*H995,2)</f>
        <v>0</v>
      </c>
      <c r="K995" s="294"/>
      <c r="L995" s="295"/>
      <c r="M995" s="296"/>
      <c r="N995" s="297" t="s">
        <v>44</v>
      </c>
      <c r="O995" s="74"/>
      <c r="P995" s="247" t="n">
        <f aca="false">O995*H995</f>
        <v>0</v>
      </c>
      <c r="Q995" s="247" t="n">
        <v>0</v>
      </c>
      <c r="R995" s="247" t="n">
        <f aca="false">Q995*H995</f>
        <v>0</v>
      </c>
      <c r="S995" s="247" t="n">
        <v>0</v>
      </c>
      <c r="T995" s="248" t="n">
        <f aca="false">S995*H995</f>
        <v>0</v>
      </c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  <c r="AE995" s="24"/>
      <c r="AR995" s="249" t="s">
        <v>331</v>
      </c>
      <c r="AT995" s="249" t="s">
        <v>262</v>
      </c>
      <c r="AU995" s="249" t="s">
        <v>88</v>
      </c>
      <c r="AY995" s="3" t="s">
        <v>160</v>
      </c>
      <c r="BE995" s="250" t="n">
        <f aca="false">IF(N995="základní",J995,0)</f>
        <v>0</v>
      </c>
      <c r="BF995" s="250" t="n">
        <f aca="false">IF(N995="snížená",J995,0)</f>
        <v>0</v>
      </c>
      <c r="BG995" s="250" t="n">
        <f aca="false">IF(N995="zákl. přenesená",J995,0)</f>
        <v>0</v>
      </c>
      <c r="BH995" s="250" t="n">
        <f aca="false">IF(N995="sníž. přenesená",J995,0)</f>
        <v>0</v>
      </c>
      <c r="BI995" s="250" t="n">
        <f aca="false">IF(N995="nulová",J995,0)</f>
        <v>0</v>
      </c>
      <c r="BJ995" s="3" t="s">
        <v>86</v>
      </c>
      <c r="BK995" s="250" t="n">
        <f aca="false">ROUND(I995*H995,2)</f>
        <v>0</v>
      </c>
      <c r="BL995" s="3" t="s">
        <v>256</v>
      </c>
      <c r="BM995" s="249" t="s">
        <v>1015</v>
      </c>
    </row>
    <row r="996" s="31" customFormat="true" ht="33" hidden="false" customHeight="true" outlineLevel="0" collapsed="false">
      <c r="A996" s="24"/>
      <c r="B996" s="25"/>
      <c r="C996" s="287" t="s">
        <v>1016</v>
      </c>
      <c r="D996" s="287" t="s">
        <v>262</v>
      </c>
      <c r="E996" s="288" t="s">
        <v>1017</v>
      </c>
      <c r="F996" s="289" t="s">
        <v>1018</v>
      </c>
      <c r="G996" s="290" t="s">
        <v>259</v>
      </c>
      <c r="H996" s="291" t="n">
        <v>1</v>
      </c>
      <c r="I996" s="292"/>
      <c r="J996" s="293" t="n">
        <f aca="false">ROUND(I996*H996,2)</f>
        <v>0</v>
      </c>
      <c r="K996" s="294"/>
      <c r="L996" s="295"/>
      <c r="M996" s="296"/>
      <c r="N996" s="297" t="s">
        <v>44</v>
      </c>
      <c r="O996" s="74"/>
      <c r="P996" s="247" t="n">
        <f aca="false">O996*H996</f>
        <v>0</v>
      </c>
      <c r="Q996" s="247" t="n">
        <v>0</v>
      </c>
      <c r="R996" s="247" t="n">
        <f aca="false">Q996*H996</f>
        <v>0</v>
      </c>
      <c r="S996" s="247" t="n">
        <v>0</v>
      </c>
      <c r="T996" s="248" t="n">
        <f aca="false">S996*H996</f>
        <v>0</v>
      </c>
      <c r="U996" s="24"/>
      <c r="V996" s="24"/>
      <c r="W996" s="24"/>
      <c r="X996" s="24"/>
      <c r="Y996" s="24"/>
      <c r="Z996" s="24"/>
      <c r="AA996" s="24"/>
      <c r="AB996" s="24"/>
      <c r="AC996" s="24"/>
      <c r="AD996" s="24"/>
      <c r="AE996" s="24"/>
      <c r="AR996" s="249" t="s">
        <v>331</v>
      </c>
      <c r="AT996" s="249" t="s">
        <v>262</v>
      </c>
      <c r="AU996" s="249" t="s">
        <v>88</v>
      </c>
      <c r="AY996" s="3" t="s">
        <v>160</v>
      </c>
      <c r="BE996" s="250" t="n">
        <f aca="false">IF(N996="základní",J996,0)</f>
        <v>0</v>
      </c>
      <c r="BF996" s="250" t="n">
        <f aca="false">IF(N996="snížená",J996,0)</f>
        <v>0</v>
      </c>
      <c r="BG996" s="250" t="n">
        <f aca="false">IF(N996="zákl. přenesená",J996,0)</f>
        <v>0</v>
      </c>
      <c r="BH996" s="250" t="n">
        <f aca="false">IF(N996="sníž. přenesená",J996,0)</f>
        <v>0</v>
      </c>
      <c r="BI996" s="250" t="n">
        <f aca="false">IF(N996="nulová",J996,0)</f>
        <v>0</v>
      </c>
      <c r="BJ996" s="3" t="s">
        <v>86</v>
      </c>
      <c r="BK996" s="250" t="n">
        <f aca="false">ROUND(I996*H996,2)</f>
        <v>0</v>
      </c>
      <c r="BL996" s="3" t="s">
        <v>256</v>
      </c>
      <c r="BM996" s="249" t="s">
        <v>1019</v>
      </c>
    </row>
    <row r="997" s="31" customFormat="true" ht="21.75" hidden="false" customHeight="true" outlineLevel="0" collapsed="false">
      <c r="A997" s="24"/>
      <c r="B997" s="25"/>
      <c r="C997" s="237" t="s">
        <v>1020</v>
      </c>
      <c r="D997" s="237" t="s">
        <v>162</v>
      </c>
      <c r="E997" s="238" t="s">
        <v>1021</v>
      </c>
      <c r="F997" s="239" t="s">
        <v>1022</v>
      </c>
      <c r="G997" s="240" t="s">
        <v>259</v>
      </c>
      <c r="H997" s="241" t="n">
        <v>4</v>
      </c>
      <c r="I997" s="242"/>
      <c r="J997" s="243" t="n">
        <f aca="false">ROUND(I997*H997,2)</f>
        <v>0</v>
      </c>
      <c r="K997" s="244"/>
      <c r="L997" s="30"/>
      <c r="M997" s="245"/>
      <c r="N997" s="246" t="s">
        <v>44</v>
      </c>
      <c r="O997" s="74"/>
      <c r="P997" s="247" t="n">
        <f aca="false">O997*H997</f>
        <v>0</v>
      </c>
      <c r="Q997" s="247" t="n">
        <v>0</v>
      </c>
      <c r="R997" s="247" t="n">
        <f aca="false">Q997*H997</f>
        <v>0</v>
      </c>
      <c r="S997" s="247" t="n">
        <v>0</v>
      </c>
      <c r="T997" s="248" t="n">
        <f aca="false">S997*H997</f>
        <v>0</v>
      </c>
      <c r="U997" s="24"/>
      <c r="V997" s="24"/>
      <c r="W997" s="24"/>
      <c r="X997" s="24"/>
      <c r="Y997" s="24"/>
      <c r="Z997" s="24"/>
      <c r="AA997" s="24"/>
      <c r="AB997" s="24"/>
      <c r="AC997" s="24"/>
      <c r="AD997" s="24"/>
      <c r="AE997" s="24"/>
      <c r="AR997" s="249" t="s">
        <v>256</v>
      </c>
      <c r="AT997" s="249" t="s">
        <v>162</v>
      </c>
      <c r="AU997" s="249" t="s">
        <v>88</v>
      </c>
      <c r="AY997" s="3" t="s">
        <v>160</v>
      </c>
      <c r="BE997" s="250" t="n">
        <f aca="false">IF(N997="základní",J997,0)</f>
        <v>0</v>
      </c>
      <c r="BF997" s="250" t="n">
        <f aca="false">IF(N997="snížená",J997,0)</f>
        <v>0</v>
      </c>
      <c r="BG997" s="250" t="n">
        <f aca="false">IF(N997="zákl. přenesená",J997,0)</f>
        <v>0</v>
      </c>
      <c r="BH997" s="250" t="n">
        <f aca="false">IF(N997="sníž. přenesená",J997,0)</f>
        <v>0</v>
      </c>
      <c r="BI997" s="250" t="n">
        <f aca="false">IF(N997="nulová",J997,0)</f>
        <v>0</v>
      </c>
      <c r="BJ997" s="3" t="s">
        <v>86</v>
      </c>
      <c r="BK997" s="250" t="n">
        <f aca="false">ROUND(I997*H997,2)</f>
        <v>0</v>
      </c>
      <c r="BL997" s="3" t="s">
        <v>256</v>
      </c>
      <c r="BM997" s="249" t="s">
        <v>1023</v>
      </c>
    </row>
    <row r="998" s="251" customFormat="true" ht="12.8" hidden="false" customHeight="false" outlineLevel="0" collapsed="false">
      <c r="B998" s="252"/>
      <c r="C998" s="253"/>
      <c r="D998" s="254" t="s">
        <v>168</v>
      </c>
      <c r="E998" s="255"/>
      <c r="F998" s="256" t="s">
        <v>166</v>
      </c>
      <c r="G998" s="253"/>
      <c r="H998" s="257" t="n">
        <v>4</v>
      </c>
      <c r="I998" s="258"/>
      <c r="J998" s="253"/>
      <c r="K998" s="253"/>
      <c r="L998" s="259"/>
      <c r="M998" s="260"/>
      <c r="N998" s="261"/>
      <c r="O998" s="261"/>
      <c r="P998" s="261"/>
      <c r="Q998" s="261"/>
      <c r="R998" s="261"/>
      <c r="S998" s="261"/>
      <c r="T998" s="262"/>
      <c r="AT998" s="263" t="s">
        <v>168</v>
      </c>
      <c r="AU998" s="263" t="s">
        <v>88</v>
      </c>
      <c r="AV998" s="251" t="s">
        <v>88</v>
      </c>
      <c r="AW998" s="251" t="s">
        <v>35</v>
      </c>
      <c r="AX998" s="251" t="s">
        <v>79</v>
      </c>
      <c r="AY998" s="263" t="s">
        <v>160</v>
      </c>
    </row>
    <row r="999" s="264" customFormat="true" ht="12.8" hidden="false" customHeight="false" outlineLevel="0" collapsed="false">
      <c r="B999" s="265"/>
      <c r="C999" s="266"/>
      <c r="D999" s="254" t="s">
        <v>168</v>
      </c>
      <c r="E999" s="267"/>
      <c r="F999" s="268" t="s">
        <v>172</v>
      </c>
      <c r="G999" s="266"/>
      <c r="H999" s="269" t="n">
        <v>4</v>
      </c>
      <c r="I999" s="270"/>
      <c r="J999" s="266"/>
      <c r="K999" s="266"/>
      <c r="L999" s="271"/>
      <c r="M999" s="272"/>
      <c r="N999" s="273"/>
      <c r="O999" s="273"/>
      <c r="P999" s="273"/>
      <c r="Q999" s="273"/>
      <c r="R999" s="273"/>
      <c r="S999" s="273"/>
      <c r="T999" s="274"/>
      <c r="AT999" s="275" t="s">
        <v>168</v>
      </c>
      <c r="AU999" s="275" t="s">
        <v>88</v>
      </c>
      <c r="AV999" s="264" t="s">
        <v>166</v>
      </c>
      <c r="AW999" s="264" t="s">
        <v>35</v>
      </c>
      <c r="AX999" s="264" t="s">
        <v>86</v>
      </c>
      <c r="AY999" s="275" t="s">
        <v>160</v>
      </c>
    </row>
    <row r="1000" s="31" customFormat="true" ht="16.5" hidden="false" customHeight="true" outlineLevel="0" collapsed="false">
      <c r="A1000" s="24"/>
      <c r="B1000" s="25"/>
      <c r="C1000" s="287" t="s">
        <v>1024</v>
      </c>
      <c r="D1000" s="287" t="s">
        <v>262</v>
      </c>
      <c r="E1000" s="288" t="s">
        <v>1025</v>
      </c>
      <c r="F1000" s="289" t="s">
        <v>1026</v>
      </c>
      <c r="G1000" s="290" t="s">
        <v>221</v>
      </c>
      <c r="H1000" s="291" t="n">
        <v>2.4</v>
      </c>
      <c r="I1000" s="292"/>
      <c r="J1000" s="293" t="n">
        <f aca="false">ROUND(I1000*H1000,2)</f>
        <v>0</v>
      </c>
      <c r="K1000" s="294"/>
      <c r="L1000" s="295"/>
      <c r="M1000" s="296"/>
      <c r="N1000" s="297" t="s">
        <v>44</v>
      </c>
      <c r="O1000" s="74"/>
      <c r="P1000" s="247" t="n">
        <f aca="false">O1000*H1000</f>
        <v>0</v>
      </c>
      <c r="Q1000" s="247" t="n">
        <v>0.006</v>
      </c>
      <c r="R1000" s="247" t="n">
        <f aca="false">Q1000*H1000</f>
        <v>0.0144</v>
      </c>
      <c r="S1000" s="247" t="n">
        <v>0</v>
      </c>
      <c r="T1000" s="248" t="n">
        <f aca="false">S1000*H1000</f>
        <v>0</v>
      </c>
      <c r="U1000" s="24"/>
      <c r="V1000" s="24"/>
      <c r="W1000" s="24"/>
      <c r="X1000" s="24"/>
      <c r="Y1000" s="24"/>
      <c r="Z1000" s="24"/>
      <c r="AA1000" s="24"/>
      <c r="AB1000" s="24"/>
      <c r="AC1000" s="24"/>
      <c r="AD1000" s="24"/>
      <c r="AE1000" s="24"/>
      <c r="AR1000" s="249" t="s">
        <v>331</v>
      </c>
      <c r="AT1000" s="249" t="s">
        <v>262</v>
      </c>
      <c r="AU1000" s="249" t="s">
        <v>88</v>
      </c>
      <c r="AY1000" s="3" t="s">
        <v>160</v>
      </c>
      <c r="BE1000" s="250" t="n">
        <f aca="false">IF(N1000="základní",J1000,0)</f>
        <v>0</v>
      </c>
      <c r="BF1000" s="250" t="n">
        <f aca="false">IF(N1000="snížená",J1000,0)</f>
        <v>0</v>
      </c>
      <c r="BG1000" s="250" t="n">
        <f aca="false">IF(N1000="zákl. přenesená",J1000,0)</f>
        <v>0</v>
      </c>
      <c r="BH1000" s="250" t="n">
        <f aca="false">IF(N1000="sníž. přenesená",J1000,0)</f>
        <v>0</v>
      </c>
      <c r="BI1000" s="250" t="n">
        <f aca="false">IF(N1000="nulová",J1000,0)</f>
        <v>0</v>
      </c>
      <c r="BJ1000" s="3" t="s">
        <v>86</v>
      </c>
      <c r="BK1000" s="250" t="n">
        <f aca="false">ROUND(I1000*H1000,2)</f>
        <v>0</v>
      </c>
      <c r="BL1000" s="3" t="s">
        <v>256</v>
      </c>
      <c r="BM1000" s="249" t="s">
        <v>1027</v>
      </c>
    </row>
    <row r="1001" s="251" customFormat="true" ht="12.8" hidden="false" customHeight="false" outlineLevel="0" collapsed="false">
      <c r="B1001" s="252"/>
      <c r="C1001" s="253"/>
      <c r="D1001" s="254" t="s">
        <v>168</v>
      </c>
      <c r="E1001" s="255"/>
      <c r="F1001" s="256" t="s">
        <v>1028</v>
      </c>
      <c r="G1001" s="253"/>
      <c r="H1001" s="257" t="n">
        <v>2.4</v>
      </c>
      <c r="I1001" s="258"/>
      <c r="J1001" s="253"/>
      <c r="K1001" s="253"/>
      <c r="L1001" s="259"/>
      <c r="M1001" s="260"/>
      <c r="N1001" s="261"/>
      <c r="O1001" s="261"/>
      <c r="P1001" s="261"/>
      <c r="Q1001" s="261"/>
      <c r="R1001" s="261"/>
      <c r="S1001" s="261"/>
      <c r="T1001" s="262"/>
      <c r="AT1001" s="263" t="s">
        <v>168</v>
      </c>
      <c r="AU1001" s="263" t="s">
        <v>88</v>
      </c>
      <c r="AV1001" s="251" t="s">
        <v>88</v>
      </c>
      <c r="AW1001" s="251" t="s">
        <v>35</v>
      </c>
      <c r="AX1001" s="251" t="s">
        <v>79</v>
      </c>
      <c r="AY1001" s="263" t="s">
        <v>160</v>
      </c>
    </row>
    <row r="1002" s="264" customFormat="true" ht="12.8" hidden="false" customHeight="false" outlineLevel="0" collapsed="false">
      <c r="B1002" s="265"/>
      <c r="C1002" s="266"/>
      <c r="D1002" s="254" t="s">
        <v>168</v>
      </c>
      <c r="E1002" s="267"/>
      <c r="F1002" s="268" t="s">
        <v>172</v>
      </c>
      <c r="G1002" s="266"/>
      <c r="H1002" s="269" t="n">
        <v>2.4</v>
      </c>
      <c r="I1002" s="270"/>
      <c r="J1002" s="266"/>
      <c r="K1002" s="266"/>
      <c r="L1002" s="271"/>
      <c r="M1002" s="272"/>
      <c r="N1002" s="273"/>
      <c r="O1002" s="273"/>
      <c r="P1002" s="273"/>
      <c r="Q1002" s="273"/>
      <c r="R1002" s="273"/>
      <c r="S1002" s="273"/>
      <c r="T1002" s="274"/>
      <c r="AT1002" s="275" t="s">
        <v>168</v>
      </c>
      <c r="AU1002" s="275" t="s">
        <v>88</v>
      </c>
      <c r="AV1002" s="264" t="s">
        <v>166</v>
      </c>
      <c r="AW1002" s="264" t="s">
        <v>35</v>
      </c>
      <c r="AX1002" s="264" t="s">
        <v>86</v>
      </c>
      <c r="AY1002" s="275" t="s">
        <v>160</v>
      </c>
    </row>
    <row r="1003" s="31" customFormat="true" ht="16.5" hidden="false" customHeight="true" outlineLevel="0" collapsed="false">
      <c r="A1003" s="24"/>
      <c r="B1003" s="25"/>
      <c r="C1003" s="287" t="s">
        <v>1029</v>
      </c>
      <c r="D1003" s="287" t="s">
        <v>262</v>
      </c>
      <c r="E1003" s="288" t="s">
        <v>1030</v>
      </c>
      <c r="F1003" s="289" t="s">
        <v>1031</v>
      </c>
      <c r="G1003" s="290" t="s">
        <v>1032</v>
      </c>
      <c r="H1003" s="291" t="n">
        <v>4</v>
      </c>
      <c r="I1003" s="292"/>
      <c r="J1003" s="293" t="n">
        <f aca="false">ROUND(I1003*H1003,2)</f>
        <v>0</v>
      </c>
      <c r="K1003" s="294"/>
      <c r="L1003" s="295"/>
      <c r="M1003" s="296"/>
      <c r="N1003" s="297" t="s">
        <v>44</v>
      </c>
      <c r="O1003" s="74"/>
      <c r="P1003" s="247" t="n">
        <f aca="false">O1003*H1003</f>
        <v>0</v>
      </c>
      <c r="Q1003" s="247" t="n">
        <v>0.0002</v>
      </c>
      <c r="R1003" s="247" t="n">
        <f aca="false">Q1003*H1003</f>
        <v>0.0008</v>
      </c>
      <c r="S1003" s="247" t="n">
        <v>0</v>
      </c>
      <c r="T1003" s="248" t="n">
        <f aca="false">S1003*H1003</f>
        <v>0</v>
      </c>
      <c r="U1003" s="24"/>
      <c r="V1003" s="24"/>
      <c r="W1003" s="24"/>
      <c r="X1003" s="24"/>
      <c r="Y1003" s="24"/>
      <c r="Z1003" s="24"/>
      <c r="AA1003" s="24"/>
      <c r="AB1003" s="24"/>
      <c r="AC1003" s="24"/>
      <c r="AD1003" s="24"/>
      <c r="AE1003" s="24"/>
      <c r="AR1003" s="249" t="s">
        <v>331</v>
      </c>
      <c r="AT1003" s="249" t="s">
        <v>262</v>
      </c>
      <c r="AU1003" s="249" t="s">
        <v>88</v>
      </c>
      <c r="AY1003" s="3" t="s">
        <v>160</v>
      </c>
      <c r="BE1003" s="250" t="n">
        <f aca="false">IF(N1003="základní",J1003,0)</f>
        <v>0</v>
      </c>
      <c r="BF1003" s="250" t="n">
        <f aca="false">IF(N1003="snížená",J1003,0)</f>
        <v>0</v>
      </c>
      <c r="BG1003" s="250" t="n">
        <f aca="false">IF(N1003="zákl. přenesená",J1003,0)</f>
        <v>0</v>
      </c>
      <c r="BH1003" s="250" t="n">
        <f aca="false">IF(N1003="sníž. přenesená",J1003,0)</f>
        <v>0</v>
      </c>
      <c r="BI1003" s="250" t="n">
        <f aca="false">IF(N1003="nulová",J1003,0)</f>
        <v>0</v>
      </c>
      <c r="BJ1003" s="3" t="s">
        <v>86</v>
      </c>
      <c r="BK1003" s="250" t="n">
        <f aca="false">ROUND(I1003*H1003,2)</f>
        <v>0</v>
      </c>
      <c r="BL1003" s="3" t="s">
        <v>256</v>
      </c>
      <c r="BM1003" s="249" t="s">
        <v>1033</v>
      </c>
    </row>
    <row r="1004" s="31" customFormat="true" ht="21.75" hidden="false" customHeight="true" outlineLevel="0" collapsed="false">
      <c r="A1004" s="24"/>
      <c r="B1004" s="25"/>
      <c r="C1004" s="237" t="s">
        <v>1034</v>
      </c>
      <c r="D1004" s="237" t="s">
        <v>162</v>
      </c>
      <c r="E1004" s="238" t="s">
        <v>1035</v>
      </c>
      <c r="F1004" s="239" t="s">
        <v>1036</v>
      </c>
      <c r="G1004" s="240" t="s">
        <v>259</v>
      </c>
      <c r="H1004" s="241" t="n">
        <v>5</v>
      </c>
      <c r="I1004" s="242"/>
      <c r="J1004" s="243" t="n">
        <f aca="false">ROUND(I1004*H1004,2)</f>
        <v>0</v>
      </c>
      <c r="K1004" s="244"/>
      <c r="L1004" s="30"/>
      <c r="M1004" s="245"/>
      <c r="N1004" s="246" t="s">
        <v>44</v>
      </c>
      <c r="O1004" s="74"/>
      <c r="P1004" s="247" t="n">
        <f aca="false">O1004*H1004</f>
        <v>0</v>
      </c>
      <c r="Q1004" s="247" t="n">
        <v>0</v>
      </c>
      <c r="R1004" s="247" t="n">
        <f aca="false">Q1004*H1004</f>
        <v>0</v>
      </c>
      <c r="S1004" s="247" t="n">
        <v>0</v>
      </c>
      <c r="T1004" s="248" t="n">
        <f aca="false">S1004*H1004</f>
        <v>0</v>
      </c>
      <c r="U1004" s="24"/>
      <c r="V1004" s="24"/>
      <c r="W1004" s="24"/>
      <c r="X1004" s="24"/>
      <c r="Y1004" s="24"/>
      <c r="Z1004" s="24"/>
      <c r="AA1004" s="24"/>
      <c r="AB1004" s="24"/>
      <c r="AC1004" s="24"/>
      <c r="AD1004" s="24"/>
      <c r="AE1004" s="24"/>
      <c r="AR1004" s="249" t="s">
        <v>256</v>
      </c>
      <c r="AT1004" s="249" t="s">
        <v>162</v>
      </c>
      <c r="AU1004" s="249" t="s">
        <v>88</v>
      </c>
      <c r="AY1004" s="3" t="s">
        <v>160</v>
      </c>
      <c r="BE1004" s="250" t="n">
        <f aca="false">IF(N1004="základní",J1004,0)</f>
        <v>0</v>
      </c>
      <c r="BF1004" s="250" t="n">
        <f aca="false">IF(N1004="snížená",J1004,0)</f>
        <v>0</v>
      </c>
      <c r="BG1004" s="250" t="n">
        <f aca="false">IF(N1004="zákl. přenesená",J1004,0)</f>
        <v>0</v>
      </c>
      <c r="BH1004" s="250" t="n">
        <f aca="false">IF(N1004="sníž. přenesená",J1004,0)</f>
        <v>0</v>
      </c>
      <c r="BI1004" s="250" t="n">
        <f aca="false">IF(N1004="nulová",J1004,0)</f>
        <v>0</v>
      </c>
      <c r="BJ1004" s="3" t="s">
        <v>86</v>
      </c>
      <c r="BK1004" s="250" t="n">
        <f aca="false">ROUND(I1004*H1004,2)</f>
        <v>0</v>
      </c>
      <c r="BL1004" s="3" t="s">
        <v>256</v>
      </c>
      <c r="BM1004" s="249" t="s">
        <v>1037</v>
      </c>
    </row>
    <row r="1005" s="31" customFormat="true" ht="16.5" hidden="false" customHeight="true" outlineLevel="0" collapsed="false">
      <c r="A1005" s="24"/>
      <c r="B1005" s="25"/>
      <c r="C1005" s="287" t="s">
        <v>1038</v>
      </c>
      <c r="D1005" s="287" t="s">
        <v>262</v>
      </c>
      <c r="E1005" s="288" t="s">
        <v>1025</v>
      </c>
      <c r="F1005" s="289" t="s">
        <v>1026</v>
      </c>
      <c r="G1005" s="290" t="s">
        <v>221</v>
      </c>
      <c r="H1005" s="291" t="n">
        <v>7.5</v>
      </c>
      <c r="I1005" s="292"/>
      <c r="J1005" s="293" t="n">
        <f aca="false">ROUND(I1005*H1005,2)</f>
        <v>0</v>
      </c>
      <c r="K1005" s="294"/>
      <c r="L1005" s="295"/>
      <c r="M1005" s="296"/>
      <c r="N1005" s="297" t="s">
        <v>44</v>
      </c>
      <c r="O1005" s="74"/>
      <c r="P1005" s="247" t="n">
        <f aca="false">O1005*H1005</f>
        <v>0</v>
      </c>
      <c r="Q1005" s="247" t="n">
        <v>0.006</v>
      </c>
      <c r="R1005" s="247" t="n">
        <f aca="false">Q1005*H1005</f>
        <v>0.045</v>
      </c>
      <c r="S1005" s="247" t="n">
        <v>0</v>
      </c>
      <c r="T1005" s="248" t="n">
        <f aca="false">S1005*H1005</f>
        <v>0</v>
      </c>
      <c r="U1005" s="24"/>
      <c r="V1005" s="24"/>
      <c r="W1005" s="24"/>
      <c r="X1005" s="24"/>
      <c r="Y1005" s="24"/>
      <c r="Z1005" s="24"/>
      <c r="AA1005" s="24"/>
      <c r="AB1005" s="24"/>
      <c r="AC1005" s="24"/>
      <c r="AD1005" s="24"/>
      <c r="AE1005" s="24"/>
      <c r="AR1005" s="249" t="s">
        <v>331</v>
      </c>
      <c r="AT1005" s="249" t="s">
        <v>262</v>
      </c>
      <c r="AU1005" s="249" t="s">
        <v>88</v>
      </c>
      <c r="AY1005" s="3" t="s">
        <v>160</v>
      </c>
      <c r="BE1005" s="250" t="n">
        <f aca="false">IF(N1005="základní",J1005,0)</f>
        <v>0</v>
      </c>
      <c r="BF1005" s="250" t="n">
        <f aca="false">IF(N1005="snížená",J1005,0)</f>
        <v>0</v>
      </c>
      <c r="BG1005" s="250" t="n">
        <f aca="false">IF(N1005="zákl. přenesená",J1005,0)</f>
        <v>0</v>
      </c>
      <c r="BH1005" s="250" t="n">
        <f aca="false">IF(N1005="sníž. přenesená",J1005,0)</f>
        <v>0</v>
      </c>
      <c r="BI1005" s="250" t="n">
        <f aca="false">IF(N1005="nulová",J1005,0)</f>
        <v>0</v>
      </c>
      <c r="BJ1005" s="3" t="s">
        <v>86</v>
      </c>
      <c r="BK1005" s="250" t="n">
        <f aca="false">ROUND(I1005*H1005,2)</f>
        <v>0</v>
      </c>
      <c r="BL1005" s="3" t="s">
        <v>256</v>
      </c>
      <c r="BM1005" s="249" t="s">
        <v>1039</v>
      </c>
    </row>
    <row r="1006" s="251" customFormat="true" ht="12.8" hidden="false" customHeight="false" outlineLevel="0" collapsed="false">
      <c r="B1006" s="252"/>
      <c r="C1006" s="253"/>
      <c r="D1006" s="254" t="s">
        <v>168</v>
      </c>
      <c r="E1006" s="255"/>
      <c r="F1006" s="256" t="s">
        <v>1040</v>
      </c>
      <c r="G1006" s="253"/>
      <c r="H1006" s="257" t="n">
        <v>7.5</v>
      </c>
      <c r="I1006" s="258"/>
      <c r="J1006" s="253"/>
      <c r="K1006" s="253"/>
      <c r="L1006" s="259"/>
      <c r="M1006" s="260"/>
      <c r="N1006" s="261"/>
      <c r="O1006" s="261"/>
      <c r="P1006" s="261"/>
      <c r="Q1006" s="261"/>
      <c r="R1006" s="261"/>
      <c r="S1006" s="261"/>
      <c r="T1006" s="262"/>
      <c r="AT1006" s="263" t="s">
        <v>168</v>
      </c>
      <c r="AU1006" s="263" t="s">
        <v>88</v>
      </c>
      <c r="AV1006" s="251" t="s">
        <v>88</v>
      </c>
      <c r="AW1006" s="251" t="s">
        <v>35</v>
      </c>
      <c r="AX1006" s="251" t="s">
        <v>86</v>
      </c>
      <c r="AY1006" s="263" t="s">
        <v>160</v>
      </c>
    </row>
    <row r="1007" s="31" customFormat="true" ht="21.75" hidden="false" customHeight="true" outlineLevel="0" collapsed="false">
      <c r="A1007" s="24"/>
      <c r="B1007" s="25"/>
      <c r="C1007" s="287" t="s">
        <v>1041</v>
      </c>
      <c r="D1007" s="287" t="s">
        <v>262</v>
      </c>
      <c r="E1007" s="288" t="s">
        <v>1042</v>
      </c>
      <c r="F1007" s="289" t="s">
        <v>1043</v>
      </c>
      <c r="G1007" s="290" t="s">
        <v>259</v>
      </c>
      <c r="H1007" s="291" t="n">
        <v>5</v>
      </c>
      <c r="I1007" s="292"/>
      <c r="J1007" s="293" t="n">
        <f aca="false">ROUND(I1007*H1007,2)</f>
        <v>0</v>
      </c>
      <c r="K1007" s="294"/>
      <c r="L1007" s="295"/>
      <c r="M1007" s="296"/>
      <c r="N1007" s="297" t="s">
        <v>44</v>
      </c>
      <c r="O1007" s="74"/>
      <c r="P1007" s="247" t="n">
        <f aca="false">O1007*H1007</f>
        <v>0</v>
      </c>
      <c r="Q1007" s="247" t="n">
        <v>6E-005</v>
      </c>
      <c r="R1007" s="247" t="n">
        <f aca="false">Q1007*H1007</f>
        <v>0.0003</v>
      </c>
      <c r="S1007" s="247" t="n">
        <v>0</v>
      </c>
      <c r="T1007" s="248" t="n">
        <f aca="false">S1007*H1007</f>
        <v>0</v>
      </c>
      <c r="U1007" s="24"/>
      <c r="V1007" s="24"/>
      <c r="W1007" s="24"/>
      <c r="X1007" s="24"/>
      <c r="Y1007" s="24"/>
      <c r="Z1007" s="24"/>
      <c r="AA1007" s="24"/>
      <c r="AB1007" s="24"/>
      <c r="AC1007" s="24"/>
      <c r="AD1007" s="24"/>
      <c r="AE1007" s="24"/>
      <c r="AR1007" s="249" t="s">
        <v>331</v>
      </c>
      <c r="AT1007" s="249" t="s">
        <v>262</v>
      </c>
      <c r="AU1007" s="249" t="s">
        <v>88</v>
      </c>
      <c r="AY1007" s="3" t="s">
        <v>160</v>
      </c>
      <c r="BE1007" s="250" t="n">
        <f aca="false">IF(N1007="základní",J1007,0)</f>
        <v>0</v>
      </c>
      <c r="BF1007" s="250" t="n">
        <f aca="false">IF(N1007="snížená",J1007,0)</f>
        <v>0</v>
      </c>
      <c r="BG1007" s="250" t="n">
        <f aca="false">IF(N1007="zákl. přenesená",J1007,0)</f>
        <v>0</v>
      </c>
      <c r="BH1007" s="250" t="n">
        <f aca="false">IF(N1007="sníž. přenesená",J1007,0)</f>
        <v>0</v>
      </c>
      <c r="BI1007" s="250" t="n">
        <f aca="false">IF(N1007="nulová",J1007,0)</f>
        <v>0</v>
      </c>
      <c r="BJ1007" s="3" t="s">
        <v>86</v>
      </c>
      <c r="BK1007" s="250" t="n">
        <f aca="false">ROUND(I1007*H1007,2)</f>
        <v>0</v>
      </c>
      <c r="BL1007" s="3" t="s">
        <v>256</v>
      </c>
      <c r="BM1007" s="249" t="s">
        <v>1044</v>
      </c>
    </row>
    <row r="1008" s="31" customFormat="true" ht="21.75" hidden="false" customHeight="true" outlineLevel="0" collapsed="false">
      <c r="A1008" s="24"/>
      <c r="B1008" s="25"/>
      <c r="C1008" s="237" t="s">
        <v>1045</v>
      </c>
      <c r="D1008" s="237" t="s">
        <v>162</v>
      </c>
      <c r="E1008" s="238" t="s">
        <v>1046</v>
      </c>
      <c r="F1008" s="239" t="s">
        <v>1047</v>
      </c>
      <c r="G1008" s="240" t="s">
        <v>259</v>
      </c>
      <c r="H1008" s="241" t="n">
        <v>1</v>
      </c>
      <c r="I1008" s="242"/>
      <c r="J1008" s="243" t="n">
        <f aca="false">ROUND(I1008*H1008,2)</f>
        <v>0</v>
      </c>
      <c r="K1008" s="244"/>
      <c r="L1008" s="30"/>
      <c r="M1008" s="245"/>
      <c r="N1008" s="246" t="s">
        <v>44</v>
      </c>
      <c r="O1008" s="74"/>
      <c r="P1008" s="247" t="n">
        <f aca="false">O1008*H1008</f>
        <v>0</v>
      </c>
      <c r="Q1008" s="247" t="n">
        <v>0</v>
      </c>
      <c r="R1008" s="247" t="n">
        <f aca="false">Q1008*H1008</f>
        <v>0</v>
      </c>
      <c r="S1008" s="247" t="n">
        <v>0</v>
      </c>
      <c r="T1008" s="248" t="n">
        <f aca="false">S1008*H1008</f>
        <v>0</v>
      </c>
      <c r="U1008" s="24"/>
      <c r="V1008" s="24"/>
      <c r="W1008" s="24"/>
      <c r="X1008" s="24"/>
      <c r="Y1008" s="24"/>
      <c r="Z1008" s="24"/>
      <c r="AA1008" s="24"/>
      <c r="AB1008" s="24"/>
      <c r="AC1008" s="24"/>
      <c r="AD1008" s="24"/>
      <c r="AE1008" s="24"/>
      <c r="AR1008" s="249" t="s">
        <v>256</v>
      </c>
      <c r="AT1008" s="249" t="s">
        <v>162</v>
      </c>
      <c r="AU1008" s="249" t="s">
        <v>88</v>
      </c>
      <c r="AY1008" s="3" t="s">
        <v>160</v>
      </c>
      <c r="BE1008" s="250" t="n">
        <f aca="false">IF(N1008="základní",J1008,0)</f>
        <v>0</v>
      </c>
      <c r="BF1008" s="250" t="n">
        <f aca="false">IF(N1008="snížená",J1008,0)</f>
        <v>0</v>
      </c>
      <c r="BG1008" s="250" t="n">
        <f aca="false">IF(N1008="zákl. přenesená",J1008,0)</f>
        <v>0</v>
      </c>
      <c r="BH1008" s="250" t="n">
        <f aca="false">IF(N1008="sníž. přenesená",J1008,0)</f>
        <v>0</v>
      </c>
      <c r="BI1008" s="250" t="n">
        <f aca="false">IF(N1008="nulová",J1008,0)</f>
        <v>0</v>
      </c>
      <c r="BJ1008" s="3" t="s">
        <v>86</v>
      </c>
      <c r="BK1008" s="250" t="n">
        <f aca="false">ROUND(I1008*H1008,2)</f>
        <v>0</v>
      </c>
      <c r="BL1008" s="3" t="s">
        <v>256</v>
      </c>
      <c r="BM1008" s="249" t="s">
        <v>1048</v>
      </c>
    </row>
    <row r="1009" s="31" customFormat="true" ht="16.5" hidden="false" customHeight="true" outlineLevel="0" collapsed="false">
      <c r="A1009" s="24"/>
      <c r="B1009" s="25"/>
      <c r="C1009" s="287" t="s">
        <v>1049</v>
      </c>
      <c r="D1009" s="287" t="s">
        <v>262</v>
      </c>
      <c r="E1009" s="288" t="s">
        <v>1025</v>
      </c>
      <c r="F1009" s="289" t="s">
        <v>1026</v>
      </c>
      <c r="G1009" s="290" t="s">
        <v>221</v>
      </c>
      <c r="H1009" s="291" t="n">
        <v>2.65</v>
      </c>
      <c r="I1009" s="292"/>
      <c r="J1009" s="293" t="n">
        <f aca="false">ROUND(I1009*H1009,2)</f>
        <v>0</v>
      </c>
      <c r="K1009" s="294"/>
      <c r="L1009" s="295"/>
      <c r="M1009" s="296"/>
      <c r="N1009" s="297" t="s">
        <v>44</v>
      </c>
      <c r="O1009" s="74"/>
      <c r="P1009" s="247" t="n">
        <f aca="false">O1009*H1009</f>
        <v>0</v>
      </c>
      <c r="Q1009" s="247" t="n">
        <v>0.006</v>
      </c>
      <c r="R1009" s="247" t="n">
        <f aca="false">Q1009*H1009</f>
        <v>0.0159</v>
      </c>
      <c r="S1009" s="247" t="n">
        <v>0</v>
      </c>
      <c r="T1009" s="248" t="n">
        <f aca="false">S1009*H1009</f>
        <v>0</v>
      </c>
      <c r="U1009" s="24"/>
      <c r="V1009" s="24"/>
      <c r="W1009" s="24"/>
      <c r="X1009" s="24"/>
      <c r="Y1009" s="24"/>
      <c r="Z1009" s="24"/>
      <c r="AA1009" s="24"/>
      <c r="AB1009" s="24"/>
      <c r="AC1009" s="24"/>
      <c r="AD1009" s="24"/>
      <c r="AE1009" s="24"/>
      <c r="AR1009" s="249" t="s">
        <v>331</v>
      </c>
      <c r="AT1009" s="249" t="s">
        <v>262</v>
      </c>
      <c r="AU1009" s="249" t="s">
        <v>88</v>
      </c>
      <c r="AY1009" s="3" t="s">
        <v>160</v>
      </c>
      <c r="BE1009" s="250" t="n">
        <f aca="false">IF(N1009="základní",J1009,0)</f>
        <v>0</v>
      </c>
      <c r="BF1009" s="250" t="n">
        <f aca="false">IF(N1009="snížená",J1009,0)</f>
        <v>0</v>
      </c>
      <c r="BG1009" s="250" t="n">
        <f aca="false">IF(N1009="zákl. přenesená",J1009,0)</f>
        <v>0</v>
      </c>
      <c r="BH1009" s="250" t="n">
        <f aca="false">IF(N1009="sníž. přenesená",J1009,0)</f>
        <v>0</v>
      </c>
      <c r="BI1009" s="250" t="n">
        <f aca="false">IF(N1009="nulová",J1009,0)</f>
        <v>0</v>
      </c>
      <c r="BJ1009" s="3" t="s">
        <v>86</v>
      </c>
      <c r="BK1009" s="250" t="n">
        <f aca="false">ROUND(I1009*H1009,2)</f>
        <v>0</v>
      </c>
      <c r="BL1009" s="3" t="s">
        <v>256</v>
      </c>
      <c r="BM1009" s="249" t="s">
        <v>1050</v>
      </c>
    </row>
    <row r="1010" s="31" customFormat="true" ht="16.5" hidden="false" customHeight="true" outlineLevel="0" collapsed="false">
      <c r="A1010" s="24"/>
      <c r="B1010" s="25"/>
      <c r="C1010" s="287" t="s">
        <v>1051</v>
      </c>
      <c r="D1010" s="287" t="s">
        <v>262</v>
      </c>
      <c r="E1010" s="288" t="s">
        <v>1030</v>
      </c>
      <c r="F1010" s="289" t="s">
        <v>1031</v>
      </c>
      <c r="G1010" s="290" t="s">
        <v>1032</v>
      </c>
      <c r="H1010" s="291" t="n">
        <v>1</v>
      </c>
      <c r="I1010" s="292"/>
      <c r="J1010" s="293" t="n">
        <f aca="false">ROUND(I1010*H1010,2)</f>
        <v>0</v>
      </c>
      <c r="K1010" s="294"/>
      <c r="L1010" s="295"/>
      <c r="M1010" s="296"/>
      <c r="N1010" s="297" t="s">
        <v>44</v>
      </c>
      <c r="O1010" s="74"/>
      <c r="P1010" s="247" t="n">
        <f aca="false">O1010*H1010</f>
        <v>0</v>
      </c>
      <c r="Q1010" s="247" t="n">
        <v>0.0002</v>
      </c>
      <c r="R1010" s="247" t="n">
        <f aca="false">Q1010*H1010</f>
        <v>0.0002</v>
      </c>
      <c r="S1010" s="247" t="n">
        <v>0</v>
      </c>
      <c r="T1010" s="248" t="n">
        <f aca="false">S1010*H1010</f>
        <v>0</v>
      </c>
      <c r="U1010" s="24"/>
      <c r="V1010" s="24"/>
      <c r="W1010" s="24"/>
      <c r="X1010" s="24"/>
      <c r="Y1010" s="24"/>
      <c r="Z1010" s="24"/>
      <c r="AA1010" s="24"/>
      <c r="AB1010" s="24"/>
      <c r="AC1010" s="24"/>
      <c r="AD1010" s="24"/>
      <c r="AE1010" s="24"/>
      <c r="AR1010" s="249" t="s">
        <v>331</v>
      </c>
      <c r="AT1010" s="249" t="s">
        <v>262</v>
      </c>
      <c r="AU1010" s="249" t="s">
        <v>88</v>
      </c>
      <c r="AY1010" s="3" t="s">
        <v>160</v>
      </c>
      <c r="BE1010" s="250" t="n">
        <f aca="false">IF(N1010="základní",J1010,0)</f>
        <v>0</v>
      </c>
      <c r="BF1010" s="250" t="n">
        <f aca="false">IF(N1010="snížená",J1010,0)</f>
        <v>0</v>
      </c>
      <c r="BG1010" s="250" t="n">
        <f aca="false">IF(N1010="zákl. přenesená",J1010,0)</f>
        <v>0</v>
      </c>
      <c r="BH1010" s="250" t="n">
        <f aca="false">IF(N1010="sníž. přenesená",J1010,0)</f>
        <v>0</v>
      </c>
      <c r="BI1010" s="250" t="n">
        <f aca="false">IF(N1010="nulová",J1010,0)</f>
        <v>0</v>
      </c>
      <c r="BJ1010" s="3" t="s">
        <v>86</v>
      </c>
      <c r="BK1010" s="250" t="n">
        <f aca="false">ROUND(I1010*H1010,2)</f>
        <v>0</v>
      </c>
      <c r="BL1010" s="3" t="s">
        <v>256</v>
      </c>
      <c r="BM1010" s="249" t="s">
        <v>1052</v>
      </c>
    </row>
    <row r="1011" s="31" customFormat="true" ht="21.75" hidden="false" customHeight="true" outlineLevel="0" collapsed="false">
      <c r="A1011" s="24"/>
      <c r="B1011" s="25"/>
      <c r="C1011" s="237" t="s">
        <v>1053</v>
      </c>
      <c r="D1011" s="237" t="s">
        <v>162</v>
      </c>
      <c r="E1011" s="238" t="s">
        <v>361</v>
      </c>
      <c r="F1011" s="239" t="s">
        <v>362</v>
      </c>
      <c r="G1011" s="240" t="s">
        <v>363</v>
      </c>
      <c r="H1011" s="298"/>
      <c r="I1011" s="242"/>
      <c r="J1011" s="243" t="n">
        <f aca="false">ROUND(I1011*H1011,2)</f>
        <v>0</v>
      </c>
      <c r="K1011" s="244"/>
      <c r="L1011" s="30"/>
      <c r="M1011" s="245"/>
      <c r="N1011" s="246" t="s">
        <v>44</v>
      </c>
      <c r="O1011" s="74"/>
      <c r="P1011" s="247" t="n">
        <f aca="false">O1011*H1011</f>
        <v>0</v>
      </c>
      <c r="Q1011" s="247" t="n">
        <v>0</v>
      </c>
      <c r="R1011" s="247" t="n">
        <f aca="false">Q1011*H1011</f>
        <v>0</v>
      </c>
      <c r="S1011" s="247" t="n">
        <v>0</v>
      </c>
      <c r="T1011" s="248" t="n">
        <f aca="false">S1011*H1011</f>
        <v>0</v>
      </c>
      <c r="U1011" s="24"/>
      <c r="V1011" s="24"/>
      <c r="W1011" s="24"/>
      <c r="X1011" s="24"/>
      <c r="Y1011" s="24"/>
      <c r="Z1011" s="24"/>
      <c r="AA1011" s="24"/>
      <c r="AB1011" s="24"/>
      <c r="AC1011" s="24"/>
      <c r="AD1011" s="24"/>
      <c r="AE1011" s="24"/>
      <c r="AR1011" s="249" t="s">
        <v>256</v>
      </c>
      <c r="AT1011" s="249" t="s">
        <v>162</v>
      </c>
      <c r="AU1011" s="249" t="s">
        <v>88</v>
      </c>
      <c r="AY1011" s="3" t="s">
        <v>160</v>
      </c>
      <c r="BE1011" s="250" t="n">
        <f aca="false">IF(N1011="základní",J1011,0)</f>
        <v>0</v>
      </c>
      <c r="BF1011" s="250" t="n">
        <f aca="false">IF(N1011="snížená",J1011,0)</f>
        <v>0</v>
      </c>
      <c r="BG1011" s="250" t="n">
        <f aca="false">IF(N1011="zákl. přenesená",J1011,0)</f>
        <v>0</v>
      </c>
      <c r="BH1011" s="250" t="n">
        <f aca="false">IF(N1011="sníž. přenesená",J1011,0)</f>
        <v>0</v>
      </c>
      <c r="BI1011" s="250" t="n">
        <f aca="false">IF(N1011="nulová",J1011,0)</f>
        <v>0</v>
      </c>
      <c r="BJ1011" s="3" t="s">
        <v>86</v>
      </c>
      <c r="BK1011" s="250" t="n">
        <f aca="false">ROUND(I1011*H1011,2)</f>
        <v>0</v>
      </c>
      <c r="BL1011" s="3" t="s">
        <v>256</v>
      </c>
      <c r="BM1011" s="249" t="s">
        <v>1054</v>
      </c>
    </row>
    <row r="1012" s="220" customFormat="true" ht="22.8" hidden="false" customHeight="true" outlineLevel="0" collapsed="false">
      <c r="B1012" s="221"/>
      <c r="C1012" s="222"/>
      <c r="D1012" s="223" t="s">
        <v>78</v>
      </c>
      <c r="E1012" s="235" t="s">
        <v>1055</v>
      </c>
      <c r="F1012" s="235" t="s">
        <v>1056</v>
      </c>
      <c r="G1012" s="222"/>
      <c r="H1012" s="222"/>
      <c r="I1012" s="225"/>
      <c r="J1012" s="236" t="n">
        <f aca="false">BK1012</f>
        <v>0</v>
      </c>
      <c r="K1012" s="222"/>
      <c r="L1012" s="227"/>
      <c r="M1012" s="228"/>
      <c r="N1012" s="229"/>
      <c r="O1012" s="229"/>
      <c r="P1012" s="230" t="n">
        <f aca="false">SUM(P1013:P1117)</f>
        <v>0</v>
      </c>
      <c r="Q1012" s="229"/>
      <c r="R1012" s="230" t="n">
        <f aca="false">SUM(R1013:R1117)</f>
        <v>1.42543624</v>
      </c>
      <c r="S1012" s="229"/>
      <c r="T1012" s="231" t="n">
        <f aca="false">SUM(T1013:T1117)</f>
        <v>0</v>
      </c>
      <c r="AR1012" s="232" t="s">
        <v>88</v>
      </c>
      <c r="AT1012" s="233" t="s">
        <v>78</v>
      </c>
      <c r="AU1012" s="233" t="s">
        <v>86</v>
      </c>
      <c r="AY1012" s="232" t="s">
        <v>160</v>
      </c>
      <c r="BK1012" s="234" t="n">
        <f aca="false">SUM(BK1013:BK1117)</f>
        <v>0</v>
      </c>
    </row>
    <row r="1013" s="31" customFormat="true" ht="16.5" hidden="false" customHeight="true" outlineLevel="0" collapsed="false">
      <c r="A1013" s="24"/>
      <c r="B1013" s="25"/>
      <c r="C1013" s="237" t="s">
        <v>1057</v>
      </c>
      <c r="D1013" s="237" t="s">
        <v>162</v>
      </c>
      <c r="E1013" s="238" t="s">
        <v>1058</v>
      </c>
      <c r="F1013" s="239" t="s">
        <v>1059</v>
      </c>
      <c r="G1013" s="240" t="s">
        <v>213</v>
      </c>
      <c r="H1013" s="241" t="n">
        <v>35.27</v>
      </c>
      <c r="I1013" s="242"/>
      <c r="J1013" s="243" t="n">
        <f aca="false">ROUND(I1013*H1013,2)</f>
        <v>0</v>
      </c>
      <c r="K1013" s="244"/>
      <c r="L1013" s="30"/>
      <c r="M1013" s="245"/>
      <c r="N1013" s="246" t="s">
        <v>44</v>
      </c>
      <c r="O1013" s="74"/>
      <c r="P1013" s="247" t="n">
        <f aca="false">O1013*H1013</f>
        <v>0</v>
      </c>
      <c r="Q1013" s="247" t="n">
        <v>0</v>
      </c>
      <c r="R1013" s="247" t="n">
        <f aca="false">Q1013*H1013</f>
        <v>0</v>
      </c>
      <c r="S1013" s="247" t="n">
        <v>0</v>
      </c>
      <c r="T1013" s="248" t="n">
        <f aca="false">S1013*H1013</f>
        <v>0</v>
      </c>
      <c r="U1013" s="24"/>
      <c r="V1013" s="24"/>
      <c r="W1013" s="24"/>
      <c r="X1013" s="24"/>
      <c r="Y1013" s="24"/>
      <c r="Z1013" s="24"/>
      <c r="AA1013" s="24"/>
      <c r="AB1013" s="24"/>
      <c r="AC1013" s="24"/>
      <c r="AD1013" s="24"/>
      <c r="AE1013" s="24"/>
      <c r="AR1013" s="249" t="s">
        <v>256</v>
      </c>
      <c r="AT1013" s="249" t="s">
        <v>162</v>
      </c>
      <c r="AU1013" s="249" t="s">
        <v>88</v>
      </c>
      <c r="AY1013" s="3" t="s">
        <v>160</v>
      </c>
      <c r="BE1013" s="250" t="n">
        <f aca="false">IF(N1013="základní",J1013,0)</f>
        <v>0</v>
      </c>
      <c r="BF1013" s="250" t="n">
        <f aca="false">IF(N1013="snížená",J1013,0)</f>
        <v>0</v>
      </c>
      <c r="BG1013" s="250" t="n">
        <f aca="false">IF(N1013="zákl. přenesená",J1013,0)</f>
        <v>0</v>
      </c>
      <c r="BH1013" s="250" t="n">
        <f aca="false">IF(N1013="sníž. přenesená",J1013,0)</f>
        <v>0</v>
      </c>
      <c r="BI1013" s="250" t="n">
        <f aca="false">IF(N1013="nulová",J1013,0)</f>
        <v>0</v>
      </c>
      <c r="BJ1013" s="3" t="s">
        <v>86</v>
      </c>
      <c r="BK1013" s="250" t="n">
        <f aca="false">ROUND(I1013*H1013,2)</f>
        <v>0</v>
      </c>
      <c r="BL1013" s="3" t="s">
        <v>256</v>
      </c>
      <c r="BM1013" s="249" t="s">
        <v>1060</v>
      </c>
    </row>
    <row r="1014" s="251" customFormat="true" ht="12.8" hidden="false" customHeight="false" outlineLevel="0" collapsed="false">
      <c r="B1014" s="252"/>
      <c r="C1014" s="253"/>
      <c r="D1014" s="254" t="s">
        <v>168</v>
      </c>
      <c r="E1014" s="255"/>
      <c r="F1014" s="256" t="s">
        <v>520</v>
      </c>
      <c r="G1014" s="253"/>
      <c r="H1014" s="257" t="n">
        <v>3.58</v>
      </c>
      <c r="I1014" s="258"/>
      <c r="J1014" s="253"/>
      <c r="K1014" s="253"/>
      <c r="L1014" s="259"/>
      <c r="M1014" s="260"/>
      <c r="N1014" s="261"/>
      <c r="O1014" s="261"/>
      <c r="P1014" s="261"/>
      <c r="Q1014" s="261"/>
      <c r="R1014" s="261"/>
      <c r="S1014" s="261"/>
      <c r="T1014" s="262"/>
      <c r="AT1014" s="263" t="s">
        <v>168</v>
      </c>
      <c r="AU1014" s="263" t="s">
        <v>88</v>
      </c>
      <c r="AV1014" s="251" t="s">
        <v>88</v>
      </c>
      <c r="AW1014" s="251" t="s">
        <v>35</v>
      </c>
      <c r="AX1014" s="251" t="s">
        <v>79</v>
      </c>
      <c r="AY1014" s="263" t="s">
        <v>160</v>
      </c>
    </row>
    <row r="1015" s="276" customFormat="true" ht="12.8" hidden="false" customHeight="false" outlineLevel="0" collapsed="false">
      <c r="B1015" s="277"/>
      <c r="C1015" s="278"/>
      <c r="D1015" s="254" t="s">
        <v>168</v>
      </c>
      <c r="E1015" s="279"/>
      <c r="F1015" s="280" t="s">
        <v>521</v>
      </c>
      <c r="G1015" s="278"/>
      <c r="H1015" s="279"/>
      <c r="I1015" s="281"/>
      <c r="J1015" s="278"/>
      <c r="K1015" s="278"/>
      <c r="L1015" s="282"/>
      <c r="M1015" s="283"/>
      <c r="N1015" s="284"/>
      <c r="O1015" s="284"/>
      <c r="P1015" s="284"/>
      <c r="Q1015" s="284"/>
      <c r="R1015" s="284"/>
      <c r="S1015" s="284"/>
      <c r="T1015" s="285"/>
      <c r="AT1015" s="286" t="s">
        <v>168</v>
      </c>
      <c r="AU1015" s="286" t="s">
        <v>88</v>
      </c>
      <c r="AV1015" s="276" t="s">
        <v>86</v>
      </c>
      <c r="AW1015" s="276" t="s">
        <v>35</v>
      </c>
      <c r="AX1015" s="276" t="s">
        <v>79</v>
      </c>
      <c r="AY1015" s="286" t="s">
        <v>160</v>
      </c>
    </row>
    <row r="1016" s="251" customFormat="true" ht="12.8" hidden="false" customHeight="false" outlineLevel="0" collapsed="false">
      <c r="B1016" s="252"/>
      <c r="C1016" s="253"/>
      <c r="D1016" s="254" t="s">
        <v>168</v>
      </c>
      <c r="E1016" s="255"/>
      <c r="F1016" s="256" t="s">
        <v>524</v>
      </c>
      <c r="G1016" s="253"/>
      <c r="H1016" s="257" t="n">
        <v>18.42</v>
      </c>
      <c r="I1016" s="258"/>
      <c r="J1016" s="253"/>
      <c r="K1016" s="253"/>
      <c r="L1016" s="259"/>
      <c r="M1016" s="260"/>
      <c r="N1016" s="261"/>
      <c r="O1016" s="261"/>
      <c r="P1016" s="261"/>
      <c r="Q1016" s="261"/>
      <c r="R1016" s="261"/>
      <c r="S1016" s="261"/>
      <c r="T1016" s="262"/>
      <c r="AT1016" s="263" t="s">
        <v>168</v>
      </c>
      <c r="AU1016" s="263" t="s">
        <v>88</v>
      </c>
      <c r="AV1016" s="251" t="s">
        <v>88</v>
      </c>
      <c r="AW1016" s="251" t="s">
        <v>35</v>
      </c>
      <c r="AX1016" s="251" t="s">
        <v>79</v>
      </c>
      <c r="AY1016" s="263" t="s">
        <v>160</v>
      </c>
    </row>
    <row r="1017" s="276" customFormat="true" ht="12.8" hidden="false" customHeight="false" outlineLevel="0" collapsed="false">
      <c r="B1017" s="277"/>
      <c r="C1017" s="278"/>
      <c r="D1017" s="254" t="s">
        <v>168</v>
      </c>
      <c r="E1017" s="279"/>
      <c r="F1017" s="280" t="s">
        <v>525</v>
      </c>
      <c r="G1017" s="278"/>
      <c r="H1017" s="279"/>
      <c r="I1017" s="281"/>
      <c r="J1017" s="278"/>
      <c r="K1017" s="278"/>
      <c r="L1017" s="282"/>
      <c r="M1017" s="283"/>
      <c r="N1017" s="284"/>
      <c r="O1017" s="284"/>
      <c r="P1017" s="284"/>
      <c r="Q1017" s="284"/>
      <c r="R1017" s="284"/>
      <c r="S1017" s="284"/>
      <c r="T1017" s="285"/>
      <c r="AT1017" s="286" t="s">
        <v>168</v>
      </c>
      <c r="AU1017" s="286" t="s">
        <v>88</v>
      </c>
      <c r="AV1017" s="276" t="s">
        <v>86</v>
      </c>
      <c r="AW1017" s="276" t="s">
        <v>35</v>
      </c>
      <c r="AX1017" s="276" t="s">
        <v>79</v>
      </c>
      <c r="AY1017" s="286" t="s">
        <v>160</v>
      </c>
    </row>
    <row r="1018" s="251" customFormat="true" ht="12.8" hidden="false" customHeight="false" outlineLevel="0" collapsed="false">
      <c r="B1018" s="252"/>
      <c r="C1018" s="253"/>
      <c r="D1018" s="254" t="s">
        <v>168</v>
      </c>
      <c r="E1018" s="255"/>
      <c r="F1018" s="256" t="s">
        <v>528</v>
      </c>
      <c r="G1018" s="253"/>
      <c r="H1018" s="257" t="n">
        <v>5.45</v>
      </c>
      <c r="I1018" s="258"/>
      <c r="J1018" s="253"/>
      <c r="K1018" s="253"/>
      <c r="L1018" s="259"/>
      <c r="M1018" s="260"/>
      <c r="N1018" s="261"/>
      <c r="O1018" s="261"/>
      <c r="P1018" s="261"/>
      <c r="Q1018" s="261"/>
      <c r="R1018" s="261"/>
      <c r="S1018" s="261"/>
      <c r="T1018" s="262"/>
      <c r="AT1018" s="263" t="s">
        <v>168</v>
      </c>
      <c r="AU1018" s="263" t="s">
        <v>88</v>
      </c>
      <c r="AV1018" s="251" t="s">
        <v>88</v>
      </c>
      <c r="AW1018" s="251" t="s">
        <v>35</v>
      </c>
      <c r="AX1018" s="251" t="s">
        <v>79</v>
      </c>
      <c r="AY1018" s="263" t="s">
        <v>160</v>
      </c>
    </row>
    <row r="1019" s="276" customFormat="true" ht="12.8" hidden="false" customHeight="false" outlineLevel="0" collapsed="false">
      <c r="B1019" s="277"/>
      <c r="C1019" s="278"/>
      <c r="D1019" s="254" t="s">
        <v>168</v>
      </c>
      <c r="E1019" s="279"/>
      <c r="F1019" s="280" t="s">
        <v>529</v>
      </c>
      <c r="G1019" s="278"/>
      <c r="H1019" s="279"/>
      <c r="I1019" s="281"/>
      <c r="J1019" s="278"/>
      <c r="K1019" s="278"/>
      <c r="L1019" s="282"/>
      <c r="M1019" s="283"/>
      <c r="N1019" s="284"/>
      <c r="O1019" s="284"/>
      <c r="P1019" s="284"/>
      <c r="Q1019" s="284"/>
      <c r="R1019" s="284"/>
      <c r="S1019" s="284"/>
      <c r="T1019" s="285"/>
      <c r="AT1019" s="286" t="s">
        <v>168</v>
      </c>
      <c r="AU1019" s="286" t="s">
        <v>88</v>
      </c>
      <c r="AV1019" s="276" t="s">
        <v>86</v>
      </c>
      <c r="AW1019" s="276" t="s">
        <v>35</v>
      </c>
      <c r="AX1019" s="276" t="s">
        <v>79</v>
      </c>
      <c r="AY1019" s="286" t="s">
        <v>160</v>
      </c>
    </row>
    <row r="1020" s="251" customFormat="true" ht="12.8" hidden="false" customHeight="false" outlineLevel="0" collapsed="false">
      <c r="B1020" s="252"/>
      <c r="C1020" s="253"/>
      <c r="D1020" s="254" t="s">
        <v>168</v>
      </c>
      <c r="E1020" s="255"/>
      <c r="F1020" s="256" t="s">
        <v>530</v>
      </c>
      <c r="G1020" s="253"/>
      <c r="H1020" s="257" t="n">
        <v>3.68</v>
      </c>
      <c r="I1020" s="258"/>
      <c r="J1020" s="253"/>
      <c r="K1020" s="253"/>
      <c r="L1020" s="259"/>
      <c r="M1020" s="260"/>
      <c r="N1020" s="261"/>
      <c r="O1020" s="261"/>
      <c r="P1020" s="261"/>
      <c r="Q1020" s="261"/>
      <c r="R1020" s="261"/>
      <c r="S1020" s="261"/>
      <c r="T1020" s="262"/>
      <c r="AT1020" s="263" t="s">
        <v>168</v>
      </c>
      <c r="AU1020" s="263" t="s">
        <v>88</v>
      </c>
      <c r="AV1020" s="251" t="s">
        <v>88</v>
      </c>
      <c r="AW1020" s="251" t="s">
        <v>35</v>
      </c>
      <c r="AX1020" s="251" t="s">
        <v>79</v>
      </c>
      <c r="AY1020" s="263" t="s">
        <v>160</v>
      </c>
    </row>
    <row r="1021" s="276" customFormat="true" ht="12.8" hidden="false" customHeight="false" outlineLevel="0" collapsed="false">
      <c r="B1021" s="277"/>
      <c r="C1021" s="278"/>
      <c r="D1021" s="254" t="s">
        <v>168</v>
      </c>
      <c r="E1021" s="279"/>
      <c r="F1021" s="280" t="s">
        <v>531</v>
      </c>
      <c r="G1021" s="278"/>
      <c r="H1021" s="279"/>
      <c r="I1021" s="281"/>
      <c r="J1021" s="278"/>
      <c r="K1021" s="278"/>
      <c r="L1021" s="282"/>
      <c r="M1021" s="283"/>
      <c r="N1021" s="284"/>
      <c r="O1021" s="284"/>
      <c r="P1021" s="284"/>
      <c r="Q1021" s="284"/>
      <c r="R1021" s="284"/>
      <c r="S1021" s="284"/>
      <c r="T1021" s="285"/>
      <c r="AT1021" s="286" t="s">
        <v>168</v>
      </c>
      <c r="AU1021" s="286" t="s">
        <v>88</v>
      </c>
      <c r="AV1021" s="276" t="s">
        <v>86</v>
      </c>
      <c r="AW1021" s="276" t="s">
        <v>35</v>
      </c>
      <c r="AX1021" s="276" t="s">
        <v>79</v>
      </c>
      <c r="AY1021" s="286" t="s">
        <v>160</v>
      </c>
    </row>
    <row r="1022" s="251" customFormat="true" ht="12.8" hidden="false" customHeight="false" outlineLevel="0" collapsed="false">
      <c r="B1022" s="252"/>
      <c r="C1022" s="253"/>
      <c r="D1022" s="254" t="s">
        <v>168</v>
      </c>
      <c r="E1022" s="255"/>
      <c r="F1022" s="256" t="s">
        <v>532</v>
      </c>
      <c r="G1022" s="253"/>
      <c r="H1022" s="257" t="n">
        <v>4.14</v>
      </c>
      <c r="I1022" s="258"/>
      <c r="J1022" s="253"/>
      <c r="K1022" s="253"/>
      <c r="L1022" s="259"/>
      <c r="M1022" s="260"/>
      <c r="N1022" s="261"/>
      <c r="O1022" s="261"/>
      <c r="P1022" s="261"/>
      <c r="Q1022" s="261"/>
      <c r="R1022" s="261"/>
      <c r="S1022" s="261"/>
      <c r="T1022" s="262"/>
      <c r="AT1022" s="263" t="s">
        <v>168</v>
      </c>
      <c r="AU1022" s="263" t="s">
        <v>88</v>
      </c>
      <c r="AV1022" s="251" t="s">
        <v>88</v>
      </c>
      <c r="AW1022" s="251" t="s">
        <v>35</v>
      </c>
      <c r="AX1022" s="251" t="s">
        <v>79</v>
      </c>
      <c r="AY1022" s="263" t="s">
        <v>160</v>
      </c>
    </row>
    <row r="1023" s="276" customFormat="true" ht="12.8" hidden="false" customHeight="false" outlineLevel="0" collapsed="false">
      <c r="B1023" s="277"/>
      <c r="C1023" s="278"/>
      <c r="D1023" s="254" t="s">
        <v>168</v>
      </c>
      <c r="E1023" s="279"/>
      <c r="F1023" s="280" t="s">
        <v>533</v>
      </c>
      <c r="G1023" s="278"/>
      <c r="H1023" s="279"/>
      <c r="I1023" s="281"/>
      <c r="J1023" s="278"/>
      <c r="K1023" s="278"/>
      <c r="L1023" s="282"/>
      <c r="M1023" s="283"/>
      <c r="N1023" s="284"/>
      <c r="O1023" s="284"/>
      <c r="P1023" s="284"/>
      <c r="Q1023" s="284"/>
      <c r="R1023" s="284"/>
      <c r="S1023" s="284"/>
      <c r="T1023" s="285"/>
      <c r="AT1023" s="286" t="s">
        <v>168</v>
      </c>
      <c r="AU1023" s="286" t="s">
        <v>88</v>
      </c>
      <c r="AV1023" s="276" t="s">
        <v>86</v>
      </c>
      <c r="AW1023" s="276" t="s">
        <v>35</v>
      </c>
      <c r="AX1023" s="276" t="s">
        <v>79</v>
      </c>
      <c r="AY1023" s="286" t="s">
        <v>160</v>
      </c>
    </row>
    <row r="1024" s="264" customFormat="true" ht="12.8" hidden="false" customHeight="false" outlineLevel="0" collapsed="false">
      <c r="B1024" s="265"/>
      <c r="C1024" s="266"/>
      <c r="D1024" s="254" t="s">
        <v>168</v>
      </c>
      <c r="E1024" s="267"/>
      <c r="F1024" s="268" t="s">
        <v>172</v>
      </c>
      <c r="G1024" s="266"/>
      <c r="H1024" s="269" t="n">
        <v>35.27</v>
      </c>
      <c r="I1024" s="270"/>
      <c r="J1024" s="266"/>
      <c r="K1024" s="266"/>
      <c r="L1024" s="271"/>
      <c r="M1024" s="272"/>
      <c r="N1024" s="273"/>
      <c r="O1024" s="273"/>
      <c r="P1024" s="273"/>
      <c r="Q1024" s="273"/>
      <c r="R1024" s="273"/>
      <c r="S1024" s="273"/>
      <c r="T1024" s="274"/>
      <c r="AT1024" s="275" t="s">
        <v>168</v>
      </c>
      <c r="AU1024" s="275" t="s">
        <v>88</v>
      </c>
      <c r="AV1024" s="264" t="s">
        <v>166</v>
      </c>
      <c r="AW1024" s="264" t="s">
        <v>35</v>
      </c>
      <c r="AX1024" s="264" t="s">
        <v>86</v>
      </c>
      <c r="AY1024" s="275" t="s">
        <v>160</v>
      </c>
    </row>
    <row r="1025" s="31" customFormat="true" ht="16.5" hidden="false" customHeight="true" outlineLevel="0" collapsed="false">
      <c r="A1025" s="24"/>
      <c r="B1025" s="25"/>
      <c r="C1025" s="237" t="s">
        <v>1061</v>
      </c>
      <c r="D1025" s="237" t="s">
        <v>162</v>
      </c>
      <c r="E1025" s="238" t="s">
        <v>1062</v>
      </c>
      <c r="F1025" s="239" t="s">
        <v>1063</v>
      </c>
      <c r="G1025" s="240" t="s">
        <v>221</v>
      </c>
      <c r="H1025" s="241" t="n">
        <v>16.96</v>
      </c>
      <c r="I1025" s="242"/>
      <c r="J1025" s="243" t="n">
        <f aca="false">ROUND(I1025*H1025,2)</f>
        <v>0</v>
      </c>
      <c r="K1025" s="244"/>
      <c r="L1025" s="30"/>
      <c r="M1025" s="245"/>
      <c r="N1025" s="246" t="s">
        <v>44</v>
      </c>
      <c r="O1025" s="74"/>
      <c r="P1025" s="247" t="n">
        <f aca="false">O1025*H1025</f>
        <v>0</v>
      </c>
      <c r="Q1025" s="247" t="n">
        <v>0</v>
      </c>
      <c r="R1025" s="247" t="n">
        <f aca="false">Q1025*H1025</f>
        <v>0</v>
      </c>
      <c r="S1025" s="247" t="n">
        <v>0</v>
      </c>
      <c r="T1025" s="248" t="n">
        <f aca="false">S1025*H1025</f>
        <v>0</v>
      </c>
      <c r="U1025" s="24"/>
      <c r="V1025" s="24"/>
      <c r="W1025" s="24"/>
      <c r="X1025" s="24"/>
      <c r="Y1025" s="24"/>
      <c r="Z1025" s="24"/>
      <c r="AA1025" s="24"/>
      <c r="AB1025" s="24"/>
      <c r="AC1025" s="24"/>
      <c r="AD1025" s="24"/>
      <c r="AE1025" s="24"/>
      <c r="AR1025" s="249" t="s">
        <v>256</v>
      </c>
      <c r="AT1025" s="249" t="s">
        <v>162</v>
      </c>
      <c r="AU1025" s="249" t="s">
        <v>88</v>
      </c>
      <c r="AY1025" s="3" t="s">
        <v>160</v>
      </c>
      <c r="BE1025" s="250" t="n">
        <f aca="false">IF(N1025="základní",J1025,0)</f>
        <v>0</v>
      </c>
      <c r="BF1025" s="250" t="n">
        <f aca="false">IF(N1025="snížená",J1025,0)</f>
        <v>0</v>
      </c>
      <c r="BG1025" s="250" t="n">
        <f aca="false">IF(N1025="zákl. přenesená",J1025,0)</f>
        <v>0</v>
      </c>
      <c r="BH1025" s="250" t="n">
        <f aca="false">IF(N1025="sníž. přenesená",J1025,0)</f>
        <v>0</v>
      </c>
      <c r="BI1025" s="250" t="n">
        <f aca="false">IF(N1025="nulová",J1025,0)</f>
        <v>0</v>
      </c>
      <c r="BJ1025" s="3" t="s">
        <v>86</v>
      </c>
      <c r="BK1025" s="250" t="n">
        <f aca="false">ROUND(I1025*H1025,2)</f>
        <v>0</v>
      </c>
      <c r="BL1025" s="3" t="s">
        <v>256</v>
      </c>
      <c r="BM1025" s="249" t="s">
        <v>1064</v>
      </c>
    </row>
    <row r="1026" s="251" customFormat="true" ht="12.8" hidden="false" customHeight="false" outlineLevel="0" collapsed="false">
      <c r="B1026" s="252"/>
      <c r="C1026" s="253"/>
      <c r="D1026" s="254" t="s">
        <v>168</v>
      </c>
      <c r="E1026" s="255"/>
      <c r="F1026" s="256" t="s">
        <v>1065</v>
      </c>
      <c r="G1026" s="253"/>
      <c r="H1026" s="257" t="n">
        <v>16.96</v>
      </c>
      <c r="I1026" s="258"/>
      <c r="J1026" s="253"/>
      <c r="K1026" s="253"/>
      <c r="L1026" s="259"/>
      <c r="M1026" s="260"/>
      <c r="N1026" s="261"/>
      <c r="O1026" s="261"/>
      <c r="P1026" s="261"/>
      <c r="Q1026" s="261"/>
      <c r="R1026" s="261"/>
      <c r="S1026" s="261"/>
      <c r="T1026" s="262"/>
      <c r="AT1026" s="263" t="s">
        <v>168</v>
      </c>
      <c r="AU1026" s="263" t="s">
        <v>88</v>
      </c>
      <c r="AV1026" s="251" t="s">
        <v>88</v>
      </c>
      <c r="AW1026" s="251" t="s">
        <v>35</v>
      </c>
      <c r="AX1026" s="251" t="s">
        <v>79</v>
      </c>
      <c r="AY1026" s="263" t="s">
        <v>160</v>
      </c>
    </row>
    <row r="1027" s="264" customFormat="true" ht="12.8" hidden="false" customHeight="false" outlineLevel="0" collapsed="false">
      <c r="B1027" s="265"/>
      <c r="C1027" s="266"/>
      <c r="D1027" s="254" t="s">
        <v>168</v>
      </c>
      <c r="E1027" s="267"/>
      <c r="F1027" s="268" t="s">
        <v>172</v>
      </c>
      <c r="G1027" s="266"/>
      <c r="H1027" s="269" t="n">
        <v>16.96</v>
      </c>
      <c r="I1027" s="270"/>
      <c r="J1027" s="266"/>
      <c r="K1027" s="266"/>
      <c r="L1027" s="271"/>
      <c r="M1027" s="272"/>
      <c r="N1027" s="273"/>
      <c r="O1027" s="273"/>
      <c r="P1027" s="273"/>
      <c r="Q1027" s="273"/>
      <c r="R1027" s="273"/>
      <c r="S1027" s="273"/>
      <c r="T1027" s="274"/>
      <c r="AT1027" s="275" t="s">
        <v>168</v>
      </c>
      <c r="AU1027" s="275" t="s">
        <v>88</v>
      </c>
      <c r="AV1027" s="264" t="s">
        <v>166</v>
      </c>
      <c r="AW1027" s="264" t="s">
        <v>35</v>
      </c>
      <c r="AX1027" s="264" t="s">
        <v>86</v>
      </c>
      <c r="AY1027" s="275" t="s">
        <v>160</v>
      </c>
    </row>
    <row r="1028" s="31" customFormat="true" ht="16.5" hidden="false" customHeight="true" outlineLevel="0" collapsed="false">
      <c r="A1028" s="24"/>
      <c r="B1028" s="25"/>
      <c r="C1028" s="237" t="s">
        <v>1066</v>
      </c>
      <c r="D1028" s="237" t="s">
        <v>162</v>
      </c>
      <c r="E1028" s="238" t="s">
        <v>1067</v>
      </c>
      <c r="F1028" s="239" t="s">
        <v>1068</v>
      </c>
      <c r="G1028" s="240" t="s">
        <v>213</v>
      </c>
      <c r="H1028" s="241" t="n">
        <v>42.552</v>
      </c>
      <c r="I1028" s="242"/>
      <c r="J1028" s="243" t="n">
        <f aca="false">ROUND(I1028*H1028,2)</f>
        <v>0</v>
      </c>
      <c r="K1028" s="244"/>
      <c r="L1028" s="30"/>
      <c r="M1028" s="245"/>
      <c r="N1028" s="246" t="s">
        <v>44</v>
      </c>
      <c r="O1028" s="74"/>
      <c r="P1028" s="247" t="n">
        <f aca="false">O1028*H1028</f>
        <v>0</v>
      </c>
      <c r="Q1028" s="247" t="n">
        <v>0.0003</v>
      </c>
      <c r="R1028" s="247" t="n">
        <f aca="false">Q1028*H1028</f>
        <v>0.0127656</v>
      </c>
      <c r="S1028" s="247" t="n">
        <v>0</v>
      </c>
      <c r="T1028" s="248" t="n">
        <f aca="false">S1028*H1028</f>
        <v>0</v>
      </c>
      <c r="U1028" s="24"/>
      <c r="V1028" s="24"/>
      <c r="W1028" s="24"/>
      <c r="X1028" s="24"/>
      <c r="Y1028" s="24"/>
      <c r="Z1028" s="24"/>
      <c r="AA1028" s="24"/>
      <c r="AB1028" s="24"/>
      <c r="AC1028" s="24"/>
      <c r="AD1028" s="24"/>
      <c r="AE1028" s="24"/>
      <c r="AR1028" s="249" t="s">
        <v>256</v>
      </c>
      <c r="AT1028" s="249" t="s">
        <v>162</v>
      </c>
      <c r="AU1028" s="249" t="s">
        <v>88</v>
      </c>
      <c r="AY1028" s="3" t="s">
        <v>160</v>
      </c>
      <c r="BE1028" s="250" t="n">
        <f aca="false">IF(N1028="základní",J1028,0)</f>
        <v>0</v>
      </c>
      <c r="BF1028" s="250" t="n">
        <f aca="false">IF(N1028="snížená",J1028,0)</f>
        <v>0</v>
      </c>
      <c r="BG1028" s="250" t="n">
        <f aca="false">IF(N1028="zákl. přenesená",J1028,0)</f>
        <v>0</v>
      </c>
      <c r="BH1028" s="250" t="n">
        <f aca="false">IF(N1028="sníž. přenesená",J1028,0)</f>
        <v>0</v>
      </c>
      <c r="BI1028" s="250" t="n">
        <f aca="false">IF(N1028="nulová",J1028,0)</f>
        <v>0</v>
      </c>
      <c r="BJ1028" s="3" t="s">
        <v>86</v>
      </c>
      <c r="BK1028" s="250" t="n">
        <f aca="false">ROUND(I1028*H1028,2)</f>
        <v>0</v>
      </c>
      <c r="BL1028" s="3" t="s">
        <v>256</v>
      </c>
      <c r="BM1028" s="249" t="s">
        <v>1069</v>
      </c>
    </row>
    <row r="1029" s="251" customFormat="true" ht="12.8" hidden="false" customHeight="false" outlineLevel="0" collapsed="false">
      <c r="B1029" s="252"/>
      <c r="C1029" s="253"/>
      <c r="D1029" s="254" t="s">
        <v>168</v>
      </c>
      <c r="E1029" s="255"/>
      <c r="F1029" s="256" t="s">
        <v>1070</v>
      </c>
      <c r="G1029" s="253"/>
      <c r="H1029" s="257" t="n">
        <v>35.27</v>
      </c>
      <c r="I1029" s="258"/>
      <c r="J1029" s="253"/>
      <c r="K1029" s="253"/>
      <c r="L1029" s="259"/>
      <c r="M1029" s="260"/>
      <c r="N1029" s="261"/>
      <c r="O1029" s="261"/>
      <c r="P1029" s="261"/>
      <c r="Q1029" s="261"/>
      <c r="R1029" s="261"/>
      <c r="S1029" s="261"/>
      <c r="T1029" s="262"/>
      <c r="AT1029" s="263" t="s">
        <v>168</v>
      </c>
      <c r="AU1029" s="263" t="s">
        <v>88</v>
      </c>
      <c r="AV1029" s="251" t="s">
        <v>88</v>
      </c>
      <c r="AW1029" s="251" t="s">
        <v>35</v>
      </c>
      <c r="AX1029" s="251" t="s">
        <v>79</v>
      </c>
      <c r="AY1029" s="263" t="s">
        <v>160</v>
      </c>
    </row>
    <row r="1030" s="251" customFormat="true" ht="12.8" hidden="false" customHeight="false" outlineLevel="0" collapsed="false">
      <c r="B1030" s="252"/>
      <c r="C1030" s="253"/>
      <c r="D1030" s="254" t="s">
        <v>168</v>
      </c>
      <c r="E1030" s="255"/>
      <c r="F1030" s="256" t="s">
        <v>1071</v>
      </c>
      <c r="G1030" s="253"/>
      <c r="H1030" s="257" t="n">
        <v>7.282</v>
      </c>
      <c r="I1030" s="258"/>
      <c r="J1030" s="253"/>
      <c r="K1030" s="253"/>
      <c r="L1030" s="259"/>
      <c r="M1030" s="260"/>
      <c r="N1030" s="261"/>
      <c r="O1030" s="261"/>
      <c r="P1030" s="261"/>
      <c r="Q1030" s="261"/>
      <c r="R1030" s="261"/>
      <c r="S1030" s="261"/>
      <c r="T1030" s="262"/>
      <c r="AT1030" s="263" t="s">
        <v>168</v>
      </c>
      <c r="AU1030" s="263" t="s">
        <v>88</v>
      </c>
      <c r="AV1030" s="251" t="s">
        <v>88</v>
      </c>
      <c r="AW1030" s="251" t="s">
        <v>35</v>
      </c>
      <c r="AX1030" s="251" t="s">
        <v>79</v>
      </c>
      <c r="AY1030" s="263" t="s">
        <v>160</v>
      </c>
    </row>
    <row r="1031" s="264" customFormat="true" ht="12.8" hidden="false" customHeight="false" outlineLevel="0" collapsed="false">
      <c r="B1031" s="265"/>
      <c r="C1031" s="266"/>
      <c r="D1031" s="254" t="s">
        <v>168</v>
      </c>
      <c r="E1031" s="267"/>
      <c r="F1031" s="268" t="s">
        <v>172</v>
      </c>
      <c r="G1031" s="266"/>
      <c r="H1031" s="269" t="n">
        <v>42.552</v>
      </c>
      <c r="I1031" s="270"/>
      <c r="J1031" s="266"/>
      <c r="K1031" s="266"/>
      <c r="L1031" s="271"/>
      <c r="M1031" s="272"/>
      <c r="N1031" s="273"/>
      <c r="O1031" s="273"/>
      <c r="P1031" s="273"/>
      <c r="Q1031" s="273"/>
      <c r="R1031" s="273"/>
      <c r="S1031" s="273"/>
      <c r="T1031" s="274"/>
      <c r="AT1031" s="275" t="s">
        <v>168</v>
      </c>
      <c r="AU1031" s="275" t="s">
        <v>88</v>
      </c>
      <c r="AV1031" s="264" t="s">
        <v>166</v>
      </c>
      <c r="AW1031" s="264" t="s">
        <v>35</v>
      </c>
      <c r="AX1031" s="264" t="s">
        <v>86</v>
      </c>
      <c r="AY1031" s="275" t="s">
        <v>160</v>
      </c>
    </row>
    <row r="1032" s="31" customFormat="true" ht="21.75" hidden="false" customHeight="true" outlineLevel="0" collapsed="false">
      <c r="A1032" s="24"/>
      <c r="B1032" s="25"/>
      <c r="C1032" s="237" t="s">
        <v>1072</v>
      </c>
      <c r="D1032" s="237" t="s">
        <v>162</v>
      </c>
      <c r="E1032" s="238" t="s">
        <v>1073</v>
      </c>
      <c r="F1032" s="239" t="s">
        <v>1074</v>
      </c>
      <c r="G1032" s="240" t="s">
        <v>221</v>
      </c>
      <c r="H1032" s="241" t="n">
        <v>16.96</v>
      </c>
      <c r="I1032" s="242"/>
      <c r="J1032" s="243" t="n">
        <f aca="false">ROUND(I1032*H1032,2)</f>
        <v>0</v>
      </c>
      <c r="K1032" s="244"/>
      <c r="L1032" s="30"/>
      <c r="M1032" s="245"/>
      <c r="N1032" s="246" t="s">
        <v>44</v>
      </c>
      <c r="O1032" s="74"/>
      <c r="P1032" s="247" t="n">
        <f aca="false">O1032*H1032</f>
        <v>0</v>
      </c>
      <c r="Q1032" s="247" t="n">
        <v>0.00117</v>
      </c>
      <c r="R1032" s="247" t="n">
        <f aca="false">Q1032*H1032</f>
        <v>0.0198432</v>
      </c>
      <c r="S1032" s="247" t="n">
        <v>0</v>
      </c>
      <c r="T1032" s="248" t="n">
        <f aca="false">S1032*H1032</f>
        <v>0</v>
      </c>
      <c r="U1032" s="24"/>
      <c r="V1032" s="24"/>
      <c r="W1032" s="24"/>
      <c r="X1032" s="24"/>
      <c r="Y1032" s="24"/>
      <c r="Z1032" s="24"/>
      <c r="AA1032" s="24"/>
      <c r="AB1032" s="24"/>
      <c r="AC1032" s="24"/>
      <c r="AD1032" s="24"/>
      <c r="AE1032" s="24"/>
      <c r="AR1032" s="249" t="s">
        <v>256</v>
      </c>
      <c r="AT1032" s="249" t="s">
        <v>162</v>
      </c>
      <c r="AU1032" s="249" t="s">
        <v>88</v>
      </c>
      <c r="AY1032" s="3" t="s">
        <v>160</v>
      </c>
      <c r="BE1032" s="250" t="n">
        <f aca="false">IF(N1032="základní",J1032,0)</f>
        <v>0</v>
      </c>
      <c r="BF1032" s="250" t="n">
        <f aca="false">IF(N1032="snížená",J1032,0)</f>
        <v>0</v>
      </c>
      <c r="BG1032" s="250" t="n">
        <f aca="false">IF(N1032="zákl. přenesená",J1032,0)</f>
        <v>0</v>
      </c>
      <c r="BH1032" s="250" t="n">
        <f aca="false">IF(N1032="sníž. přenesená",J1032,0)</f>
        <v>0</v>
      </c>
      <c r="BI1032" s="250" t="n">
        <f aca="false">IF(N1032="nulová",J1032,0)</f>
        <v>0</v>
      </c>
      <c r="BJ1032" s="3" t="s">
        <v>86</v>
      </c>
      <c r="BK1032" s="250" t="n">
        <f aca="false">ROUND(I1032*H1032,2)</f>
        <v>0</v>
      </c>
      <c r="BL1032" s="3" t="s">
        <v>256</v>
      </c>
      <c r="BM1032" s="249" t="s">
        <v>1075</v>
      </c>
    </row>
    <row r="1033" s="251" customFormat="true" ht="12.8" hidden="false" customHeight="false" outlineLevel="0" collapsed="false">
      <c r="B1033" s="252"/>
      <c r="C1033" s="253"/>
      <c r="D1033" s="254" t="s">
        <v>168</v>
      </c>
      <c r="E1033" s="255"/>
      <c r="F1033" s="256" t="s">
        <v>1065</v>
      </c>
      <c r="G1033" s="253"/>
      <c r="H1033" s="257" t="n">
        <v>16.96</v>
      </c>
      <c r="I1033" s="258"/>
      <c r="J1033" s="253"/>
      <c r="K1033" s="253"/>
      <c r="L1033" s="259"/>
      <c r="M1033" s="260"/>
      <c r="N1033" s="261"/>
      <c r="O1033" s="261"/>
      <c r="P1033" s="261"/>
      <c r="Q1033" s="261"/>
      <c r="R1033" s="261"/>
      <c r="S1033" s="261"/>
      <c r="T1033" s="262"/>
      <c r="AT1033" s="263" t="s">
        <v>168</v>
      </c>
      <c r="AU1033" s="263" t="s">
        <v>88</v>
      </c>
      <c r="AV1033" s="251" t="s">
        <v>88</v>
      </c>
      <c r="AW1033" s="251" t="s">
        <v>35</v>
      </c>
      <c r="AX1033" s="251" t="s">
        <v>79</v>
      </c>
      <c r="AY1033" s="263" t="s">
        <v>160</v>
      </c>
    </row>
    <row r="1034" s="264" customFormat="true" ht="12.8" hidden="false" customHeight="false" outlineLevel="0" collapsed="false">
      <c r="B1034" s="265"/>
      <c r="C1034" s="266"/>
      <c r="D1034" s="254" t="s">
        <v>168</v>
      </c>
      <c r="E1034" s="267"/>
      <c r="F1034" s="268" t="s">
        <v>172</v>
      </c>
      <c r="G1034" s="266"/>
      <c r="H1034" s="269" t="n">
        <v>16.96</v>
      </c>
      <c r="I1034" s="270"/>
      <c r="J1034" s="266"/>
      <c r="K1034" s="266"/>
      <c r="L1034" s="271"/>
      <c r="M1034" s="272"/>
      <c r="N1034" s="273"/>
      <c r="O1034" s="273"/>
      <c r="P1034" s="273"/>
      <c r="Q1034" s="273"/>
      <c r="R1034" s="273"/>
      <c r="S1034" s="273"/>
      <c r="T1034" s="274"/>
      <c r="AT1034" s="275" t="s">
        <v>168</v>
      </c>
      <c r="AU1034" s="275" t="s">
        <v>88</v>
      </c>
      <c r="AV1034" s="264" t="s">
        <v>166</v>
      </c>
      <c r="AW1034" s="264" t="s">
        <v>35</v>
      </c>
      <c r="AX1034" s="264" t="s">
        <v>86</v>
      </c>
      <c r="AY1034" s="275" t="s">
        <v>160</v>
      </c>
    </row>
    <row r="1035" s="31" customFormat="true" ht="21.75" hidden="false" customHeight="true" outlineLevel="0" collapsed="false">
      <c r="A1035" s="24"/>
      <c r="B1035" s="25"/>
      <c r="C1035" s="287" t="s">
        <v>1076</v>
      </c>
      <c r="D1035" s="287" t="s">
        <v>262</v>
      </c>
      <c r="E1035" s="288" t="s">
        <v>1077</v>
      </c>
      <c r="F1035" s="289" t="s">
        <v>1078</v>
      </c>
      <c r="G1035" s="290" t="s">
        <v>259</v>
      </c>
      <c r="H1035" s="291" t="n">
        <v>55.968</v>
      </c>
      <c r="I1035" s="292"/>
      <c r="J1035" s="293" t="n">
        <f aca="false">ROUND(I1035*H1035,2)</f>
        <v>0</v>
      </c>
      <c r="K1035" s="294"/>
      <c r="L1035" s="295"/>
      <c r="M1035" s="296"/>
      <c r="N1035" s="297" t="s">
        <v>44</v>
      </c>
      <c r="O1035" s="74"/>
      <c r="P1035" s="247" t="n">
        <f aca="false">O1035*H1035</f>
        <v>0</v>
      </c>
      <c r="Q1035" s="247" t="n">
        <v>0.004</v>
      </c>
      <c r="R1035" s="247" t="n">
        <f aca="false">Q1035*H1035</f>
        <v>0.223872</v>
      </c>
      <c r="S1035" s="247" t="n">
        <v>0</v>
      </c>
      <c r="T1035" s="248" t="n">
        <f aca="false">S1035*H1035</f>
        <v>0</v>
      </c>
      <c r="U1035" s="24"/>
      <c r="V1035" s="24"/>
      <c r="W1035" s="24"/>
      <c r="X1035" s="24"/>
      <c r="Y1035" s="24"/>
      <c r="Z1035" s="24"/>
      <c r="AA1035" s="24"/>
      <c r="AB1035" s="24"/>
      <c r="AC1035" s="24"/>
      <c r="AD1035" s="24"/>
      <c r="AE1035" s="24"/>
      <c r="AR1035" s="249" t="s">
        <v>331</v>
      </c>
      <c r="AT1035" s="249" t="s">
        <v>262</v>
      </c>
      <c r="AU1035" s="249" t="s">
        <v>88</v>
      </c>
      <c r="AY1035" s="3" t="s">
        <v>160</v>
      </c>
      <c r="BE1035" s="250" t="n">
        <f aca="false">IF(N1035="základní",J1035,0)</f>
        <v>0</v>
      </c>
      <c r="BF1035" s="250" t="n">
        <f aca="false">IF(N1035="snížená",J1035,0)</f>
        <v>0</v>
      </c>
      <c r="BG1035" s="250" t="n">
        <f aca="false">IF(N1035="zákl. přenesená",J1035,0)</f>
        <v>0</v>
      </c>
      <c r="BH1035" s="250" t="n">
        <f aca="false">IF(N1035="sníž. přenesená",J1035,0)</f>
        <v>0</v>
      </c>
      <c r="BI1035" s="250" t="n">
        <f aca="false">IF(N1035="nulová",J1035,0)</f>
        <v>0</v>
      </c>
      <c r="BJ1035" s="3" t="s">
        <v>86</v>
      </c>
      <c r="BK1035" s="250" t="n">
        <f aca="false">ROUND(I1035*H1035,2)</f>
        <v>0</v>
      </c>
      <c r="BL1035" s="3" t="s">
        <v>256</v>
      </c>
      <c r="BM1035" s="249" t="s">
        <v>1079</v>
      </c>
    </row>
    <row r="1036" s="251" customFormat="true" ht="12.8" hidden="false" customHeight="false" outlineLevel="0" collapsed="false">
      <c r="B1036" s="252"/>
      <c r="C1036" s="253"/>
      <c r="D1036" s="254" t="s">
        <v>168</v>
      </c>
      <c r="E1036" s="253"/>
      <c r="F1036" s="256" t="s">
        <v>1080</v>
      </c>
      <c r="G1036" s="253"/>
      <c r="H1036" s="257" t="n">
        <v>55.968</v>
      </c>
      <c r="I1036" s="258"/>
      <c r="J1036" s="253"/>
      <c r="K1036" s="253"/>
      <c r="L1036" s="259"/>
      <c r="M1036" s="260"/>
      <c r="N1036" s="261"/>
      <c r="O1036" s="261"/>
      <c r="P1036" s="261"/>
      <c r="Q1036" s="261"/>
      <c r="R1036" s="261"/>
      <c r="S1036" s="261"/>
      <c r="T1036" s="262"/>
      <c r="AT1036" s="263" t="s">
        <v>168</v>
      </c>
      <c r="AU1036" s="263" t="s">
        <v>88</v>
      </c>
      <c r="AV1036" s="251" t="s">
        <v>88</v>
      </c>
      <c r="AW1036" s="251" t="s">
        <v>3</v>
      </c>
      <c r="AX1036" s="251" t="s">
        <v>86</v>
      </c>
      <c r="AY1036" s="263" t="s">
        <v>160</v>
      </c>
    </row>
    <row r="1037" s="31" customFormat="true" ht="21.75" hidden="false" customHeight="true" outlineLevel="0" collapsed="false">
      <c r="A1037" s="24"/>
      <c r="B1037" s="25"/>
      <c r="C1037" s="237" t="s">
        <v>1081</v>
      </c>
      <c r="D1037" s="237" t="s">
        <v>162</v>
      </c>
      <c r="E1037" s="238" t="s">
        <v>1082</v>
      </c>
      <c r="F1037" s="239" t="s">
        <v>1083</v>
      </c>
      <c r="G1037" s="240" t="s">
        <v>221</v>
      </c>
      <c r="H1037" s="241" t="n">
        <v>16.96</v>
      </c>
      <c r="I1037" s="242"/>
      <c r="J1037" s="243" t="n">
        <f aca="false">ROUND(I1037*H1037,2)</f>
        <v>0</v>
      </c>
      <c r="K1037" s="244"/>
      <c r="L1037" s="30"/>
      <c r="M1037" s="245"/>
      <c r="N1037" s="246" t="s">
        <v>44</v>
      </c>
      <c r="O1037" s="74"/>
      <c r="P1037" s="247" t="n">
        <f aca="false">O1037*H1037</f>
        <v>0</v>
      </c>
      <c r="Q1037" s="247" t="n">
        <v>0.00078</v>
      </c>
      <c r="R1037" s="247" t="n">
        <f aca="false">Q1037*H1037</f>
        <v>0.0132288</v>
      </c>
      <c r="S1037" s="247" t="n">
        <v>0</v>
      </c>
      <c r="T1037" s="248" t="n">
        <f aca="false">S1037*H1037</f>
        <v>0</v>
      </c>
      <c r="U1037" s="24"/>
      <c r="V1037" s="24"/>
      <c r="W1037" s="24"/>
      <c r="X1037" s="24"/>
      <c r="Y1037" s="24"/>
      <c r="Z1037" s="24"/>
      <c r="AA1037" s="24"/>
      <c r="AB1037" s="24"/>
      <c r="AC1037" s="24"/>
      <c r="AD1037" s="24"/>
      <c r="AE1037" s="24"/>
      <c r="AR1037" s="249" t="s">
        <v>256</v>
      </c>
      <c r="AT1037" s="249" t="s">
        <v>162</v>
      </c>
      <c r="AU1037" s="249" t="s">
        <v>88</v>
      </c>
      <c r="AY1037" s="3" t="s">
        <v>160</v>
      </c>
      <c r="BE1037" s="250" t="n">
        <f aca="false">IF(N1037="základní",J1037,0)</f>
        <v>0</v>
      </c>
      <c r="BF1037" s="250" t="n">
        <f aca="false">IF(N1037="snížená",J1037,0)</f>
        <v>0</v>
      </c>
      <c r="BG1037" s="250" t="n">
        <f aca="false">IF(N1037="zákl. přenesená",J1037,0)</f>
        <v>0</v>
      </c>
      <c r="BH1037" s="250" t="n">
        <f aca="false">IF(N1037="sníž. přenesená",J1037,0)</f>
        <v>0</v>
      </c>
      <c r="BI1037" s="250" t="n">
        <f aca="false">IF(N1037="nulová",J1037,0)</f>
        <v>0</v>
      </c>
      <c r="BJ1037" s="3" t="s">
        <v>86</v>
      </c>
      <c r="BK1037" s="250" t="n">
        <f aca="false">ROUND(I1037*H1037,2)</f>
        <v>0</v>
      </c>
      <c r="BL1037" s="3" t="s">
        <v>256</v>
      </c>
      <c r="BM1037" s="249" t="s">
        <v>1084</v>
      </c>
    </row>
    <row r="1038" s="251" customFormat="true" ht="12.8" hidden="false" customHeight="false" outlineLevel="0" collapsed="false">
      <c r="B1038" s="252"/>
      <c r="C1038" s="253"/>
      <c r="D1038" s="254" t="s">
        <v>168</v>
      </c>
      <c r="E1038" s="255"/>
      <c r="F1038" s="256" t="s">
        <v>1065</v>
      </c>
      <c r="G1038" s="253"/>
      <c r="H1038" s="257" t="n">
        <v>16.96</v>
      </c>
      <c r="I1038" s="258"/>
      <c r="J1038" s="253"/>
      <c r="K1038" s="253"/>
      <c r="L1038" s="259"/>
      <c r="M1038" s="260"/>
      <c r="N1038" s="261"/>
      <c r="O1038" s="261"/>
      <c r="P1038" s="261"/>
      <c r="Q1038" s="261"/>
      <c r="R1038" s="261"/>
      <c r="S1038" s="261"/>
      <c r="T1038" s="262"/>
      <c r="AT1038" s="263" t="s">
        <v>168</v>
      </c>
      <c r="AU1038" s="263" t="s">
        <v>88</v>
      </c>
      <c r="AV1038" s="251" t="s">
        <v>88</v>
      </c>
      <c r="AW1038" s="251" t="s">
        <v>35</v>
      </c>
      <c r="AX1038" s="251" t="s">
        <v>79</v>
      </c>
      <c r="AY1038" s="263" t="s">
        <v>160</v>
      </c>
    </row>
    <row r="1039" s="264" customFormat="true" ht="12.8" hidden="false" customHeight="false" outlineLevel="0" collapsed="false">
      <c r="B1039" s="265"/>
      <c r="C1039" s="266"/>
      <c r="D1039" s="254" t="s">
        <v>168</v>
      </c>
      <c r="E1039" s="267"/>
      <c r="F1039" s="268" t="s">
        <v>172</v>
      </c>
      <c r="G1039" s="266"/>
      <c r="H1039" s="269" t="n">
        <v>16.96</v>
      </c>
      <c r="I1039" s="270"/>
      <c r="J1039" s="266"/>
      <c r="K1039" s="266"/>
      <c r="L1039" s="271"/>
      <c r="M1039" s="272"/>
      <c r="N1039" s="273"/>
      <c r="O1039" s="273"/>
      <c r="P1039" s="273"/>
      <c r="Q1039" s="273"/>
      <c r="R1039" s="273"/>
      <c r="S1039" s="273"/>
      <c r="T1039" s="274"/>
      <c r="AT1039" s="275" t="s">
        <v>168</v>
      </c>
      <c r="AU1039" s="275" t="s">
        <v>88</v>
      </c>
      <c r="AV1039" s="264" t="s">
        <v>166</v>
      </c>
      <c r="AW1039" s="264" t="s">
        <v>35</v>
      </c>
      <c r="AX1039" s="264" t="s">
        <v>86</v>
      </c>
      <c r="AY1039" s="275" t="s">
        <v>160</v>
      </c>
    </row>
    <row r="1040" s="31" customFormat="true" ht="33" hidden="false" customHeight="true" outlineLevel="0" collapsed="false">
      <c r="A1040" s="24"/>
      <c r="B1040" s="25"/>
      <c r="C1040" s="287" t="s">
        <v>1085</v>
      </c>
      <c r="D1040" s="287" t="s">
        <v>262</v>
      </c>
      <c r="E1040" s="288" t="s">
        <v>1086</v>
      </c>
      <c r="F1040" s="289" t="s">
        <v>1087</v>
      </c>
      <c r="G1040" s="290" t="s">
        <v>213</v>
      </c>
      <c r="H1040" s="291" t="n">
        <v>3.848</v>
      </c>
      <c r="I1040" s="292"/>
      <c r="J1040" s="293" t="n">
        <f aca="false">ROUND(I1040*H1040,2)</f>
        <v>0</v>
      </c>
      <c r="K1040" s="294"/>
      <c r="L1040" s="295"/>
      <c r="M1040" s="296"/>
      <c r="N1040" s="297" t="s">
        <v>44</v>
      </c>
      <c r="O1040" s="74"/>
      <c r="P1040" s="247" t="n">
        <f aca="false">O1040*H1040</f>
        <v>0</v>
      </c>
      <c r="Q1040" s="247" t="n">
        <v>0.018</v>
      </c>
      <c r="R1040" s="247" t="n">
        <f aca="false">Q1040*H1040</f>
        <v>0.069264</v>
      </c>
      <c r="S1040" s="247" t="n">
        <v>0</v>
      </c>
      <c r="T1040" s="248" t="n">
        <f aca="false">S1040*H1040</f>
        <v>0</v>
      </c>
      <c r="U1040" s="24"/>
      <c r="V1040" s="24"/>
      <c r="W1040" s="24"/>
      <c r="X1040" s="24"/>
      <c r="Y1040" s="24"/>
      <c r="Z1040" s="24"/>
      <c r="AA1040" s="24"/>
      <c r="AB1040" s="24"/>
      <c r="AC1040" s="24"/>
      <c r="AD1040" s="24"/>
      <c r="AE1040" s="24"/>
      <c r="AR1040" s="249" t="s">
        <v>331</v>
      </c>
      <c r="AT1040" s="249" t="s">
        <v>262</v>
      </c>
      <c r="AU1040" s="249" t="s">
        <v>88</v>
      </c>
      <c r="AY1040" s="3" t="s">
        <v>160</v>
      </c>
      <c r="BE1040" s="250" t="n">
        <f aca="false">IF(N1040="základní",J1040,0)</f>
        <v>0</v>
      </c>
      <c r="BF1040" s="250" t="n">
        <f aca="false">IF(N1040="snížená",J1040,0)</f>
        <v>0</v>
      </c>
      <c r="BG1040" s="250" t="n">
        <f aca="false">IF(N1040="zákl. přenesená",J1040,0)</f>
        <v>0</v>
      </c>
      <c r="BH1040" s="250" t="n">
        <f aca="false">IF(N1040="sníž. přenesená",J1040,0)</f>
        <v>0</v>
      </c>
      <c r="BI1040" s="250" t="n">
        <f aca="false">IF(N1040="nulová",J1040,0)</f>
        <v>0</v>
      </c>
      <c r="BJ1040" s="3" t="s">
        <v>86</v>
      </c>
      <c r="BK1040" s="250" t="n">
        <f aca="false">ROUND(I1040*H1040,2)</f>
        <v>0</v>
      </c>
      <c r="BL1040" s="3" t="s">
        <v>256</v>
      </c>
      <c r="BM1040" s="249" t="s">
        <v>1088</v>
      </c>
    </row>
    <row r="1041" s="251" customFormat="true" ht="12.8" hidden="false" customHeight="false" outlineLevel="0" collapsed="false">
      <c r="B1041" s="252"/>
      <c r="C1041" s="253"/>
      <c r="D1041" s="254" t="s">
        <v>168</v>
      </c>
      <c r="E1041" s="255"/>
      <c r="F1041" s="256" t="s">
        <v>1089</v>
      </c>
      <c r="G1041" s="253"/>
      <c r="H1041" s="257" t="n">
        <v>3.498</v>
      </c>
      <c r="I1041" s="258"/>
      <c r="J1041" s="253"/>
      <c r="K1041" s="253"/>
      <c r="L1041" s="259"/>
      <c r="M1041" s="260"/>
      <c r="N1041" s="261"/>
      <c r="O1041" s="261"/>
      <c r="P1041" s="261"/>
      <c r="Q1041" s="261"/>
      <c r="R1041" s="261"/>
      <c r="S1041" s="261"/>
      <c r="T1041" s="262"/>
      <c r="AT1041" s="263" t="s">
        <v>168</v>
      </c>
      <c r="AU1041" s="263" t="s">
        <v>88</v>
      </c>
      <c r="AV1041" s="251" t="s">
        <v>88</v>
      </c>
      <c r="AW1041" s="251" t="s">
        <v>35</v>
      </c>
      <c r="AX1041" s="251" t="s">
        <v>79</v>
      </c>
      <c r="AY1041" s="263" t="s">
        <v>160</v>
      </c>
    </row>
    <row r="1042" s="264" customFormat="true" ht="12.8" hidden="false" customHeight="false" outlineLevel="0" collapsed="false">
      <c r="B1042" s="265"/>
      <c r="C1042" s="266"/>
      <c r="D1042" s="254" t="s">
        <v>168</v>
      </c>
      <c r="E1042" s="267"/>
      <c r="F1042" s="268" t="s">
        <v>172</v>
      </c>
      <c r="G1042" s="266"/>
      <c r="H1042" s="269" t="n">
        <v>3.498</v>
      </c>
      <c r="I1042" s="270"/>
      <c r="J1042" s="266"/>
      <c r="K1042" s="266"/>
      <c r="L1042" s="271"/>
      <c r="M1042" s="272"/>
      <c r="N1042" s="273"/>
      <c r="O1042" s="273"/>
      <c r="P1042" s="273"/>
      <c r="Q1042" s="273"/>
      <c r="R1042" s="273"/>
      <c r="S1042" s="273"/>
      <c r="T1042" s="274"/>
      <c r="AT1042" s="275" t="s">
        <v>168</v>
      </c>
      <c r="AU1042" s="275" t="s">
        <v>88</v>
      </c>
      <c r="AV1042" s="264" t="s">
        <v>166</v>
      </c>
      <c r="AW1042" s="264" t="s">
        <v>35</v>
      </c>
      <c r="AX1042" s="264" t="s">
        <v>86</v>
      </c>
      <c r="AY1042" s="275" t="s">
        <v>160</v>
      </c>
    </row>
    <row r="1043" s="251" customFormat="true" ht="12.8" hidden="false" customHeight="false" outlineLevel="0" collapsed="false">
      <c r="B1043" s="252"/>
      <c r="C1043" s="253"/>
      <c r="D1043" s="254" t="s">
        <v>168</v>
      </c>
      <c r="E1043" s="253"/>
      <c r="F1043" s="256" t="s">
        <v>1090</v>
      </c>
      <c r="G1043" s="253"/>
      <c r="H1043" s="257" t="n">
        <v>3.848</v>
      </c>
      <c r="I1043" s="258"/>
      <c r="J1043" s="253"/>
      <c r="K1043" s="253"/>
      <c r="L1043" s="259"/>
      <c r="M1043" s="260"/>
      <c r="N1043" s="261"/>
      <c r="O1043" s="261"/>
      <c r="P1043" s="261"/>
      <c r="Q1043" s="261"/>
      <c r="R1043" s="261"/>
      <c r="S1043" s="261"/>
      <c r="T1043" s="262"/>
      <c r="AT1043" s="263" t="s">
        <v>168</v>
      </c>
      <c r="AU1043" s="263" t="s">
        <v>88</v>
      </c>
      <c r="AV1043" s="251" t="s">
        <v>88</v>
      </c>
      <c r="AW1043" s="251" t="s">
        <v>3</v>
      </c>
      <c r="AX1043" s="251" t="s">
        <v>86</v>
      </c>
      <c r="AY1043" s="263" t="s">
        <v>160</v>
      </c>
    </row>
    <row r="1044" s="31" customFormat="true" ht="21.75" hidden="false" customHeight="true" outlineLevel="0" collapsed="false">
      <c r="A1044" s="24"/>
      <c r="B1044" s="25"/>
      <c r="C1044" s="237" t="s">
        <v>1091</v>
      </c>
      <c r="D1044" s="237" t="s">
        <v>162</v>
      </c>
      <c r="E1044" s="238" t="s">
        <v>1092</v>
      </c>
      <c r="F1044" s="239" t="s">
        <v>1093</v>
      </c>
      <c r="G1044" s="240" t="s">
        <v>221</v>
      </c>
      <c r="H1044" s="241" t="n">
        <v>50.28</v>
      </c>
      <c r="I1044" s="242"/>
      <c r="J1044" s="243" t="n">
        <f aca="false">ROUND(I1044*H1044,2)</f>
        <v>0</v>
      </c>
      <c r="K1044" s="244"/>
      <c r="L1044" s="30"/>
      <c r="M1044" s="245"/>
      <c r="N1044" s="246" t="s">
        <v>44</v>
      </c>
      <c r="O1044" s="74"/>
      <c r="P1044" s="247" t="n">
        <f aca="false">O1044*H1044</f>
        <v>0</v>
      </c>
      <c r="Q1044" s="247" t="n">
        <v>0.00043</v>
      </c>
      <c r="R1044" s="247" t="n">
        <f aca="false">Q1044*H1044</f>
        <v>0.0216204</v>
      </c>
      <c r="S1044" s="247" t="n">
        <v>0</v>
      </c>
      <c r="T1044" s="248" t="n">
        <f aca="false">S1044*H1044</f>
        <v>0</v>
      </c>
      <c r="U1044" s="24"/>
      <c r="V1044" s="24"/>
      <c r="W1044" s="24"/>
      <c r="X1044" s="24"/>
      <c r="Y1044" s="24"/>
      <c r="Z1044" s="24"/>
      <c r="AA1044" s="24"/>
      <c r="AB1044" s="24"/>
      <c r="AC1044" s="24"/>
      <c r="AD1044" s="24"/>
      <c r="AE1044" s="24"/>
      <c r="AR1044" s="249" t="s">
        <v>256</v>
      </c>
      <c r="AT1044" s="249" t="s">
        <v>162</v>
      </c>
      <c r="AU1044" s="249" t="s">
        <v>88</v>
      </c>
      <c r="AY1044" s="3" t="s">
        <v>160</v>
      </c>
      <c r="BE1044" s="250" t="n">
        <f aca="false">IF(N1044="základní",J1044,0)</f>
        <v>0</v>
      </c>
      <c r="BF1044" s="250" t="n">
        <f aca="false">IF(N1044="snížená",J1044,0)</f>
        <v>0</v>
      </c>
      <c r="BG1044" s="250" t="n">
        <f aca="false">IF(N1044="zákl. přenesená",J1044,0)</f>
        <v>0</v>
      </c>
      <c r="BH1044" s="250" t="n">
        <f aca="false">IF(N1044="sníž. přenesená",J1044,0)</f>
        <v>0</v>
      </c>
      <c r="BI1044" s="250" t="n">
        <f aca="false">IF(N1044="nulová",J1044,0)</f>
        <v>0</v>
      </c>
      <c r="BJ1044" s="3" t="s">
        <v>86</v>
      </c>
      <c r="BK1044" s="250" t="n">
        <f aca="false">ROUND(I1044*H1044,2)</f>
        <v>0</v>
      </c>
      <c r="BL1044" s="3" t="s">
        <v>256</v>
      </c>
      <c r="BM1044" s="249" t="s">
        <v>1094</v>
      </c>
    </row>
    <row r="1045" s="276" customFormat="true" ht="12.8" hidden="false" customHeight="false" outlineLevel="0" collapsed="false">
      <c r="B1045" s="277"/>
      <c r="C1045" s="278"/>
      <c r="D1045" s="254" t="s">
        <v>168</v>
      </c>
      <c r="E1045" s="279"/>
      <c r="F1045" s="280" t="s">
        <v>521</v>
      </c>
      <c r="G1045" s="278"/>
      <c r="H1045" s="279"/>
      <c r="I1045" s="281"/>
      <c r="J1045" s="278"/>
      <c r="K1045" s="278"/>
      <c r="L1045" s="282"/>
      <c r="M1045" s="283"/>
      <c r="N1045" s="284"/>
      <c r="O1045" s="284"/>
      <c r="P1045" s="284"/>
      <c r="Q1045" s="284"/>
      <c r="R1045" s="284"/>
      <c r="S1045" s="284"/>
      <c r="T1045" s="285"/>
      <c r="AT1045" s="286" t="s">
        <v>168</v>
      </c>
      <c r="AU1045" s="286" t="s">
        <v>88</v>
      </c>
      <c r="AV1045" s="276" t="s">
        <v>86</v>
      </c>
      <c r="AW1045" s="276" t="s">
        <v>35</v>
      </c>
      <c r="AX1045" s="276" t="s">
        <v>79</v>
      </c>
      <c r="AY1045" s="286" t="s">
        <v>160</v>
      </c>
    </row>
    <row r="1046" s="251" customFormat="true" ht="12.8" hidden="false" customHeight="false" outlineLevel="0" collapsed="false">
      <c r="B1046" s="252"/>
      <c r="C1046" s="253"/>
      <c r="D1046" s="254" t="s">
        <v>168</v>
      </c>
      <c r="E1046" s="255"/>
      <c r="F1046" s="256" t="s">
        <v>1095</v>
      </c>
      <c r="G1046" s="253"/>
      <c r="H1046" s="257" t="n">
        <v>19.5</v>
      </c>
      <c r="I1046" s="258"/>
      <c r="J1046" s="253"/>
      <c r="K1046" s="253"/>
      <c r="L1046" s="259"/>
      <c r="M1046" s="260"/>
      <c r="N1046" s="261"/>
      <c r="O1046" s="261"/>
      <c r="P1046" s="261"/>
      <c r="Q1046" s="261"/>
      <c r="R1046" s="261"/>
      <c r="S1046" s="261"/>
      <c r="T1046" s="262"/>
      <c r="AT1046" s="263" t="s">
        <v>168</v>
      </c>
      <c r="AU1046" s="263" t="s">
        <v>88</v>
      </c>
      <c r="AV1046" s="251" t="s">
        <v>88</v>
      </c>
      <c r="AW1046" s="251" t="s">
        <v>35</v>
      </c>
      <c r="AX1046" s="251" t="s">
        <v>79</v>
      </c>
      <c r="AY1046" s="263" t="s">
        <v>160</v>
      </c>
    </row>
    <row r="1047" s="251" customFormat="true" ht="12.8" hidden="false" customHeight="false" outlineLevel="0" collapsed="false">
      <c r="B1047" s="252"/>
      <c r="C1047" s="253"/>
      <c r="D1047" s="254" t="s">
        <v>168</v>
      </c>
      <c r="E1047" s="255"/>
      <c r="F1047" s="256" t="s">
        <v>1096</v>
      </c>
      <c r="G1047" s="253"/>
      <c r="H1047" s="257" t="n">
        <v>13.74</v>
      </c>
      <c r="I1047" s="258"/>
      <c r="J1047" s="253"/>
      <c r="K1047" s="253"/>
      <c r="L1047" s="259"/>
      <c r="M1047" s="260"/>
      <c r="N1047" s="261"/>
      <c r="O1047" s="261"/>
      <c r="P1047" s="261"/>
      <c r="Q1047" s="261"/>
      <c r="R1047" s="261"/>
      <c r="S1047" s="261"/>
      <c r="T1047" s="262"/>
      <c r="AT1047" s="263" t="s">
        <v>168</v>
      </c>
      <c r="AU1047" s="263" t="s">
        <v>88</v>
      </c>
      <c r="AV1047" s="251" t="s">
        <v>88</v>
      </c>
      <c r="AW1047" s="251" t="s">
        <v>35</v>
      </c>
      <c r="AX1047" s="251" t="s">
        <v>79</v>
      </c>
      <c r="AY1047" s="263" t="s">
        <v>160</v>
      </c>
    </row>
    <row r="1048" s="276" customFormat="true" ht="12.8" hidden="false" customHeight="false" outlineLevel="0" collapsed="false">
      <c r="B1048" s="277"/>
      <c r="C1048" s="278"/>
      <c r="D1048" s="254" t="s">
        <v>168</v>
      </c>
      <c r="E1048" s="279"/>
      <c r="F1048" s="280" t="s">
        <v>525</v>
      </c>
      <c r="G1048" s="278"/>
      <c r="H1048" s="279"/>
      <c r="I1048" s="281"/>
      <c r="J1048" s="278"/>
      <c r="K1048" s="278"/>
      <c r="L1048" s="282"/>
      <c r="M1048" s="283"/>
      <c r="N1048" s="284"/>
      <c r="O1048" s="284"/>
      <c r="P1048" s="284"/>
      <c r="Q1048" s="284"/>
      <c r="R1048" s="284"/>
      <c r="S1048" s="284"/>
      <c r="T1048" s="285"/>
      <c r="AT1048" s="286" t="s">
        <v>168</v>
      </c>
      <c r="AU1048" s="286" t="s">
        <v>88</v>
      </c>
      <c r="AV1048" s="276" t="s">
        <v>86</v>
      </c>
      <c r="AW1048" s="276" t="s">
        <v>35</v>
      </c>
      <c r="AX1048" s="276" t="s">
        <v>79</v>
      </c>
      <c r="AY1048" s="286" t="s">
        <v>160</v>
      </c>
    </row>
    <row r="1049" s="251" customFormat="true" ht="12.8" hidden="false" customHeight="false" outlineLevel="0" collapsed="false">
      <c r="B1049" s="252"/>
      <c r="C1049" s="253"/>
      <c r="D1049" s="254" t="s">
        <v>168</v>
      </c>
      <c r="E1049" s="255"/>
      <c r="F1049" s="256" t="s">
        <v>1097</v>
      </c>
      <c r="G1049" s="253"/>
      <c r="H1049" s="257" t="n">
        <v>8.96</v>
      </c>
      <c r="I1049" s="258"/>
      <c r="J1049" s="253"/>
      <c r="K1049" s="253"/>
      <c r="L1049" s="259"/>
      <c r="M1049" s="260"/>
      <c r="N1049" s="261"/>
      <c r="O1049" s="261"/>
      <c r="P1049" s="261"/>
      <c r="Q1049" s="261"/>
      <c r="R1049" s="261"/>
      <c r="S1049" s="261"/>
      <c r="T1049" s="262"/>
      <c r="AT1049" s="263" t="s">
        <v>168</v>
      </c>
      <c r="AU1049" s="263" t="s">
        <v>88</v>
      </c>
      <c r="AV1049" s="251" t="s">
        <v>88</v>
      </c>
      <c r="AW1049" s="251" t="s">
        <v>35</v>
      </c>
      <c r="AX1049" s="251" t="s">
        <v>79</v>
      </c>
      <c r="AY1049" s="263" t="s">
        <v>160</v>
      </c>
    </row>
    <row r="1050" s="276" customFormat="true" ht="12.8" hidden="false" customHeight="false" outlineLevel="0" collapsed="false">
      <c r="B1050" s="277"/>
      <c r="C1050" s="278"/>
      <c r="D1050" s="254" t="s">
        <v>168</v>
      </c>
      <c r="E1050" s="279"/>
      <c r="F1050" s="280" t="s">
        <v>529</v>
      </c>
      <c r="G1050" s="278"/>
      <c r="H1050" s="279"/>
      <c r="I1050" s="281"/>
      <c r="J1050" s="278"/>
      <c r="K1050" s="278"/>
      <c r="L1050" s="282"/>
      <c r="M1050" s="283"/>
      <c r="N1050" s="284"/>
      <c r="O1050" s="284"/>
      <c r="P1050" s="284"/>
      <c r="Q1050" s="284"/>
      <c r="R1050" s="284"/>
      <c r="S1050" s="284"/>
      <c r="T1050" s="285"/>
      <c r="AT1050" s="286" t="s">
        <v>168</v>
      </c>
      <c r="AU1050" s="286" t="s">
        <v>88</v>
      </c>
      <c r="AV1050" s="276" t="s">
        <v>86</v>
      </c>
      <c r="AW1050" s="276" t="s">
        <v>35</v>
      </c>
      <c r="AX1050" s="276" t="s">
        <v>79</v>
      </c>
      <c r="AY1050" s="286" t="s">
        <v>160</v>
      </c>
    </row>
    <row r="1051" s="251" customFormat="true" ht="12.8" hidden="false" customHeight="false" outlineLevel="0" collapsed="false">
      <c r="B1051" s="252"/>
      <c r="C1051" s="253"/>
      <c r="D1051" s="254" t="s">
        <v>168</v>
      </c>
      <c r="E1051" s="255"/>
      <c r="F1051" s="256" t="s">
        <v>1098</v>
      </c>
      <c r="G1051" s="253"/>
      <c r="H1051" s="257" t="n">
        <v>8.08</v>
      </c>
      <c r="I1051" s="258"/>
      <c r="J1051" s="253"/>
      <c r="K1051" s="253"/>
      <c r="L1051" s="259"/>
      <c r="M1051" s="260"/>
      <c r="N1051" s="261"/>
      <c r="O1051" s="261"/>
      <c r="P1051" s="261"/>
      <c r="Q1051" s="261"/>
      <c r="R1051" s="261"/>
      <c r="S1051" s="261"/>
      <c r="T1051" s="262"/>
      <c r="AT1051" s="263" t="s">
        <v>168</v>
      </c>
      <c r="AU1051" s="263" t="s">
        <v>88</v>
      </c>
      <c r="AV1051" s="251" t="s">
        <v>88</v>
      </c>
      <c r="AW1051" s="251" t="s">
        <v>35</v>
      </c>
      <c r="AX1051" s="251" t="s">
        <v>79</v>
      </c>
      <c r="AY1051" s="263" t="s">
        <v>160</v>
      </c>
    </row>
    <row r="1052" s="276" customFormat="true" ht="12.8" hidden="false" customHeight="false" outlineLevel="0" collapsed="false">
      <c r="B1052" s="277"/>
      <c r="C1052" s="278"/>
      <c r="D1052" s="254" t="s">
        <v>168</v>
      </c>
      <c r="E1052" s="279"/>
      <c r="F1052" s="280" t="s">
        <v>531</v>
      </c>
      <c r="G1052" s="278"/>
      <c r="H1052" s="279"/>
      <c r="I1052" s="281"/>
      <c r="J1052" s="278"/>
      <c r="K1052" s="278"/>
      <c r="L1052" s="282"/>
      <c r="M1052" s="283"/>
      <c r="N1052" s="284"/>
      <c r="O1052" s="284"/>
      <c r="P1052" s="284"/>
      <c r="Q1052" s="284"/>
      <c r="R1052" s="284"/>
      <c r="S1052" s="284"/>
      <c r="T1052" s="285"/>
      <c r="AT1052" s="286" t="s">
        <v>168</v>
      </c>
      <c r="AU1052" s="286" t="s">
        <v>88</v>
      </c>
      <c r="AV1052" s="276" t="s">
        <v>86</v>
      </c>
      <c r="AW1052" s="276" t="s">
        <v>35</v>
      </c>
      <c r="AX1052" s="276" t="s">
        <v>79</v>
      </c>
      <c r="AY1052" s="286" t="s">
        <v>160</v>
      </c>
    </row>
    <row r="1053" s="276" customFormat="true" ht="12.8" hidden="false" customHeight="false" outlineLevel="0" collapsed="false">
      <c r="B1053" s="277"/>
      <c r="C1053" s="278"/>
      <c r="D1053" s="254" t="s">
        <v>168</v>
      </c>
      <c r="E1053" s="279"/>
      <c r="F1053" s="280" t="s">
        <v>533</v>
      </c>
      <c r="G1053" s="278"/>
      <c r="H1053" s="279"/>
      <c r="I1053" s="281"/>
      <c r="J1053" s="278"/>
      <c r="K1053" s="278"/>
      <c r="L1053" s="282"/>
      <c r="M1053" s="283"/>
      <c r="N1053" s="284"/>
      <c r="O1053" s="284"/>
      <c r="P1053" s="284"/>
      <c r="Q1053" s="284"/>
      <c r="R1053" s="284"/>
      <c r="S1053" s="284"/>
      <c r="T1053" s="285"/>
      <c r="AT1053" s="286" t="s">
        <v>168</v>
      </c>
      <c r="AU1053" s="286" t="s">
        <v>88</v>
      </c>
      <c r="AV1053" s="276" t="s">
        <v>86</v>
      </c>
      <c r="AW1053" s="276" t="s">
        <v>35</v>
      </c>
      <c r="AX1053" s="276" t="s">
        <v>79</v>
      </c>
      <c r="AY1053" s="286" t="s">
        <v>160</v>
      </c>
    </row>
    <row r="1054" s="264" customFormat="true" ht="12.8" hidden="false" customHeight="false" outlineLevel="0" collapsed="false">
      <c r="B1054" s="265"/>
      <c r="C1054" s="266"/>
      <c r="D1054" s="254" t="s">
        <v>168</v>
      </c>
      <c r="E1054" s="267"/>
      <c r="F1054" s="268" t="s">
        <v>172</v>
      </c>
      <c r="G1054" s="266"/>
      <c r="H1054" s="269" t="n">
        <v>50.28</v>
      </c>
      <c r="I1054" s="270"/>
      <c r="J1054" s="266"/>
      <c r="K1054" s="266"/>
      <c r="L1054" s="271"/>
      <c r="M1054" s="272"/>
      <c r="N1054" s="273"/>
      <c r="O1054" s="273"/>
      <c r="P1054" s="273"/>
      <c r="Q1054" s="273"/>
      <c r="R1054" s="273"/>
      <c r="S1054" s="273"/>
      <c r="T1054" s="274"/>
      <c r="AT1054" s="275" t="s">
        <v>168</v>
      </c>
      <c r="AU1054" s="275" t="s">
        <v>88</v>
      </c>
      <c r="AV1054" s="264" t="s">
        <v>166</v>
      </c>
      <c r="AW1054" s="264" t="s">
        <v>35</v>
      </c>
      <c r="AX1054" s="264" t="s">
        <v>86</v>
      </c>
      <c r="AY1054" s="275" t="s">
        <v>160</v>
      </c>
    </row>
    <row r="1055" s="31" customFormat="true" ht="33" hidden="false" customHeight="true" outlineLevel="0" collapsed="false">
      <c r="A1055" s="24"/>
      <c r="B1055" s="25"/>
      <c r="C1055" s="287" t="s">
        <v>1099</v>
      </c>
      <c r="D1055" s="287" t="s">
        <v>262</v>
      </c>
      <c r="E1055" s="288" t="s">
        <v>1100</v>
      </c>
      <c r="F1055" s="289" t="s">
        <v>1101</v>
      </c>
      <c r="G1055" s="290" t="s">
        <v>259</v>
      </c>
      <c r="H1055" s="291" t="n">
        <v>165.924</v>
      </c>
      <c r="I1055" s="292"/>
      <c r="J1055" s="293" t="n">
        <f aca="false">ROUND(I1055*H1055,2)</f>
        <v>0</v>
      </c>
      <c r="K1055" s="294"/>
      <c r="L1055" s="295"/>
      <c r="M1055" s="296"/>
      <c r="N1055" s="297" t="s">
        <v>44</v>
      </c>
      <c r="O1055" s="74"/>
      <c r="P1055" s="247" t="n">
        <f aca="false">O1055*H1055</f>
        <v>0</v>
      </c>
      <c r="Q1055" s="247" t="n">
        <v>0.00045</v>
      </c>
      <c r="R1055" s="247" t="n">
        <f aca="false">Q1055*H1055</f>
        <v>0.0746658</v>
      </c>
      <c r="S1055" s="247" t="n">
        <v>0</v>
      </c>
      <c r="T1055" s="248" t="n">
        <f aca="false">S1055*H1055</f>
        <v>0</v>
      </c>
      <c r="U1055" s="24"/>
      <c r="V1055" s="24"/>
      <c r="W1055" s="24"/>
      <c r="X1055" s="24"/>
      <c r="Y1055" s="24"/>
      <c r="Z1055" s="24"/>
      <c r="AA1055" s="24"/>
      <c r="AB1055" s="24"/>
      <c r="AC1055" s="24"/>
      <c r="AD1055" s="24"/>
      <c r="AE1055" s="24"/>
      <c r="AR1055" s="249" t="s">
        <v>331</v>
      </c>
      <c r="AT1055" s="249" t="s">
        <v>262</v>
      </c>
      <c r="AU1055" s="249" t="s">
        <v>88</v>
      </c>
      <c r="AY1055" s="3" t="s">
        <v>160</v>
      </c>
      <c r="BE1055" s="250" t="n">
        <f aca="false">IF(N1055="základní",J1055,0)</f>
        <v>0</v>
      </c>
      <c r="BF1055" s="250" t="n">
        <f aca="false">IF(N1055="snížená",J1055,0)</f>
        <v>0</v>
      </c>
      <c r="BG1055" s="250" t="n">
        <f aca="false">IF(N1055="zákl. přenesená",J1055,0)</f>
        <v>0</v>
      </c>
      <c r="BH1055" s="250" t="n">
        <f aca="false">IF(N1055="sníž. přenesená",J1055,0)</f>
        <v>0</v>
      </c>
      <c r="BI1055" s="250" t="n">
        <f aca="false">IF(N1055="nulová",J1055,0)</f>
        <v>0</v>
      </c>
      <c r="BJ1055" s="3" t="s">
        <v>86</v>
      </c>
      <c r="BK1055" s="250" t="n">
        <f aca="false">ROUND(I1055*H1055,2)</f>
        <v>0</v>
      </c>
      <c r="BL1055" s="3" t="s">
        <v>256</v>
      </c>
      <c r="BM1055" s="249" t="s">
        <v>1102</v>
      </c>
    </row>
    <row r="1056" s="251" customFormat="true" ht="12.8" hidden="false" customHeight="false" outlineLevel="0" collapsed="false">
      <c r="B1056" s="252"/>
      <c r="C1056" s="253"/>
      <c r="D1056" s="254" t="s">
        <v>168</v>
      </c>
      <c r="E1056" s="253"/>
      <c r="F1056" s="256" t="s">
        <v>1103</v>
      </c>
      <c r="G1056" s="253"/>
      <c r="H1056" s="257" t="n">
        <v>165.924</v>
      </c>
      <c r="I1056" s="258"/>
      <c r="J1056" s="253"/>
      <c r="K1056" s="253"/>
      <c r="L1056" s="259"/>
      <c r="M1056" s="260"/>
      <c r="N1056" s="261"/>
      <c r="O1056" s="261"/>
      <c r="P1056" s="261"/>
      <c r="Q1056" s="261"/>
      <c r="R1056" s="261"/>
      <c r="S1056" s="261"/>
      <c r="T1056" s="262"/>
      <c r="AT1056" s="263" t="s">
        <v>168</v>
      </c>
      <c r="AU1056" s="263" t="s">
        <v>88</v>
      </c>
      <c r="AV1056" s="251" t="s">
        <v>88</v>
      </c>
      <c r="AW1056" s="251" t="s">
        <v>3</v>
      </c>
      <c r="AX1056" s="251" t="s">
        <v>86</v>
      </c>
      <c r="AY1056" s="263" t="s">
        <v>160</v>
      </c>
    </row>
    <row r="1057" s="31" customFormat="true" ht="21.75" hidden="false" customHeight="true" outlineLevel="0" collapsed="false">
      <c r="A1057" s="24"/>
      <c r="B1057" s="25"/>
      <c r="C1057" s="237" t="s">
        <v>1104</v>
      </c>
      <c r="D1057" s="237" t="s">
        <v>162</v>
      </c>
      <c r="E1057" s="238" t="s">
        <v>1105</v>
      </c>
      <c r="F1057" s="239" t="s">
        <v>1106</v>
      </c>
      <c r="G1057" s="240" t="s">
        <v>213</v>
      </c>
      <c r="H1057" s="241" t="n">
        <v>35.27</v>
      </c>
      <c r="I1057" s="242"/>
      <c r="J1057" s="243" t="n">
        <f aca="false">ROUND(I1057*H1057,2)</f>
        <v>0</v>
      </c>
      <c r="K1057" s="244"/>
      <c r="L1057" s="30"/>
      <c r="M1057" s="245"/>
      <c r="N1057" s="246" t="s">
        <v>44</v>
      </c>
      <c r="O1057" s="74"/>
      <c r="P1057" s="247" t="n">
        <f aca="false">O1057*H1057</f>
        <v>0</v>
      </c>
      <c r="Q1057" s="247" t="n">
        <v>0.0063</v>
      </c>
      <c r="R1057" s="247" t="n">
        <f aca="false">Q1057*H1057</f>
        <v>0.222201</v>
      </c>
      <c r="S1057" s="247" t="n">
        <v>0</v>
      </c>
      <c r="T1057" s="248" t="n">
        <f aca="false">S1057*H1057</f>
        <v>0</v>
      </c>
      <c r="U1057" s="24"/>
      <c r="V1057" s="24"/>
      <c r="W1057" s="24"/>
      <c r="X1057" s="24"/>
      <c r="Y1057" s="24"/>
      <c r="Z1057" s="24"/>
      <c r="AA1057" s="24"/>
      <c r="AB1057" s="24"/>
      <c r="AC1057" s="24"/>
      <c r="AD1057" s="24"/>
      <c r="AE1057" s="24"/>
      <c r="AR1057" s="249" t="s">
        <v>256</v>
      </c>
      <c r="AT1057" s="249" t="s">
        <v>162</v>
      </c>
      <c r="AU1057" s="249" t="s">
        <v>88</v>
      </c>
      <c r="AY1057" s="3" t="s">
        <v>160</v>
      </c>
      <c r="BE1057" s="250" t="n">
        <f aca="false">IF(N1057="základní",J1057,0)</f>
        <v>0</v>
      </c>
      <c r="BF1057" s="250" t="n">
        <f aca="false">IF(N1057="snížená",J1057,0)</f>
        <v>0</v>
      </c>
      <c r="BG1057" s="250" t="n">
        <f aca="false">IF(N1057="zákl. přenesená",J1057,0)</f>
        <v>0</v>
      </c>
      <c r="BH1057" s="250" t="n">
        <f aca="false">IF(N1057="sníž. přenesená",J1057,0)</f>
        <v>0</v>
      </c>
      <c r="BI1057" s="250" t="n">
        <f aca="false">IF(N1057="nulová",J1057,0)</f>
        <v>0</v>
      </c>
      <c r="BJ1057" s="3" t="s">
        <v>86</v>
      </c>
      <c r="BK1057" s="250" t="n">
        <f aca="false">ROUND(I1057*H1057,2)</f>
        <v>0</v>
      </c>
      <c r="BL1057" s="3" t="s">
        <v>256</v>
      </c>
      <c r="BM1057" s="249" t="s">
        <v>1107</v>
      </c>
    </row>
    <row r="1058" s="251" customFormat="true" ht="12.8" hidden="false" customHeight="false" outlineLevel="0" collapsed="false">
      <c r="B1058" s="252"/>
      <c r="C1058" s="253"/>
      <c r="D1058" s="254" t="s">
        <v>168</v>
      </c>
      <c r="E1058" s="255"/>
      <c r="F1058" s="256" t="s">
        <v>520</v>
      </c>
      <c r="G1058" s="253"/>
      <c r="H1058" s="257" t="n">
        <v>3.58</v>
      </c>
      <c r="I1058" s="258"/>
      <c r="J1058" s="253"/>
      <c r="K1058" s="253"/>
      <c r="L1058" s="259"/>
      <c r="M1058" s="260"/>
      <c r="N1058" s="261"/>
      <c r="O1058" s="261"/>
      <c r="P1058" s="261"/>
      <c r="Q1058" s="261"/>
      <c r="R1058" s="261"/>
      <c r="S1058" s="261"/>
      <c r="T1058" s="262"/>
      <c r="AT1058" s="263" t="s">
        <v>168</v>
      </c>
      <c r="AU1058" s="263" t="s">
        <v>88</v>
      </c>
      <c r="AV1058" s="251" t="s">
        <v>88</v>
      </c>
      <c r="AW1058" s="251" t="s">
        <v>35</v>
      </c>
      <c r="AX1058" s="251" t="s">
        <v>79</v>
      </c>
      <c r="AY1058" s="263" t="s">
        <v>160</v>
      </c>
    </row>
    <row r="1059" s="276" customFormat="true" ht="12.8" hidden="false" customHeight="false" outlineLevel="0" collapsed="false">
      <c r="B1059" s="277"/>
      <c r="C1059" s="278"/>
      <c r="D1059" s="254" t="s">
        <v>168</v>
      </c>
      <c r="E1059" s="279"/>
      <c r="F1059" s="280" t="s">
        <v>521</v>
      </c>
      <c r="G1059" s="278"/>
      <c r="H1059" s="279"/>
      <c r="I1059" s="281"/>
      <c r="J1059" s="278"/>
      <c r="K1059" s="278"/>
      <c r="L1059" s="282"/>
      <c r="M1059" s="283"/>
      <c r="N1059" s="284"/>
      <c r="O1059" s="284"/>
      <c r="P1059" s="284"/>
      <c r="Q1059" s="284"/>
      <c r="R1059" s="284"/>
      <c r="S1059" s="284"/>
      <c r="T1059" s="285"/>
      <c r="AT1059" s="286" t="s">
        <v>168</v>
      </c>
      <c r="AU1059" s="286" t="s">
        <v>88</v>
      </c>
      <c r="AV1059" s="276" t="s">
        <v>86</v>
      </c>
      <c r="AW1059" s="276" t="s">
        <v>35</v>
      </c>
      <c r="AX1059" s="276" t="s">
        <v>79</v>
      </c>
      <c r="AY1059" s="286" t="s">
        <v>160</v>
      </c>
    </row>
    <row r="1060" s="251" customFormat="true" ht="12.8" hidden="false" customHeight="false" outlineLevel="0" collapsed="false">
      <c r="B1060" s="252"/>
      <c r="C1060" s="253"/>
      <c r="D1060" s="254" t="s">
        <v>168</v>
      </c>
      <c r="E1060" s="255"/>
      <c r="F1060" s="256" t="s">
        <v>524</v>
      </c>
      <c r="G1060" s="253"/>
      <c r="H1060" s="257" t="n">
        <v>18.42</v>
      </c>
      <c r="I1060" s="258"/>
      <c r="J1060" s="253"/>
      <c r="K1060" s="253"/>
      <c r="L1060" s="259"/>
      <c r="M1060" s="260"/>
      <c r="N1060" s="261"/>
      <c r="O1060" s="261"/>
      <c r="P1060" s="261"/>
      <c r="Q1060" s="261"/>
      <c r="R1060" s="261"/>
      <c r="S1060" s="261"/>
      <c r="T1060" s="262"/>
      <c r="AT1060" s="263" t="s">
        <v>168</v>
      </c>
      <c r="AU1060" s="263" t="s">
        <v>88</v>
      </c>
      <c r="AV1060" s="251" t="s">
        <v>88</v>
      </c>
      <c r="AW1060" s="251" t="s">
        <v>35</v>
      </c>
      <c r="AX1060" s="251" t="s">
        <v>79</v>
      </c>
      <c r="AY1060" s="263" t="s">
        <v>160</v>
      </c>
    </row>
    <row r="1061" s="276" customFormat="true" ht="12.8" hidden="false" customHeight="false" outlineLevel="0" collapsed="false">
      <c r="B1061" s="277"/>
      <c r="C1061" s="278"/>
      <c r="D1061" s="254" t="s">
        <v>168</v>
      </c>
      <c r="E1061" s="279"/>
      <c r="F1061" s="280" t="s">
        <v>525</v>
      </c>
      <c r="G1061" s="278"/>
      <c r="H1061" s="279"/>
      <c r="I1061" s="281"/>
      <c r="J1061" s="278"/>
      <c r="K1061" s="278"/>
      <c r="L1061" s="282"/>
      <c r="M1061" s="283"/>
      <c r="N1061" s="284"/>
      <c r="O1061" s="284"/>
      <c r="P1061" s="284"/>
      <c r="Q1061" s="284"/>
      <c r="R1061" s="284"/>
      <c r="S1061" s="284"/>
      <c r="T1061" s="285"/>
      <c r="AT1061" s="286" t="s">
        <v>168</v>
      </c>
      <c r="AU1061" s="286" t="s">
        <v>88</v>
      </c>
      <c r="AV1061" s="276" t="s">
        <v>86</v>
      </c>
      <c r="AW1061" s="276" t="s">
        <v>35</v>
      </c>
      <c r="AX1061" s="276" t="s">
        <v>79</v>
      </c>
      <c r="AY1061" s="286" t="s">
        <v>160</v>
      </c>
    </row>
    <row r="1062" s="251" customFormat="true" ht="12.8" hidden="false" customHeight="false" outlineLevel="0" collapsed="false">
      <c r="B1062" s="252"/>
      <c r="C1062" s="253"/>
      <c r="D1062" s="254" t="s">
        <v>168</v>
      </c>
      <c r="E1062" s="255"/>
      <c r="F1062" s="256" t="s">
        <v>528</v>
      </c>
      <c r="G1062" s="253"/>
      <c r="H1062" s="257" t="n">
        <v>5.45</v>
      </c>
      <c r="I1062" s="258"/>
      <c r="J1062" s="253"/>
      <c r="K1062" s="253"/>
      <c r="L1062" s="259"/>
      <c r="M1062" s="260"/>
      <c r="N1062" s="261"/>
      <c r="O1062" s="261"/>
      <c r="P1062" s="261"/>
      <c r="Q1062" s="261"/>
      <c r="R1062" s="261"/>
      <c r="S1062" s="261"/>
      <c r="T1062" s="262"/>
      <c r="AT1062" s="263" t="s">
        <v>168</v>
      </c>
      <c r="AU1062" s="263" t="s">
        <v>88</v>
      </c>
      <c r="AV1062" s="251" t="s">
        <v>88</v>
      </c>
      <c r="AW1062" s="251" t="s">
        <v>35</v>
      </c>
      <c r="AX1062" s="251" t="s">
        <v>79</v>
      </c>
      <c r="AY1062" s="263" t="s">
        <v>160</v>
      </c>
    </row>
    <row r="1063" s="276" customFormat="true" ht="12.8" hidden="false" customHeight="false" outlineLevel="0" collapsed="false">
      <c r="B1063" s="277"/>
      <c r="C1063" s="278"/>
      <c r="D1063" s="254" t="s">
        <v>168</v>
      </c>
      <c r="E1063" s="279"/>
      <c r="F1063" s="280" t="s">
        <v>529</v>
      </c>
      <c r="G1063" s="278"/>
      <c r="H1063" s="279"/>
      <c r="I1063" s="281"/>
      <c r="J1063" s="278"/>
      <c r="K1063" s="278"/>
      <c r="L1063" s="282"/>
      <c r="M1063" s="283"/>
      <c r="N1063" s="284"/>
      <c r="O1063" s="284"/>
      <c r="P1063" s="284"/>
      <c r="Q1063" s="284"/>
      <c r="R1063" s="284"/>
      <c r="S1063" s="284"/>
      <c r="T1063" s="285"/>
      <c r="AT1063" s="286" t="s">
        <v>168</v>
      </c>
      <c r="AU1063" s="286" t="s">
        <v>88</v>
      </c>
      <c r="AV1063" s="276" t="s">
        <v>86</v>
      </c>
      <c r="AW1063" s="276" t="s">
        <v>35</v>
      </c>
      <c r="AX1063" s="276" t="s">
        <v>79</v>
      </c>
      <c r="AY1063" s="286" t="s">
        <v>160</v>
      </c>
    </row>
    <row r="1064" s="251" customFormat="true" ht="12.8" hidden="false" customHeight="false" outlineLevel="0" collapsed="false">
      <c r="B1064" s="252"/>
      <c r="C1064" s="253"/>
      <c r="D1064" s="254" t="s">
        <v>168</v>
      </c>
      <c r="E1064" s="255"/>
      <c r="F1064" s="256" t="s">
        <v>530</v>
      </c>
      <c r="G1064" s="253"/>
      <c r="H1064" s="257" t="n">
        <v>3.68</v>
      </c>
      <c r="I1064" s="258"/>
      <c r="J1064" s="253"/>
      <c r="K1064" s="253"/>
      <c r="L1064" s="259"/>
      <c r="M1064" s="260"/>
      <c r="N1064" s="261"/>
      <c r="O1064" s="261"/>
      <c r="P1064" s="261"/>
      <c r="Q1064" s="261"/>
      <c r="R1064" s="261"/>
      <c r="S1064" s="261"/>
      <c r="T1064" s="262"/>
      <c r="AT1064" s="263" t="s">
        <v>168</v>
      </c>
      <c r="AU1064" s="263" t="s">
        <v>88</v>
      </c>
      <c r="AV1064" s="251" t="s">
        <v>88</v>
      </c>
      <c r="AW1064" s="251" t="s">
        <v>35</v>
      </c>
      <c r="AX1064" s="251" t="s">
        <v>79</v>
      </c>
      <c r="AY1064" s="263" t="s">
        <v>160</v>
      </c>
    </row>
    <row r="1065" s="276" customFormat="true" ht="12.8" hidden="false" customHeight="false" outlineLevel="0" collapsed="false">
      <c r="B1065" s="277"/>
      <c r="C1065" s="278"/>
      <c r="D1065" s="254" t="s">
        <v>168</v>
      </c>
      <c r="E1065" s="279"/>
      <c r="F1065" s="280" t="s">
        <v>531</v>
      </c>
      <c r="G1065" s="278"/>
      <c r="H1065" s="279"/>
      <c r="I1065" s="281"/>
      <c r="J1065" s="278"/>
      <c r="K1065" s="278"/>
      <c r="L1065" s="282"/>
      <c r="M1065" s="283"/>
      <c r="N1065" s="284"/>
      <c r="O1065" s="284"/>
      <c r="P1065" s="284"/>
      <c r="Q1065" s="284"/>
      <c r="R1065" s="284"/>
      <c r="S1065" s="284"/>
      <c r="T1065" s="285"/>
      <c r="AT1065" s="286" t="s">
        <v>168</v>
      </c>
      <c r="AU1065" s="286" t="s">
        <v>88</v>
      </c>
      <c r="AV1065" s="276" t="s">
        <v>86</v>
      </c>
      <c r="AW1065" s="276" t="s">
        <v>35</v>
      </c>
      <c r="AX1065" s="276" t="s">
        <v>79</v>
      </c>
      <c r="AY1065" s="286" t="s">
        <v>160</v>
      </c>
    </row>
    <row r="1066" s="251" customFormat="true" ht="12.8" hidden="false" customHeight="false" outlineLevel="0" collapsed="false">
      <c r="B1066" s="252"/>
      <c r="C1066" s="253"/>
      <c r="D1066" s="254" t="s">
        <v>168</v>
      </c>
      <c r="E1066" s="255"/>
      <c r="F1066" s="256" t="s">
        <v>532</v>
      </c>
      <c r="G1066" s="253"/>
      <c r="H1066" s="257" t="n">
        <v>4.14</v>
      </c>
      <c r="I1066" s="258"/>
      <c r="J1066" s="253"/>
      <c r="K1066" s="253"/>
      <c r="L1066" s="259"/>
      <c r="M1066" s="260"/>
      <c r="N1066" s="261"/>
      <c r="O1066" s="261"/>
      <c r="P1066" s="261"/>
      <c r="Q1066" s="261"/>
      <c r="R1066" s="261"/>
      <c r="S1066" s="261"/>
      <c r="T1066" s="262"/>
      <c r="AT1066" s="263" t="s">
        <v>168</v>
      </c>
      <c r="AU1066" s="263" t="s">
        <v>88</v>
      </c>
      <c r="AV1066" s="251" t="s">
        <v>88</v>
      </c>
      <c r="AW1066" s="251" t="s">
        <v>35</v>
      </c>
      <c r="AX1066" s="251" t="s">
        <v>79</v>
      </c>
      <c r="AY1066" s="263" t="s">
        <v>160</v>
      </c>
    </row>
    <row r="1067" s="276" customFormat="true" ht="12.8" hidden="false" customHeight="false" outlineLevel="0" collapsed="false">
      <c r="B1067" s="277"/>
      <c r="C1067" s="278"/>
      <c r="D1067" s="254" t="s">
        <v>168</v>
      </c>
      <c r="E1067" s="279"/>
      <c r="F1067" s="280" t="s">
        <v>533</v>
      </c>
      <c r="G1067" s="278"/>
      <c r="H1067" s="279"/>
      <c r="I1067" s="281"/>
      <c r="J1067" s="278"/>
      <c r="K1067" s="278"/>
      <c r="L1067" s="282"/>
      <c r="M1067" s="283"/>
      <c r="N1067" s="284"/>
      <c r="O1067" s="284"/>
      <c r="P1067" s="284"/>
      <c r="Q1067" s="284"/>
      <c r="R1067" s="284"/>
      <c r="S1067" s="284"/>
      <c r="T1067" s="285"/>
      <c r="AT1067" s="286" t="s">
        <v>168</v>
      </c>
      <c r="AU1067" s="286" t="s">
        <v>88</v>
      </c>
      <c r="AV1067" s="276" t="s">
        <v>86</v>
      </c>
      <c r="AW1067" s="276" t="s">
        <v>35</v>
      </c>
      <c r="AX1067" s="276" t="s">
        <v>79</v>
      </c>
      <c r="AY1067" s="286" t="s">
        <v>160</v>
      </c>
    </row>
    <row r="1068" s="264" customFormat="true" ht="12.8" hidden="false" customHeight="false" outlineLevel="0" collapsed="false">
      <c r="B1068" s="265"/>
      <c r="C1068" s="266"/>
      <c r="D1068" s="254" t="s">
        <v>168</v>
      </c>
      <c r="E1068" s="267"/>
      <c r="F1068" s="268" t="s">
        <v>172</v>
      </c>
      <c r="G1068" s="266"/>
      <c r="H1068" s="269" t="n">
        <v>35.27</v>
      </c>
      <c r="I1068" s="270"/>
      <c r="J1068" s="266"/>
      <c r="K1068" s="266"/>
      <c r="L1068" s="271"/>
      <c r="M1068" s="272"/>
      <c r="N1068" s="273"/>
      <c r="O1068" s="273"/>
      <c r="P1068" s="273"/>
      <c r="Q1068" s="273"/>
      <c r="R1068" s="273"/>
      <c r="S1068" s="273"/>
      <c r="T1068" s="274"/>
      <c r="AT1068" s="275" t="s">
        <v>168</v>
      </c>
      <c r="AU1068" s="275" t="s">
        <v>88</v>
      </c>
      <c r="AV1068" s="264" t="s">
        <v>166</v>
      </c>
      <c r="AW1068" s="264" t="s">
        <v>35</v>
      </c>
      <c r="AX1068" s="264" t="s">
        <v>86</v>
      </c>
      <c r="AY1068" s="275" t="s">
        <v>160</v>
      </c>
    </row>
    <row r="1069" s="31" customFormat="true" ht="33" hidden="false" customHeight="true" outlineLevel="0" collapsed="false">
      <c r="A1069" s="24"/>
      <c r="B1069" s="25"/>
      <c r="C1069" s="287" t="s">
        <v>1108</v>
      </c>
      <c r="D1069" s="287" t="s">
        <v>262</v>
      </c>
      <c r="E1069" s="288" t="s">
        <v>1086</v>
      </c>
      <c r="F1069" s="289" t="s">
        <v>1087</v>
      </c>
      <c r="G1069" s="290" t="s">
        <v>213</v>
      </c>
      <c r="H1069" s="291" t="n">
        <v>38.797</v>
      </c>
      <c r="I1069" s="292"/>
      <c r="J1069" s="293" t="n">
        <f aca="false">ROUND(I1069*H1069,2)</f>
        <v>0</v>
      </c>
      <c r="K1069" s="294"/>
      <c r="L1069" s="295"/>
      <c r="M1069" s="296"/>
      <c r="N1069" s="297" t="s">
        <v>44</v>
      </c>
      <c r="O1069" s="74"/>
      <c r="P1069" s="247" t="n">
        <f aca="false">O1069*H1069</f>
        <v>0</v>
      </c>
      <c r="Q1069" s="247" t="n">
        <v>0.018</v>
      </c>
      <c r="R1069" s="247" t="n">
        <f aca="false">Q1069*H1069</f>
        <v>0.698346</v>
      </c>
      <c r="S1069" s="247" t="n">
        <v>0</v>
      </c>
      <c r="T1069" s="248" t="n">
        <f aca="false">S1069*H1069</f>
        <v>0</v>
      </c>
      <c r="U1069" s="24"/>
      <c r="V1069" s="24"/>
      <c r="W1069" s="24"/>
      <c r="X1069" s="24"/>
      <c r="Y1069" s="24"/>
      <c r="Z1069" s="24"/>
      <c r="AA1069" s="24"/>
      <c r="AB1069" s="24"/>
      <c r="AC1069" s="24"/>
      <c r="AD1069" s="24"/>
      <c r="AE1069" s="24"/>
      <c r="AR1069" s="249" t="s">
        <v>331</v>
      </c>
      <c r="AT1069" s="249" t="s">
        <v>262</v>
      </c>
      <c r="AU1069" s="249" t="s">
        <v>88</v>
      </c>
      <c r="AY1069" s="3" t="s">
        <v>160</v>
      </c>
      <c r="BE1069" s="250" t="n">
        <f aca="false">IF(N1069="základní",J1069,0)</f>
        <v>0</v>
      </c>
      <c r="BF1069" s="250" t="n">
        <f aca="false">IF(N1069="snížená",J1069,0)</f>
        <v>0</v>
      </c>
      <c r="BG1069" s="250" t="n">
        <f aca="false">IF(N1069="zákl. přenesená",J1069,0)</f>
        <v>0</v>
      </c>
      <c r="BH1069" s="250" t="n">
        <f aca="false">IF(N1069="sníž. přenesená",J1069,0)</f>
        <v>0</v>
      </c>
      <c r="BI1069" s="250" t="n">
        <f aca="false">IF(N1069="nulová",J1069,0)</f>
        <v>0</v>
      </c>
      <c r="BJ1069" s="3" t="s">
        <v>86</v>
      </c>
      <c r="BK1069" s="250" t="n">
        <f aca="false">ROUND(I1069*H1069,2)</f>
        <v>0</v>
      </c>
      <c r="BL1069" s="3" t="s">
        <v>256</v>
      </c>
      <c r="BM1069" s="249" t="s">
        <v>1109</v>
      </c>
    </row>
    <row r="1070" s="251" customFormat="true" ht="12.8" hidden="false" customHeight="false" outlineLevel="0" collapsed="false">
      <c r="B1070" s="252"/>
      <c r="C1070" s="253"/>
      <c r="D1070" s="254" t="s">
        <v>168</v>
      </c>
      <c r="E1070" s="253"/>
      <c r="F1070" s="256" t="s">
        <v>1110</v>
      </c>
      <c r="G1070" s="253"/>
      <c r="H1070" s="257" t="n">
        <v>38.797</v>
      </c>
      <c r="I1070" s="258"/>
      <c r="J1070" s="253"/>
      <c r="K1070" s="253"/>
      <c r="L1070" s="259"/>
      <c r="M1070" s="260"/>
      <c r="N1070" s="261"/>
      <c r="O1070" s="261"/>
      <c r="P1070" s="261"/>
      <c r="Q1070" s="261"/>
      <c r="R1070" s="261"/>
      <c r="S1070" s="261"/>
      <c r="T1070" s="262"/>
      <c r="AT1070" s="263" t="s">
        <v>168</v>
      </c>
      <c r="AU1070" s="263" t="s">
        <v>88</v>
      </c>
      <c r="AV1070" s="251" t="s">
        <v>88</v>
      </c>
      <c r="AW1070" s="251" t="s">
        <v>3</v>
      </c>
      <c r="AX1070" s="251" t="s">
        <v>86</v>
      </c>
      <c r="AY1070" s="263" t="s">
        <v>160</v>
      </c>
    </row>
    <row r="1071" s="31" customFormat="true" ht="21.75" hidden="false" customHeight="true" outlineLevel="0" collapsed="false">
      <c r="A1071" s="24"/>
      <c r="B1071" s="25"/>
      <c r="C1071" s="237" t="s">
        <v>1111</v>
      </c>
      <c r="D1071" s="237" t="s">
        <v>162</v>
      </c>
      <c r="E1071" s="238" t="s">
        <v>1112</v>
      </c>
      <c r="F1071" s="239" t="s">
        <v>1113</v>
      </c>
      <c r="G1071" s="240" t="s">
        <v>213</v>
      </c>
      <c r="H1071" s="241" t="n">
        <v>11.4</v>
      </c>
      <c r="I1071" s="242"/>
      <c r="J1071" s="243" t="n">
        <f aca="false">ROUND(I1071*H1071,2)</f>
        <v>0</v>
      </c>
      <c r="K1071" s="244"/>
      <c r="L1071" s="30"/>
      <c r="M1071" s="245"/>
      <c r="N1071" s="246" t="s">
        <v>44</v>
      </c>
      <c r="O1071" s="74"/>
      <c r="P1071" s="247" t="n">
        <f aca="false">O1071*H1071</f>
        <v>0</v>
      </c>
      <c r="Q1071" s="247" t="n">
        <v>0</v>
      </c>
      <c r="R1071" s="247" t="n">
        <f aca="false">Q1071*H1071</f>
        <v>0</v>
      </c>
      <c r="S1071" s="247" t="n">
        <v>0</v>
      </c>
      <c r="T1071" s="248" t="n">
        <f aca="false">S1071*H1071</f>
        <v>0</v>
      </c>
      <c r="U1071" s="24"/>
      <c r="V1071" s="24"/>
      <c r="W1071" s="24"/>
      <c r="X1071" s="24"/>
      <c r="Y1071" s="24"/>
      <c r="Z1071" s="24"/>
      <c r="AA1071" s="24"/>
      <c r="AB1071" s="24"/>
      <c r="AC1071" s="24"/>
      <c r="AD1071" s="24"/>
      <c r="AE1071" s="24"/>
      <c r="AR1071" s="249" t="s">
        <v>256</v>
      </c>
      <c r="AT1071" s="249" t="s">
        <v>162</v>
      </c>
      <c r="AU1071" s="249" t="s">
        <v>88</v>
      </c>
      <c r="AY1071" s="3" t="s">
        <v>160</v>
      </c>
      <c r="BE1071" s="250" t="n">
        <f aca="false">IF(N1071="základní",J1071,0)</f>
        <v>0</v>
      </c>
      <c r="BF1071" s="250" t="n">
        <f aca="false">IF(N1071="snížená",J1071,0)</f>
        <v>0</v>
      </c>
      <c r="BG1071" s="250" t="n">
        <f aca="false">IF(N1071="zákl. přenesená",J1071,0)</f>
        <v>0</v>
      </c>
      <c r="BH1071" s="250" t="n">
        <f aca="false">IF(N1071="sníž. přenesená",J1071,0)</f>
        <v>0</v>
      </c>
      <c r="BI1071" s="250" t="n">
        <f aca="false">IF(N1071="nulová",J1071,0)</f>
        <v>0</v>
      </c>
      <c r="BJ1071" s="3" t="s">
        <v>86</v>
      </c>
      <c r="BK1071" s="250" t="n">
        <f aca="false">ROUND(I1071*H1071,2)</f>
        <v>0</v>
      </c>
      <c r="BL1071" s="3" t="s">
        <v>256</v>
      </c>
      <c r="BM1071" s="249" t="s">
        <v>1114</v>
      </c>
    </row>
    <row r="1072" s="251" customFormat="true" ht="12.8" hidden="false" customHeight="false" outlineLevel="0" collapsed="false">
      <c r="B1072" s="252"/>
      <c r="C1072" s="253"/>
      <c r="D1072" s="254" t="s">
        <v>168</v>
      </c>
      <c r="E1072" s="255"/>
      <c r="F1072" s="256" t="s">
        <v>520</v>
      </c>
      <c r="G1072" s="253"/>
      <c r="H1072" s="257" t="n">
        <v>3.58</v>
      </c>
      <c r="I1072" s="258"/>
      <c r="J1072" s="253"/>
      <c r="K1072" s="253"/>
      <c r="L1072" s="259"/>
      <c r="M1072" s="260"/>
      <c r="N1072" s="261"/>
      <c r="O1072" s="261"/>
      <c r="P1072" s="261"/>
      <c r="Q1072" s="261"/>
      <c r="R1072" s="261"/>
      <c r="S1072" s="261"/>
      <c r="T1072" s="262"/>
      <c r="AT1072" s="263" t="s">
        <v>168</v>
      </c>
      <c r="AU1072" s="263" t="s">
        <v>88</v>
      </c>
      <c r="AV1072" s="251" t="s">
        <v>88</v>
      </c>
      <c r="AW1072" s="251" t="s">
        <v>35</v>
      </c>
      <c r="AX1072" s="251" t="s">
        <v>79</v>
      </c>
      <c r="AY1072" s="263" t="s">
        <v>160</v>
      </c>
    </row>
    <row r="1073" s="276" customFormat="true" ht="12.8" hidden="false" customHeight="false" outlineLevel="0" collapsed="false">
      <c r="B1073" s="277"/>
      <c r="C1073" s="278"/>
      <c r="D1073" s="254" t="s">
        <v>168</v>
      </c>
      <c r="E1073" s="279"/>
      <c r="F1073" s="280" t="s">
        <v>521</v>
      </c>
      <c r="G1073" s="278"/>
      <c r="H1073" s="279"/>
      <c r="I1073" s="281"/>
      <c r="J1073" s="278"/>
      <c r="K1073" s="278"/>
      <c r="L1073" s="282"/>
      <c r="M1073" s="283"/>
      <c r="N1073" s="284"/>
      <c r="O1073" s="284"/>
      <c r="P1073" s="284"/>
      <c r="Q1073" s="284"/>
      <c r="R1073" s="284"/>
      <c r="S1073" s="284"/>
      <c r="T1073" s="285"/>
      <c r="AT1073" s="286" t="s">
        <v>168</v>
      </c>
      <c r="AU1073" s="286" t="s">
        <v>88</v>
      </c>
      <c r="AV1073" s="276" t="s">
        <v>86</v>
      </c>
      <c r="AW1073" s="276" t="s">
        <v>35</v>
      </c>
      <c r="AX1073" s="276" t="s">
        <v>79</v>
      </c>
      <c r="AY1073" s="286" t="s">
        <v>160</v>
      </c>
    </row>
    <row r="1074" s="251" customFormat="true" ht="12.8" hidden="false" customHeight="false" outlineLevel="0" collapsed="false">
      <c r="B1074" s="252"/>
      <c r="C1074" s="253"/>
      <c r="D1074" s="254" t="s">
        <v>168</v>
      </c>
      <c r="E1074" s="255"/>
      <c r="F1074" s="256" t="s">
        <v>530</v>
      </c>
      <c r="G1074" s="253"/>
      <c r="H1074" s="257" t="n">
        <v>3.68</v>
      </c>
      <c r="I1074" s="258"/>
      <c r="J1074" s="253"/>
      <c r="K1074" s="253"/>
      <c r="L1074" s="259"/>
      <c r="M1074" s="260"/>
      <c r="N1074" s="261"/>
      <c r="O1074" s="261"/>
      <c r="P1074" s="261"/>
      <c r="Q1074" s="261"/>
      <c r="R1074" s="261"/>
      <c r="S1074" s="261"/>
      <c r="T1074" s="262"/>
      <c r="AT1074" s="263" t="s">
        <v>168</v>
      </c>
      <c r="AU1074" s="263" t="s">
        <v>88</v>
      </c>
      <c r="AV1074" s="251" t="s">
        <v>88</v>
      </c>
      <c r="AW1074" s="251" t="s">
        <v>35</v>
      </c>
      <c r="AX1074" s="251" t="s">
        <v>79</v>
      </c>
      <c r="AY1074" s="263" t="s">
        <v>160</v>
      </c>
    </row>
    <row r="1075" s="276" customFormat="true" ht="12.8" hidden="false" customHeight="false" outlineLevel="0" collapsed="false">
      <c r="B1075" s="277"/>
      <c r="C1075" s="278"/>
      <c r="D1075" s="254" t="s">
        <v>168</v>
      </c>
      <c r="E1075" s="279"/>
      <c r="F1075" s="280" t="s">
        <v>531</v>
      </c>
      <c r="G1075" s="278"/>
      <c r="H1075" s="279"/>
      <c r="I1075" s="281"/>
      <c r="J1075" s="278"/>
      <c r="K1075" s="278"/>
      <c r="L1075" s="282"/>
      <c r="M1075" s="283"/>
      <c r="N1075" s="284"/>
      <c r="O1075" s="284"/>
      <c r="P1075" s="284"/>
      <c r="Q1075" s="284"/>
      <c r="R1075" s="284"/>
      <c r="S1075" s="284"/>
      <c r="T1075" s="285"/>
      <c r="AT1075" s="286" t="s">
        <v>168</v>
      </c>
      <c r="AU1075" s="286" t="s">
        <v>88</v>
      </c>
      <c r="AV1075" s="276" t="s">
        <v>86</v>
      </c>
      <c r="AW1075" s="276" t="s">
        <v>35</v>
      </c>
      <c r="AX1075" s="276" t="s">
        <v>79</v>
      </c>
      <c r="AY1075" s="286" t="s">
        <v>160</v>
      </c>
    </row>
    <row r="1076" s="251" customFormat="true" ht="12.8" hidden="false" customHeight="false" outlineLevel="0" collapsed="false">
      <c r="B1076" s="252"/>
      <c r="C1076" s="253"/>
      <c r="D1076" s="254" t="s">
        <v>168</v>
      </c>
      <c r="E1076" s="255"/>
      <c r="F1076" s="256" t="s">
        <v>532</v>
      </c>
      <c r="G1076" s="253"/>
      <c r="H1076" s="257" t="n">
        <v>4.14</v>
      </c>
      <c r="I1076" s="258"/>
      <c r="J1076" s="253"/>
      <c r="K1076" s="253"/>
      <c r="L1076" s="259"/>
      <c r="M1076" s="260"/>
      <c r="N1076" s="261"/>
      <c r="O1076" s="261"/>
      <c r="P1076" s="261"/>
      <c r="Q1076" s="261"/>
      <c r="R1076" s="261"/>
      <c r="S1076" s="261"/>
      <c r="T1076" s="262"/>
      <c r="AT1076" s="263" t="s">
        <v>168</v>
      </c>
      <c r="AU1076" s="263" t="s">
        <v>88</v>
      </c>
      <c r="AV1076" s="251" t="s">
        <v>88</v>
      </c>
      <c r="AW1076" s="251" t="s">
        <v>35</v>
      </c>
      <c r="AX1076" s="251" t="s">
        <v>79</v>
      </c>
      <c r="AY1076" s="263" t="s">
        <v>160</v>
      </c>
    </row>
    <row r="1077" s="276" customFormat="true" ht="12.8" hidden="false" customHeight="false" outlineLevel="0" collapsed="false">
      <c r="B1077" s="277"/>
      <c r="C1077" s="278"/>
      <c r="D1077" s="254" t="s">
        <v>168</v>
      </c>
      <c r="E1077" s="279"/>
      <c r="F1077" s="280" t="s">
        <v>533</v>
      </c>
      <c r="G1077" s="278"/>
      <c r="H1077" s="279"/>
      <c r="I1077" s="281"/>
      <c r="J1077" s="278"/>
      <c r="K1077" s="278"/>
      <c r="L1077" s="282"/>
      <c r="M1077" s="283"/>
      <c r="N1077" s="284"/>
      <c r="O1077" s="284"/>
      <c r="P1077" s="284"/>
      <c r="Q1077" s="284"/>
      <c r="R1077" s="284"/>
      <c r="S1077" s="284"/>
      <c r="T1077" s="285"/>
      <c r="AT1077" s="286" t="s">
        <v>168</v>
      </c>
      <c r="AU1077" s="286" t="s">
        <v>88</v>
      </c>
      <c r="AV1077" s="276" t="s">
        <v>86</v>
      </c>
      <c r="AW1077" s="276" t="s">
        <v>35</v>
      </c>
      <c r="AX1077" s="276" t="s">
        <v>79</v>
      </c>
      <c r="AY1077" s="286" t="s">
        <v>160</v>
      </c>
    </row>
    <row r="1078" s="264" customFormat="true" ht="12.8" hidden="false" customHeight="false" outlineLevel="0" collapsed="false">
      <c r="B1078" s="265"/>
      <c r="C1078" s="266"/>
      <c r="D1078" s="254" t="s">
        <v>168</v>
      </c>
      <c r="E1078" s="267"/>
      <c r="F1078" s="268" t="s">
        <v>172</v>
      </c>
      <c r="G1078" s="266"/>
      <c r="H1078" s="269" t="n">
        <v>11.4</v>
      </c>
      <c r="I1078" s="270"/>
      <c r="J1078" s="266"/>
      <c r="K1078" s="266"/>
      <c r="L1078" s="271"/>
      <c r="M1078" s="272"/>
      <c r="N1078" s="273"/>
      <c r="O1078" s="273"/>
      <c r="P1078" s="273"/>
      <c r="Q1078" s="273"/>
      <c r="R1078" s="273"/>
      <c r="S1078" s="273"/>
      <c r="T1078" s="274"/>
      <c r="AT1078" s="275" t="s">
        <v>168</v>
      </c>
      <c r="AU1078" s="275" t="s">
        <v>88</v>
      </c>
      <c r="AV1078" s="264" t="s">
        <v>166</v>
      </c>
      <c r="AW1078" s="264" t="s">
        <v>35</v>
      </c>
      <c r="AX1078" s="264" t="s">
        <v>86</v>
      </c>
      <c r="AY1078" s="275" t="s">
        <v>160</v>
      </c>
    </row>
    <row r="1079" s="31" customFormat="true" ht="21.75" hidden="false" customHeight="true" outlineLevel="0" collapsed="false">
      <c r="A1079" s="24"/>
      <c r="B1079" s="25"/>
      <c r="C1079" s="237" t="s">
        <v>1115</v>
      </c>
      <c r="D1079" s="237" t="s">
        <v>162</v>
      </c>
      <c r="E1079" s="238" t="s">
        <v>1116</v>
      </c>
      <c r="F1079" s="239" t="s">
        <v>1117</v>
      </c>
      <c r="G1079" s="240" t="s">
        <v>213</v>
      </c>
      <c r="H1079" s="241" t="n">
        <v>35.27</v>
      </c>
      <c r="I1079" s="242"/>
      <c r="J1079" s="243" t="n">
        <f aca="false">ROUND(I1079*H1079,2)</f>
        <v>0</v>
      </c>
      <c r="K1079" s="244"/>
      <c r="L1079" s="30"/>
      <c r="M1079" s="245"/>
      <c r="N1079" s="246" t="s">
        <v>44</v>
      </c>
      <c r="O1079" s="74"/>
      <c r="P1079" s="247" t="n">
        <f aca="false">O1079*H1079</f>
        <v>0</v>
      </c>
      <c r="Q1079" s="247" t="n">
        <v>0.0015</v>
      </c>
      <c r="R1079" s="247" t="n">
        <f aca="false">Q1079*H1079</f>
        <v>0.052905</v>
      </c>
      <c r="S1079" s="247" t="n">
        <v>0</v>
      </c>
      <c r="T1079" s="248" t="n">
        <f aca="false">S1079*H1079</f>
        <v>0</v>
      </c>
      <c r="U1079" s="24"/>
      <c r="V1079" s="24"/>
      <c r="W1079" s="24"/>
      <c r="X1079" s="24"/>
      <c r="Y1079" s="24"/>
      <c r="Z1079" s="24"/>
      <c r="AA1079" s="24"/>
      <c r="AB1079" s="24"/>
      <c r="AC1079" s="24"/>
      <c r="AD1079" s="24"/>
      <c r="AE1079" s="24"/>
      <c r="AR1079" s="249" t="s">
        <v>256</v>
      </c>
      <c r="AT1079" s="249" t="s">
        <v>162</v>
      </c>
      <c r="AU1079" s="249" t="s">
        <v>88</v>
      </c>
      <c r="AY1079" s="3" t="s">
        <v>160</v>
      </c>
      <c r="BE1079" s="250" t="n">
        <f aca="false">IF(N1079="základní",J1079,0)</f>
        <v>0</v>
      </c>
      <c r="BF1079" s="250" t="n">
        <f aca="false">IF(N1079="snížená",J1079,0)</f>
        <v>0</v>
      </c>
      <c r="BG1079" s="250" t="n">
        <f aca="false">IF(N1079="zákl. přenesená",J1079,0)</f>
        <v>0</v>
      </c>
      <c r="BH1079" s="250" t="n">
        <f aca="false">IF(N1079="sníž. přenesená",J1079,0)</f>
        <v>0</v>
      </c>
      <c r="BI1079" s="250" t="n">
        <f aca="false">IF(N1079="nulová",J1079,0)</f>
        <v>0</v>
      </c>
      <c r="BJ1079" s="3" t="s">
        <v>86</v>
      </c>
      <c r="BK1079" s="250" t="n">
        <f aca="false">ROUND(I1079*H1079,2)</f>
        <v>0</v>
      </c>
      <c r="BL1079" s="3" t="s">
        <v>256</v>
      </c>
      <c r="BM1079" s="249" t="s">
        <v>1118</v>
      </c>
    </row>
    <row r="1080" s="251" customFormat="true" ht="12.8" hidden="false" customHeight="false" outlineLevel="0" collapsed="false">
      <c r="B1080" s="252"/>
      <c r="C1080" s="253"/>
      <c r="D1080" s="254" t="s">
        <v>168</v>
      </c>
      <c r="E1080" s="255"/>
      <c r="F1080" s="256" t="s">
        <v>520</v>
      </c>
      <c r="G1080" s="253"/>
      <c r="H1080" s="257" t="n">
        <v>3.58</v>
      </c>
      <c r="I1080" s="258"/>
      <c r="J1080" s="253"/>
      <c r="K1080" s="253"/>
      <c r="L1080" s="259"/>
      <c r="M1080" s="260"/>
      <c r="N1080" s="261"/>
      <c r="O1080" s="261"/>
      <c r="P1080" s="261"/>
      <c r="Q1080" s="261"/>
      <c r="R1080" s="261"/>
      <c r="S1080" s="261"/>
      <c r="T1080" s="262"/>
      <c r="AT1080" s="263" t="s">
        <v>168</v>
      </c>
      <c r="AU1080" s="263" t="s">
        <v>88</v>
      </c>
      <c r="AV1080" s="251" t="s">
        <v>88</v>
      </c>
      <c r="AW1080" s="251" t="s">
        <v>35</v>
      </c>
      <c r="AX1080" s="251" t="s">
        <v>79</v>
      </c>
      <c r="AY1080" s="263" t="s">
        <v>160</v>
      </c>
    </row>
    <row r="1081" s="276" customFormat="true" ht="12.8" hidden="false" customHeight="false" outlineLevel="0" collapsed="false">
      <c r="B1081" s="277"/>
      <c r="C1081" s="278"/>
      <c r="D1081" s="254" t="s">
        <v>168</v>
      </c>
      <c r="E1081" s="279"/>
      <c r="F1081" s="280" t="s">
        <v>521</v>
      </c>
      <c r="G1081" s="278"/>
      <c r="H1081" s="279"/>
      <c r="I1081" s="281"/>
      <c r="J1081" s="278"/>
      <c r="K1081" s="278"/>
      <c r="L1081" s="282"/>
      <c r="M1081" s="283"/>
      <c r="N1081" s="284"/>
      <c r="O1081" s="284"/>
      <c r="P1081" s="284"/>
      <c r="Q1081" s="284"/>
      <c r="R1081" s="284"/>
      <c r="S1081" s="284"/>
      <c r="T1081" s="285"/>
      <c r="AT1081" s="286" t="s">
        <v>168</v>
      </c>
      <c r="AU1081" s="286" t="s">
        <v>88</v>
      </c>
      <c r="AV1081" s="276" t="s">
        <v>86</v>
      </c>
      <c r="AW1081" s="276" t="s">
        <v>35</v>
      </c>
      <c r="AX1081" s="276" t="s">
        <v>79</v>
      </c>
      <c r="AY1081" s="286" t="s">
        <v>160</v>
      </c>
    </row>
    <row r="1082" s="251" customFormat="true" ht="12.8" hidden="false" customHeight="false" outlineLevel="0" collapsed="false">
      <c r="B1082" s="252"/>
      <c r="C1082" s="253"/>
      <c r="D1082" s="254" t="s">
        <v>168</v>
      </c>
      <c r="E1082" s="255"/>
      <c r="F1082" s="256" t="s">
        <v>524</v>
      </c>
      <c r="G1082" s="253"/>
      <c r="H1082" s="257" t="n">
        <v>18.42</v>
      </c>
      <c r="I1082" s="258"/>
      <c r="J1082" s="253"/>
      <c r="K1082" s="253"/>
      <c r="L1082" s="259"/>
      <c r="M1082" s="260"/>
      <c r="N1082" s="261"/>
      <c r="O1082" s="261"/>
      <c r="P1082" s="261"/>
      <c r="Q1082" s="261"/>
      <c r="R1082" s="261"/>
      <c r="S1082" s="261"/>
      <c r="T1082" s="262"/>
      <c r="AT1082" s="263" t="s">
        <v>168</v>
      </c>
      <c r="AU1082" s="263" t="s">
        <v>88</v>
      </c>
      <c r="AV1082" s="251" t="s">
        <v>88</v>
      </c>
      <c r="AW1082" s="251" t="s">
        <v>35</v>
      </c>
      <c r="AX1082" s="251" t="s">
        <v>79</v>
      </c>
      <c r="AY1082" s="263" t="s">
        <v>160</v>
      </c>
    </row>
    <row r="1083" s="276" customFormat="true" ht="12.8" hidden="false" customHeight="false" outlineLevel="0" collapsed="false">
      <c r="B1083" s="277"/>
      <c r="C1083" s="278"/>
      <c r="D1083" s="254" t="s">
        <v>168</v>
      </c>
      <c r="E1083" s="279"/>
      <c r="F1083" s="280" t="s">
        <v>525</v>
      </c>
      <c r="G1083" s="278"/>
      <c r="H1083" s="279"/>
      <c r="I1083" s="281"/>
      <c r="J1083" s="278"/>
      <c r="K1083" s="278"/>
      <c r="L1083" s="282"/>
      <c r="M1083" s="283"/>
      <c r="N1083" s="284"/>
      <c r="O1083" s="284"/>
      <c r="P1083" s="284"/>
      <c r="Q1083" s="284"/>
      <c r="R1083" s="284"/>
      <c r="S1083" s="284"/>
      <c r="T1083" s="285"/>
      <c r="AT1083" s="286" t="s">
        <v>168</v>
      </c>
      <c r="AU1083" s="286" t="s">
        <v>88</v>
      </c>
      <c r="AV1083" s="276" t="s">
        <v>86</v>
      </c>
      <c r="AW1083" s="276" t="s">
        <v>35</v>
      </c>
      <c r="AX1083" s="276" t="s">
        <v>79</v>
      </c>
      <c r="AY1083" s="286" t="s">
        <v>160</v>
      </c>
    </row>
    <row r="1084" s="251" customFormat="true" ht="12.8" hidden="false" customHeight="false" outlineLevel="0" collapsed="false">
      <c r="B1084" s="252"/>
      <c r="C1084" s="253"/>
      <c r="D1084" s="254" t="s">
        <v>168</v>
      </c>
      <c r="E1084" s="255"/>
      <c r="F1084" s="256" t="s">
        <v>528</v>
      </c>
      <c r="G1084" s="253"/>
      <c r="H1084" s="257" t="n">
        <v>5.45</v>
      </c>
      <c r="I1084" s="258"/>
      <c r="J1084" s="253"/>
      <c r="K1084" s="253"/>
      <c r="L1084" s="259"/>
      <c r="M1084" s="260"/>
      <c r="N1084" s="261"/>
      <c r="O1084" s="261"/>
      <c r="P1084" s="261"/>
      <c r="Q1084" s="261"/>
      <c r="R1084" s="261"/>
      <c r="S1084" s="261"/>
      <c r="T1084" s="262"/>
      <c r="AT1084" s="263" t="s">
        <v>168</v>
      </c>
      <c r="AU1084" s="263" t="s">
        <v>88</v>
      </c>
      <c r="AV1084" s="251" t="s">
        <v>88</v>
      </c>
      <c r="AW1084" s="251" t="s">
        <v>35</v>
      </c>
      <c r="AX1084" s="251" t="s">
        <v>79</v>
      </c>
      <c r="AY1084" s="263" t="s">
        <v>160</v>
      </c>
    </row>
    <row r="1085" s="276" customFormat="true" ht="12.8" hidden="false" customHeight="false" outlineLevel="0" collapsed="false">
      <c r="B1085" s="277"/>
      <c r="C1085" s="278"/>
      <c r="D1085" s="254" t="s">
        <v>168</v>
      </c>
      <c r="E1085" s="279"/>
      <c r="F1085" s="280" t="s">
        <v>529</v>
      </c>
      <c r="G1085" s="278"/>
      <c r="H1085" s="279"/>
      <c r="I1085" s="281"/>
      <c r="J1085" s="278"/>
      <c r="K1085" s="278"/>
      <c r="L1085" s="282"/>
      <c r="M1085" s="283"/>
      <c r="N1085" s="284"/>
      <c r="O1085" s="284"/>
      <c r="P1085" s="284"/>
      <c r="Q1085" s="284"/>
      <c r="R1085" s="284"/>
      <c r="S1085" s="284"/>
      <c r="T1085" s="285"/>
      <c r="AT1085" s="286" t="s">
        <v>168</v>
      </c>
      <c r="AU1085" s="286" t="s">
        <v>88</v>
      </c>
      <c r="AV1085" s="276" t="s">
        <v>86</v>
      </c>
      <c r="AW1085" s="276" t="s">
        <v>35</v>
      </c>
      <c r="AX1085" s="276" t="s">
        <v>79</v>
      </c>
      <c r="AY1085" s="286" t="s">
        <v>160</v>
      </c>
    </row>
    <row r="1086" s="251" customFormat="true" ht="12.8" hidden="false" customHeight="false" outlineLevel="0" collapsed="false">
      <c r="B1086" s="252"/>
      <c r="C1086" s="253"/>
      <c r="D1086" s="254" t="s">
        <v>168</v>
      </c>
      <c r="E1086" s="255"/>
      <c r="F1086" s="256" t="s">
        <v>530</v>
      </c>
      <c r="G1086" s="253"/>
      <c r="H1086" s="257" t="n">
        <v>3.68</v>
      </c>
      <c r="I1086" s="258"/>
      <c r="J1086" s="253"/>
      <c r="K1086" s="253"/>
      <c r="L1086" s="259"/>
      <c r="M1086" s="260"/>
      <c r="N1086" s="261"/>
      <c r="O1086" s="261"/>
      <c r="P1086" s="261"/>
      <c r="Q1086" s="261"/>
      <c r="R1086" s="261"/>
      <c r="S1086" s="261"/>
      <c r="T1086" s="262"/>
      <c r="AT1086" s="263" t="s">
        <v>168</v>
      </c>
      <c r="AU1086" s="263" t="s">
        <v>88</v>
      </c>
      <c r="AV1086" s="251" t="s">
        <v>88</v>
      </c>
      <c r="AW1086" s="251" t="s">
        <v>35</v>
      </c>
      <c r="AX1086" s="251" t="s">
        <v>79</v>
      </c>
      <c r="AY1086" s="263" t="s">
        <v>160</v>
      </c>
    </row>
    <row r="1087" s="276" customFormat="true" ht="12.8" hidden="false" customHeight="false" outlineLevel="0" collapsed="false">
      <c r="B1087" s="277"/>
      <c r="C1087" s="278"/>
      <c r="D1087" s="254" t="s">
        <v>168</v>
      </c>
      <c r="E1087" s="279"/>
      <c r="F1087" s="280" t="s">
        <v>531</v>
      </c>
      <c r="G1087" s="278"/>
      <c r="H1087" s="279"/>
      <c r="I1087" s="281"/>
      <c r="J1087" s="278"/>
      <c r="K1087" s="278"/>
      <c r="L1087" s="282"/>
      <c r="M1087" s="283"/>
      <c r="N1087" s="284"/>
      <c r="O1087" s="284"/>
      <c r="P1087" s="284"/>
      <c r="Q1087" s="284"/>
      <c r="R1087" s="284"/>
      <c r="S1087" s="284"/>
      <c r="T1087" s="285"/>
      <c r="AT1087" s="286" t="s">
        <v>168</v>
      </c>
      <c r="AU1087" s="286" t="s">
        <v>88</v>
      </c>
      <c r="AV1087" s="276" t="s">
        <v>86</v>
      </c>
      <c r="AW1087" s="276" t="s">
        <v>35</v>
      </c>
      <c r="AX1087" s="276" t="s">
        <v>79</v>
      </c>
      <c r="AY1087" s="286" t="s">
        <v>160</v>
      </c>
    </row>
    <row r="1088" s="251" customFormat="true" ht="12.8" hidden="false" customHeight="false" outlineLevel="0" collapsed="false">
      <c r="B1088" s="252"/>
      <c r="C1088" s="253"/>
      <c r="D1088" s="254" t="s">
        <v>168</v>
      </c>
      <c r="E1088" s="255"/>
      <c r="F1088" s="256" t="s">
        <v>532</v>
      </c>
      <c r="G1088" s="253"/>
      <c r="H1088" s="257" t="n">
        <v>4.14</v>
      </c>
      <c r="I1088" s="258"/>
      <c r="J1088" s="253"/>
      <c r="K1088" s="253"/>
      <c r="L1088" s="259"/>
      <c r="M1088" s="260"/>
      <c r="N1088" s="261"/>
      <c r="O1088" s="261"/>
      <c r="P1088" s="261"/>
      <c r="Q1088" s="261"/>
      <c r="R1088" s="261"/>
      <c r="S1088" s="261"/>
      <c r="T1088" s="262"/>
      <c r="AT1088" s="263" t="s">
        <v>168</v>
      </c>
      <c r="AU1088" s="263" t="s">
        <v>88</v>
      </c>
      <c r="AV1088" s="251" t="s">
        <v>88</v>
      </c>
      <c r="AW1088" s="251" t="s">
        <v>35</v>
      </c>
      <c r="AX1088" s="251" t="s">
        <v>79</v>
      </c>
      <c r="AY1088" s="263" t="s">
        <v>160</v>
      </c>
    </row>
    <row r="1089" s="276" customFormat="true" ht="12.8" hidden="false" customHeight="false" outlineLevel="0" collapsed="false">
      <c r="B1089" s="277"/>
      <c r="C1089" s="278"/>
      <c r="D1089" s="254" t="s">
        <v>168</v>
      </c>
      <c r="E1089" s="279"/>
      <c r="F1089" s="280" t="s">
        <v>533</v>
      </c>
      <c r="G1089" s="278"/>
      <c r="H1089" s="279"/>
      <c r="I1089" s="281"/>
      <c r="J1089" s="278"/>
      <c r="K1089" s="278"/>
      <c r="L1089" s="282"/>
      <c r="M1089" s="283"/>
      <c r="N1089" s="284"/>
      <c r="O1089" s="284"/>
      <c r="P1089" s="284"/>
      <c r="Q1089" s="284"/>
      <c r="R1089" s="284"/>
      <c r="S1089" s="284"/>
      <c r="T1089" s="285"/>
      <c r="AT1089" s="286" t="s">
        <v>168</v>
      </c>
      <c r="AU1089" s="286" t="s">
        <v>88</v>
      </c>
      <c r="AV1089" s="276" t="s">
        <v>86</v>
      </c>
      <c r="AW1089" s="276" t="s">
        <v>35</v>
      </c>
      <c r="AX1089" s="276" t="s">
        <v>79</v>
      </c>
      <c r="AY1089" s="286" t="s">
        <v>160</v>
      </c>
    </row>
    <row r="1090" s="264" customFormat="true" ht="12.8" hidden="false" customHeight="false" outlineLevel="0" collapsed="false">
      <c r="B1090" s="265"/>
      <c r="C1090" s="266"/>
      <c r="D1090" s="254" t="s">
        <v>168</v>
      </c>
      <c r="E1090" s="267"/>
      <c r="F1090" s="268" t="s">
        <v>172</v>
      </c>
      <c r="G1090" s="266"/>
      <c r="H1090" s="269" t="n">
        <v>35.27</v>
      </c>
      <c r="I1090" s="270"/>
      <c r="J1090" s="266"/>
      <c r="K1090" s="266"/>
      <c r="L1090" s="271"/>
      <c r="M1090" s="272"/>
      <c r="N1090" s="273"/>
      <c r="O1090" s="273"/>
      <c r="P1090" s="273"/>
      <c r="Q1090" s="273"/>
      <c r="R1090" s="273"/>
      <c r="S1090" s="273"/>
      <c r="T1090" s="274"/>
      <c r="AT1090" s="275" t="s">
        <v>168</v>
      </c>
      <c r="AU1090" s="275" t="s">
        <v>88</v>
      </c>
      <c r="AV1090" s="264" t="s">
        <v>166</v>
      </c>
      <c r="AW1090" s="264" t="s">
        <v>35</v>
      </c>
      <c r="AX1090" s="264" t="s">
        <v>86</v>
      </c>
      <c r="AY1090" s="275" t="s">
        <v>160</v>
      </c>
    </row>
    <row r="1091" s="31" customFormat="true" ht="16.5" hidden="false" customHeight="true" outlineLevel="0" collapsed="false">
      <c r="A1091" s="24"/>
      <c r="B1091" s="25"/>
      <c r="C1091" s="237" t="s">
        <v>1119</v>
      </c>
      <c r="D1091" s="237" t="s">
        <v>162</v>
      </c>
      <c r="E1091" s="238" t="s">
        <v>1120</v>
      </c>
      <c r="F1091" s="239" t="s">
        <v>1121</v>
      </c>
      <c r="G1091" s="240" t="s">
        <v>221</v>
      </c>
      <c r="H1091" s="241" t="n">
        <v>50.75</v>
      </c>
      <c r="I1091" s="242"/>
      <c r="J1091" s="243" t="n">
        <f aca="false">ROUND(I1091*H1091,2)</f>
        <v>0</v>
      </c>
      <c r="K1091" s="244"/>
      <c r="L1091" s="30"/>
      <c r="M1091" s="245"/>
      <c r="N1091" s="246" t="s">
        <v>44</v>
      </c>
      <c r="O1091" s="74"/>
      <c r="P1091" s="247" t="n">
        <f aca="false">O1091*H1091</f>
        <v>0</v>
      </c>
      <c r="Q1091" s="247" t="n">
        <v>3E-005</v>
      </c>
      <c r="R1091" s="247" t="n">
        <f aca="false">Q1091*H1091</f>
        <v>0.0015225</v>
      </c>
      <c r="S1091" s="247" t="n">
        <v>0</v>
      </c>
      <c r="T1091" s="248" t="n">
        <f aca="false">S1091*H1091</f>
        <v>0</v>
      </c>
      <c r="U1091" s="24"/>
      <c r="V1091" s="24"/>
      <c r="W1091" s="24"/>
      <c r="X1091" s="24"/>
      <c r="Y1091" s="24"/>
      <c r="Z1091" s="24"/>
      <c r="AA1091" s="24"/>
      <c r="AB1091" s="24"/>
      <c r="AC1091" s="24"/>
      <c r="AD1091" s="24"/>
      <c r="AE1091" s="24"/>
      <c r="AR1091" s="249" t="s">
        <v>256</v>
      </c>
      <c r="AT1091" s="249" t="s">
        <v>162</v>
      </c>
      <c r="AU1091" s="249" t="s">
        <v>88</v>
      </c>
      <c r="AY1091" s="3" t="s">
        <v>160</v>
      </c>
      <c r="BE1091" s="250" t="n">
        <f aca="false">IF(N1091="základní",J1091,0)</f>
        <v>0</v>
      </c>
      <c r="BF1091" s="250" t="n">
        <f aca="false">IF(N1091="snížená",J1091,0)</f>
        <v>0</v>
      </c>
      <c r="BG1091" s="250" t="n">
        <f aca="false">IF(N1091="zákl. přenesená",J1091,0)</f>
        <v>0</v>
      </c>
      <c r="BH1091" s="250" t="n">
        <f aca="false">IF(N1091="sníž. přenesená",J1091,0)</f>
        <v>0</v>
      </c>
      <c r="BI1091" s="250" t="n">
        <f aca="false">IF(N1091="nulová",J1091,0)</f>
        <v>0</v>
      </c>
      <c r="BJ1091" s="3" t="s">
        <v>86</v>
      </c>
      <c r="BK1091" s="250" t="n">
        <f aca="false">ROUND(I1091*H1091,2)</f>
        <v>0</v>
      </c>
      <c r="BL1091" s="3" t="s">
        <v>256</v>
      </c>
      <c r="BM1091" s="249" t="s">
        <v>1122</v>
      </c>
    </row>
    <row r="1092" s="251" customFormat="true" ht="12.8" hidden="false" customHeight="false" outlineLevel="0" collapsed="false">
      <c r="B1092" s="252"/>
      <c r="C1092" s="253"/>
      <c r="D1092" s="254" t="s">
        <v>168</v>
      </c>
      <c r="E1092" s="255"/>
      <c r="F1092" s="256" t="s">
        <v>1123</v>
      </c>
      <c r="G1092" s="253"/>
      <c r="H1092" s="257" t="n">
        <v>6.87</v>
      </c>
      <c r="I1092" s="258"/>
      <c r="J1092" s="253"/>
      <c r="K1092" s="253"/>
      <c r="L1092" s="259"/>
      <c r="M1092" s="260"/>
      <c r="N1092" s="261"/>
      <c r="O1092" s="261"/>
      <c r="P1092" s="261"/>
      <c r="Q1092" s="261"/>
      <c r="R1092" s="261"/>
      <c r="S1092" s="261"/>
      <c r="T1092" s="262"/>
      <c r="AT1092" s="263" t="s">
        <v>168</v>
      </c>
      <c r="AU1092" s="263" t="s">
        <v>88</v>
      </c>
      <c r="AV1092" s="251" t="s">
        <v>88</v>
      </c>
      <c r="AW1092" s="251" t="s">
        <v>35</v>
      </c>
      <c r="AX1092" s="251" t="s">
        <v>79</v>
      </c>
      <c r="AY1092" s="263" t="s">
        <v>160</v>
      </c>
    </row>
    <row r="1093" s="276" customFormat="true" ht="12.8" hidden="false" customHeight="false" outlineLevel="0" collapsed="false">
      <c r="B1093" s="277"/>
      <c r="C1093" s="278"/>
      <c r="D1093" s="254" t="s">
        <v>168</v>
      </c>
      <c r="E1093" s="279"/>
      <c r="F1093" s="280" t="s">
        <v>521</v>
      </c>
      <c r="G1093" s="278"/>
      <c r="H1093" s="279"/>
      <c r="I1093" s="281"/>
      <c r="J1093" s="278"/>
      <c r="K1093" s="278"/>
      <c r="L1093" s="282"/>
      <c r="M1093" s="283"/>
      <c r="N1093" s="284"/>
      <c r="O1093" s="284"/>
      <c r="P1093" s="284"/>
      <c r="Q1093" s="284"/>
      <c r="R1093" s="284"/>
      <c r="S1093" s="284"/>
      <c r="T1093" s="285"/>
      <c r="AT1093" s="286" t="s">
        <v>168</v>
      </c>
      <c r="AU1093" s="286" t="s">
        <v>88</v>
      </c>
      <c r="AV1093" s="276" t="s">
        <v>86</v>
      </c>
      <c r="AW1093" s="276" t="s">
        <v>35</v>
      </c>
      <c r="AX1093" s="276" t="s">
        <v>79</v>
      </c>
      <c r="AY1093" s="286" t="s">
        <v>160</v>
      </c>
    </row>
    <row r="1094" s="251" customFormat="true" ht="12.8" hidden="false" customHeight="false" outlineLevel="0" collapsed="false">
      <c r="B1094" s="252"/>
      <c r="C1094" s="253"/>
      <c r="D1094" s="254" t="s">
        <v>168</v>
      </c>
      <c r="E1094" s="255"/>
      <c r="F1094" s="256" t="s">
        <v>1124</v>
      </c>
      <c r="G1094" s="253"/>
      <c r="H1094" s="257" t="n">
        <v>19.5</v>
      </c>
      <c r="I1094" s="258"/>
      <c r="J1094" s="253"/>
      <c r="K1094" s="253"/>
      <c r="L1094" s="259"/>
      <c r="M1094" s="260"/>
      <c r="N1094" s="261"/>
      <c r="O1094" s="261"/>
      <c r="P1094" s="261"/>
      <c r="Q1094" s="261"/>
      <c r="R1094" s="261"/>
      <c r="S1094" s="261"/>
      <c r="T1094" s="262"/>
      <c r="AT1094" s="263" t="s">
        <v>168</v>
      </c>
      <c r="AU1094" s="263" t="s">
        <v>88</v>
      </c>
      <c r="AV1094" s="251" t="s">
        <v>88</v>
      </c>
      <c r="AW1094" s="251" t="s">
        <v>35</v>
      </c>
      <c r="AX1094" s="251" t="s">
        <v>79</v>
      </c>
      <c r="AY1094" s="263" t="s">
        <v>160</v>
      </c>
    </row>
    <row r="1095" s="276" customFormat="true" ht="12.8" hidden="false" customHeight="false" outlineLevel="0" collapsed="false">
      <c r="B1095" s="277"/>
      <c r="C1095" s="278"/>
      <c r="D1095" s="254" t="s">
        <v>168</v>
      </c>
      <c r="E1095" s="279"/>
      <c r="F1095" s="280" t="s">
        <v>525</v>
      </c>
      <c r="G1095" s="278"/>
      <c r="H1095" s="279"/>
      <c r="I1095" s="281"/>
      <c r="J1095" s="278"/>
      <c r="K1095" s="278"/>
      <c r="L1095" s="282"/>
      <c r="M1095" s="283"/>
      <c r="N1095" s="284"/>
      <c r="O1095" s="284"/>
      <c r="P1095" s="284"/>
      <c r="Q1095" s="284"/>
      <c r="R1095" s="284"/>
      <c r="S1095" s="284"/>
      <c r="T1095" s="285"/>
      <c r="AT1095" s="286" t="s">
        <v>168</v>
      </c>
      <c r="AU1095" s="286" t="s">
        <v>88</v>
      </c>
      <c r="AV1095" s="276" t="s">
        <v>86</v>
      </c>
      <c r="AW1095" s="276" t="s">
        <v>35</v>
      </c>
      <c r="AX1095" s="276" t="s">
        <v>79</v>
      </c>
      <c r="AY1095" s="286" t="s">
        <v>160</v>
      </c>
    </row>
    <row r="1096" s="251" customFormat="true" ht="12.8" hidden="false" customHeight="false" outlineLevel="0" collapsed="false">
      <c r="B1096" s="252"/>
      <c r="C1096" s="253"/>
      <c r="D1096" s="254" t="s">
        <v>168</v>
      </c>
      <c r="E1096" s="255"/>
      <c r="F1096" s="256" t="s">
        <v>1125</v>
      </c>
      <c r="G1096" s="253"/>
      <c r="H1096" s="257" t="n">
        <v>8.96</v>
      </c>
      <c r="I1096" s="258"/>
      <c r="J1096" s="253"/>
      <c r="K1096" s="253"/>
      <c r="L1096" s="259"/>
      <c r="M1096" s="260"/>
      <c r="N1096" s="261"/>
      <c r="O1096" s="261"/>
      <c r="P1096" s="261"/>
      <c r="Q1096" s="261"/>
      <c r="R1096" s="261"/>
      <c r="S1096" s="261"/>
      <c r="T1096" s="262"/>
      <c r="AT1096" s="263" t="s">
        <v>168</v>
      </c>
      <c r="AU1096" s="263" t="s">
        <v>88</v>
      </c>
      <c r="AV1096" s="251" t="s">
        <v>88</v>
      </c>
      <c r="AW1096" s="251" t="s">
        <v>35</v>
      </c>
      <c r="AX1096" s="251" t="s">
        <v>79</v>
      </c>
      <c r="AY1096" s="263" t="s">
        <v>160</v>
      </c>
    </row>
    <row r="1097" s="276" customFormat="true" ht="12.8" hidden="false" customHeight="false" outlineLevel="0" collapsed="false">
      <c r="B1097" s="277"/>
      <c r="C1097" s="278"/>
      <c r="D1097" s="254" t="s">
        <v>168</v>
      </c>
      <c r="E1097" s="279"/>
      <c r="F1097" s="280" t="s">
        <v>529</v>
      </c>
      <c r="G1097" s="278"/>
      <c r="H1097" s="279"/>
      <c r="I1097" s="281"/>
      <c r="J1097" s="278"/>
      <c r="K1097" s="278"/>
      <c r="L1097" s="282"/>
      <c r="M1097" s="283"/>
      <c r="N1097" s="284"/>
      <c r="O1097" s="284"/>
      <c r="P1097" s="284"/>
      <c r="Q1097" s="284"/>
      <c r="R1097" s="284"/>
      <c r="S1097" s="284"/>
      <c r="T1097" s="285"/>
      <c r="AT1097" s="286" t="s">
        <v>168</v>
      </c>
      <c r="AU1097" s="286" t="s">
        <v>88</v>
      </c>
      <c r="AV1097" s="276" t="s">
        <v>86</v>
      </c>
      <c r="AW1097" s="276" t="s">
        <v>35</v>
      </c>
      <c r="AX1097" s="276" t="s">
        <v>79</v>
      </c>
      <c r="AY1097" s="286" t="s">
        <v>160</v>
      </c>
    </row>
    <row r="1098" s="251" customFormat="true" ht="12.8" hidden="false" customHeight="false" outlineLevel="0" collapsed="false">
      <c r="B1098" s="252"/>
      <c r="C1098" s="253"/>
      <c r="D1098" s="254" t="s">
        <v>168</v>
      </c>
      <c r="E1098" s="255"/>
      <c r="F1098" s="256" t="s">
        <v>1126</v>
      </c>
      <c r="G1098" s="253"/>
      <c r="H1098" s="257" t="n">
        <v>8.08</v>
      </c>
      <c r="I1098" s="258"/>
      <c r="J1098" s="253"/>
      <c r="K1098" s="253"/>
      <c r="L1098" s="259"/>
      <c r="M1098" s="260"/>
      <c r="N1098" s="261"/>
      <c r="O1098" s="261"/>
      <c r="P1098" s="261"/>
      <c r="Q1098" s="261"/>
      <c r="R1098" s="261"/>
      <c r="S1098" s="261"/>
      <c r="T1098" s="262"/>
      <c r="AT1098" s="263" t="s">
        <v>168</v>
      </c>
      <c r="AU1098" s="263" t="s">
        <v>88</v>
      </c>
      <c r="AV1098" s="251" t="s">
        <v>88</v>
      </c>
      <c r="AW1098" s="251" t="s">
        <v>35</v>
      </c>
      <c r="AX1098" s="251" t="s">
        <v>79</v>
      </c>
      <c r="AY1098" s="263" t="s">
        <v>160</v>
      </c>
    </row>
    <row r="1099" s="276" customFormat="true" ht="12.8" hidden="false" customHeight="false" outlineLevel="0" collapsed="false">
      <c r="B1099" s="277"/>
      <c r="C1099" s="278"/>
      <c r="D1099" s="254" t="s">
        <v>168</v>
      </c>
      <c r="E1099" s="279"/>
      <c r="F1099" s="280" t="s">
        <v>531</v>
      </c>
      <c r="G1099" s="278"/>
      <c r="H1099" s="279"/>
      <c r="I1099" s="281"/>
      <c r="J1099" s="278"/>
      <c r="K1099" s="278"/>
      <c r="L1099" s="282"/>
      <c r="M1099" s="283"/>
      <c r="N1099" s="284"/>
      <c r="O1099" s="284"/>
      <c r="P1099" s="284"/>
      <c r="Q1099" s="284"/>
      <c r="R1099" s="284"/>
      <c r="S1099" s="284"/>
      <c r="T1099" s="285"/>
      <c r="AT1099" s="286" t="s">
        <v>168</v>
      </c>
      <c r="AU1099" s="286" t="s">
        <v>88</v>
      </c>
      <c r="AV1099" s="276" t="s">
        <v>86</v>
      </c>
      <c r="AW1099" s="276" t="s">
        <v>35</v>
      </c>
      <c r="AX1099" s="276" t="s">
        <v>79</v>
      </c>
      <c r="AY1099" s="286" t="s">
        <v>160</v>
      </c>
    </row>
    <row r="1100" s="251" customFormat="true" ht="12.8" hidden="false" customHeight="false" outlineLevel="0" collapsed="false">
      <c r="B1100" s="252"/>
      <c r="C1100" s="253"/>
      <c r="D1100" s="254" t="s">
        <v>168</v>
      </c>
      <c r="E1100" s="255"/>
      <c r="F1100" s="256" t="s">
        <v>1127</v>
      </c>
      <c r="G1100" s="253"/>
      <c r="H1100" s="257" t="n">
        <v>7.34</v>
      </c>
      <c r="I1100" s="258"/>
      <c r="J1100" s="253"/>
      <c r="K1100" s="253"/>
      <c r="L1100" s="259"/>
      <c r="M1100" s="260"/>
      <c r="N1100" s="261"/>
      <c r="O1100" s="261"/>
      <c r="P1100" s="261"/>
      <c r="Q1100" s="261"/>
      <c r="R1100" s="261"/>
      <c r="S1100" s="261"/>
      <c r="T1100" s="262"/>
      <c r="AT1100" s="263" t="s">
        <v>168</v>
      </c>
      <c r="AU1100" s="263" t="s">
        <v>88</v>
      </c>
      <c r="AV1100" s="251" t="s">
        <v>88</v>
      </c>
      <c r="AW1100" s="251" t="s">
        <v>35</v>
      </c>
      <c r="AX1100" s="251" t="s">
        <v>79</v>
      </c>
      <c r="AY1100" s="263" t="s">
        <v>160</v>
      </c>
    </row>
    <row r="1101" s="276" customFormat="true" ht="12.8" hidden="false" customHeight="false" outlineLevel="0" collapsed="false">
      <c r="B1101" s="277"/>
      <c r="C1101" s="278"/>
      <c r="D1101" s="254" t="s">
        <v>168</v>
      </c>
      <c r="E1101" s="279"/>
      <c r="F1101" s="280" t="s">
        <v>533</v>
      </c>
      <c r="G1101" s="278"/>
      <c r="H1101" s="279"/>
      <c r="I1101" s="281"/>
      <c r="J1101" s="278"/>
      <c r="K1101" s="278"/>
      <c r="L1101" s="282"/>
      <c r="M1101" s="283"/>
      <c r="N1101" s="284"/>
      <c r="O1101" s="284"/>
      <c r="P1101" s="284"/>
      <c r="Q1101" s="284"/>
      <c r="R1101" s="284"/>
      <c r="S1101" s="284"/>
      <c r="T1101" s="285"/>
      <c r="AT1101" s="286" t="s">
        <v>168</v>
      </c>
      <c r="AU1101" s="286" t="s">
        <v>88</v>
      </c>
      <c r="AV1101" s="276" t="s">
        <v>86</v>
      </c>
      <c r="AW1101" s="276" t="s">
        <v>35</v>
      </c>
      <c r="AX1101" s="276" t="s">
        <v>79</v>
      </c>
      <c r="AY1101" s="286" t="s">
        <v>160</v>
      </c>
    </row>
    <row r="1102" s="264" customFormat="true" ht="12.8" hidden="false" customHeight="false" outlineLevel="0" collapsed="false">
      <c r="B1102" s="265"/>
      <c r="C1102" s="266"/>
      <c r="D1102" s="254" t="s">
        <v>168</v>
      </c>
      <c r="E1102" s="267"/>
      <c r="F1102" s="268" t="s">
        <v>172</v>
      </c>
      <c r="G1102" s="266"/>
      <c r="H1102" s="269" t="n">
        <v>50.75</v>
      </c>
      <c r="I1102" s="270"/>
      <c r="J1102" s="266"/>
      <c r="K1102" s="266"/>
      <c r="L1102" s="271"/>
      <c r="M1102" s="272"/>
      <c r="N1102" s="273"/>
      <c r="O1102" s="273"/>
      <c r="P1102" s="273"/>
      <c r="Q1102" s="273"/>
      <c r="R1102" s="273"/>
      <c r="S1102" s="273"/>
      <c r="T1102" s="274"/>
      <c r="AT1102" s="275" t="s">
        <v>168</v>
      </c>
      <c r="AU1102" s="275" t="s">
        <v>88</v>
      </c>
      <c r="AV1102" s="264" t="s">
        <v>166</v>
      </c>
      <c r="AW1102" s="264" t="s">
        <v>35</v>
      </c>
      <c r="AX1102" s="264" t="s">
        <v>86</v>
      </c>
      <c r="AY1102" s="275" t="s">
        <v>160</v>
      </c>
    </row>
    <row r="1103" s="31" customFormat="true" ht="16.5" hidden="false" customHeight="true" outlineLevel="0" collapsed="false">
      <c r="A1103" s="24"/>
      <c r="B1103" s="25"/>
      <c r="C1103" s="237" t="s">
        <v>1128</v>
      </c>
      <c r="D1103" s="237" t="s">
        <v>162</v>
      </c>
      <c r="E1103" s="238" t="s">
        <v>1129</v>
      </c>
      <c r="F1103" s="239" t="s">
        <v>1130</v>
      </c>
      <c r="G1103" s="240" t="s">
        <v>221</v>
      </c>
      <c r="H1103" s="241" t="n">
        <v>59.85</v>
      </c>
      <c r="I1103" s="242"/>
      <c r="J1103" s="243" t="n">
        <f aca="false">ROUND(I1103*H1103,2)</f>
        <v>0</v>
      </c>
      <c r="K1103" s="244"/>
      <c r="L1103" s="30"/>
      <c r="M1103" s="245"/>
      <c r="N1103" s="246" t="s">
        <v>44</v>
      </c>
      <c r="O1103" s="74"/>
      <c r="P1103" s="247" t="n">
        <f aca="false">O1103*H1103</f>
        <v>0</v>
      </c>
      <c r="Q1103" s="247" t="n">
        <v>0.00017</v>
      </c>
      <c r="R1103" s="247" t="n">
        <f aca="false">Q1103*H1103</f>
        <v>0.0101745</v>
      </c>
      <c r="S1103" s="247" t="n">
        <v>0</v>
      </c>
      <c r="T1103" s="248" t="n">
        <f aca="false">S1103*H1103</f>
        <v>0</v>
      </c>
      <c r="U1103" s="24"/>
      <c r="V1103" s="24"/>
      <c r="W1103" s="24"/>
      <c r="X1103" s="24"/>
      <c r="Y1103" s="24"/>
      <c r="Z1103" s="24"/>
      <c r="AA1103" s="24"/>
      <c r="AB1103" s="24"/>
      <c r="AC1103" s="24"/>
      <c r="AD1103" s="24"/>
      <c r="AE1103" s="24"/>
      <c r="AR1103" s="249" t="s">
        <v>256</v>
      </c>
      <c r="AT1103" s="249" t="s">
        <v>162</v>
      </c>
      <c r="AU1103" s="249" t="s">
        <v>88</v>
      </c>
      <c r="AY1103" s="3" t="s">
        <v>160</v>
      </c>
      <c r="BE1103" s="250" t="n">
        <f aca="false">IF(N1103="základní",J1103,0)</f>
        <v>0</v>
      </c>
      <c r="BF1103" s="250" t="n">
        <f aca="false">IF(N1103="snížená",J1103,0)</f>
        <v>0</v>
      </c>
      <c r="BG1103" s="250" t="n">
        <f aca="false">IF(N1103="zákl. přenesená",J1103,0)</f>
        <v>0</v>
      </c>
      <c r="BH1103" s="250" t="n">
        <f aca="false">IF(N1103="sníž. přenesená",J1103,0)</f>
        <v>0</v>
      </c>
      <c r="BI1103" s="250" t="n">
        <f aca="false">IF(N1103="nulová",J1103,0)</f>
        <v>0</v>
      </c>
      <c r="BJ1103" s="3" t="s">
        <v>86</v>
      </c>
      <c r="BK1103" s="250" t="n">
        <f aca="false">ROUND(I1103*H1103,2)</f>
        <v>0</v>
      </c>
      <c r="BL1103" s="3" t="s">
        <v>256</v>
      </c>
      <c r="BM1103" s="249" t="s">
        <v>1131</v>
      </c>
    </row>
    <row r="1104" s="251" customFormat="true" ht="12.8" hidden="false" customHeight="false" outlineLevel="0" collapsed="false">
      <c r="B1104" s="252"/>
      <c r="C1104" s="253"/>
      <c r="D1104" s="254" t="s">
        <v>168</v>
      </c>
      <c r="E1104" s="255"/>
      <c r="F1104" s="256" t="s">
        <v>661</v>
      </c>
      <c r="G1104" s="253"/>
      <c r="H1104" s="257" t="n">
        <v>7.57</v>
      </c>
      <c r="I1104" s="258"/>
      <c r="J1104" s="253"/>
      <c r="K1104" s="253"/>
      <c r="L1104" s="259"/>
      <c r="M1104" s="260"/>
      <c r="N1104" s="261"/>
      <c r="O1104" s="261"/>
      <c r="P1104" s="261"/>
      <c r="Q1104" s="261"/>
      <c r="R1104" s="261"/>
      <c r="S1104" s="261"/>
      <c r="T1104" s="262"/>
      <c r="AT1104" s="263" t="s">
        <v>168</v>
      </c>
      <c r="AU1104" s="263" t="s">
        <v>88</v>
      </c>
      <c r="AV1104" s="251" t="s">
        <v>88</v>
      </c>
      <c r="AW1104" s="251" t="s">
        <v>35</v>
      </c>
      <c r="AX1104" s="251" t="s">
        <v>79</v>
      </c>
      <c r="AY1104" s="263" t="s">
        <v>160</v>
      </c>
    </row>
    <row r="1105" s="276" customFormat="true" ht="12.8" hidden="false" customHeight="false" outlineLevel="0" collapsed="false">
      <c r="B1105" s="277"/>
      <c r="C1105" s="278"/>
      <c r="D1105" s="254" t="s">
        <v>168</v>
      </c>
      <c r="E1105" s="279"/>
      <c r="F1105" s="280" t="s">
        <v>521</v>
      </c>
      <c r="G1105" s="278"/>
      <c r="H1105" s="279"/>
      <c r="I1105" s="281"/>
      <c r="J1105" s="278"/>
      <c r="K1105" s="278"/>
      <c r="L1105" s="282"/>
      <c r="M1105" s="283"/>
      <c r="N1105" s="284"/>
      <c r="O1105" s="284"/>
      <c r="P1105" s="284"/>
      <c r="Q1105" s="284"/>
      <c r="R1105" s="284"/>
      <c r="S1105" s="284"/>
      <c r="T1105" s="285"/>
      <c r="AT1105" s="286" t="s">
        <v>168</v>
      </c>
      <c r="AU1105" s="286" t="s">
        <v>88</v>
      </c>
      <c r="AV1105" s="276" t="s">
        <v>86</v>
      </c>
      <c r="AW1105" s="276" t="s">
        <v>35</v>
      </c>
      <c r="AX1105" s="276" t="s">
        <v>79</v>
      </c>
      <c r="AY1105" s="286" t="s">
        <v>160</v>
      </c>
    </row>
    <row r="1106" s="251" customFormat="true" ht="12.8" hidden="false" customHeight="false" outlineLevel="0" collapsed="false">
      <c r="B1106" s="252"/>
      <c r="C1106" s="253"/>
      <c r="D1106" s="254" t="s">
        <v>168</v>
      </c>
      <c r="E1106" s="255"/>
      <c r="F1106" s="256" t="s">
        <v>1132</v>
      </c>
      <c r="G1106" s="253"/>
      <c r="H1106" s="257" t="n">
        <v>23.9</v>
      </c>
      <c r="I1106" s="258"/>
      <c r="J1106" s="253"/>
      <c r="K1106" s="253"/>
      <c r="L1106" s="259"/>
      <c r="M1106" s="260"/>
      <c r="N1106" s="261"/>
      <c r="O1106" s="261"/>
      <c r="P1106" s="261"/>
      <c r="Q1106" s="261"/>
      <c r="R1106" s="261"/>
      <c r="S1106" s="261"/>
      <c r="T1106" s="262"/>
      <c r="AT1106" s="263" t="s">
        <v>168</v>
      </c>
      <c r="AU1106" s="263" t="s">
        <v>88</v>
      </c>
      <c r="AV1106" s="251" t="s">
        <v>88</v>
      </c>
      <c r="AW1106" s="251" t="s">
        <v>35</v>
      </c>
      <c r="AX1106" s="251" t="s">
        <v>79</v>
      </c>
      <c r="AY1106" s="263" t="s">
        <v>160</v>
      </c>
    </row>
    <row r="1107" s="276" customFormat="true" ht="12.8" hidden="false" customHeight="false" outlineLevel="0" collapsed="false">
      <c r="B1107" s="277"/>
      <c r="C1107" s="278"/>
      <c r="D1107" s="254" t="s">
        <v>168</v>
      </c>
      <c r="E1107" s="279"/>
      <c r="F1107" s="280" t="s">
        <v>525</v>
      </c>
      <c r="G1107" s="278"/>
      <c r="H1107" s="279"/>
      <c r="I1107" s="281"/>
      <c r="J1107" s="278"/>
      <c r="K1107" s="278"/>
      <c r="L1107" s="282"/>
      <c r="M1107" s="283"/>
      <c r="N1107" s="284"/>
      <c r="O1107" s="284"/>
      <c r="P1107" s="284"/>
      <c r="Q1107" s="284"/>
      <c r="R1107" s="284"/>
      <c r="S1107" s="284"/>
      <c r="T1107" s="285"/>
      <c r="AT1107" s="286" t="s">
        <v>168</v>
      </c>
      <c r="AU1107" s="286" t="s">
        <v>88</v>
      </c>
      <c r="AV1107" s="276" t="s">
        <v>86</v>
      </c>
      <c r="AW1107" s="276" t="s">
        <v>35</v>
      </c>
      <c r="AX1107" s="276" t="s">
        <v>79</v>
      </c>
      <c r="AY1107" s="286" t="s">
        <v>160</v>
      </c>
    </row>
    <row r="1108" s="251" customFormat="true" ht="12.8" hidden="false" customHeight="false" outlineLevel="0" collapsed="false">
      <c r="B1108" s="252"/>
      <c r="C1108" s="253"/>
      <c r="D1108" s="254" t="s">
        <v>168</v>
      </c>
      <c r="E1108" s="255"/>
      <c r="F1108" s="256" t="s">
        <v>1133</v>
      </c>
      <c r="G1108" s="253"/>
      <c r="H1108" s="257" t="n">
        <v>11.36</v>
      </c>
      <c r="I1108" s="258"/>
      <c r="J1108" s="253"/>
      <c r="K1108" s="253"/>
      <c r="L1108" s="259"/>
      <c r="M1108" s="260"/>
      <c r="N1108" s="261"/>
      <c r="O1108" s="261"/>
      <c r="P1108" s="261"/>
      <c r="Q1108" s="261"/>
      <c r="R1108" s="261"/>
      <c r="S1108" s="261"/>
      <c r="T1108" s="262"/>
      <c r="AT1108" s="263" t="s">
        <v>168</v>
      </c>
      <c r="AU1108" s="263" t="s">
        <v>88</v>
      </c>
      <c r="AV1108" s="251" t="s">
        <v>88</v>
      </c>
      <c r="AW1108" s="251" t="s">
        <v>35</v>
      </c>
      <c r="AX1108" s="251" t="s">
        <v>79</v>
      </c>
      <c r="AY1108" s="263" t="s">
        <v>160</v>
      </c>
    </row>
    <row r="1109" s="276" customFormat="true" ht="12.8" hidden="false" customHeight="false" outlineLevel="0" collapsed="false">
      <c r="B1109" s="277"/>
      <c r="C1109" s="278"/>
      <c r="D1109" s="254" t="s">
        <v>168</v>
      </c>
      <c r="E1109" s="279"/>
      <c r="F1109" s="280" t="s">
        <v>529</v>
      </c>
      <c r="G1109" s="278"/>
      <c r="H1109" s="279"/>
      <c r="I1109" s="281"/>
      <c r="J1109" s="278"/>
      <c r="K1109" s="278"/>
      <c r="L1109" s="282"/>
      <c r="M1109" s="283"/>
      <c r="N1109" s="284"/>
      <c r="O1109" s="284"/>
      <c r="P1109" s="284"/>
      <c r="Q1109" s="284"/>
      <c r="R1109" s="284"/>
      <c r="S1109" s="284"/>
      <c r="T1109" s="285"/>
      <c r="AT1109" s="286" t="s">
        <v>168</v>
      </c>
      <c r="AU1109" s="286" t="s">
        <v>88</v>
      </c>
      <c r="AV1109" s="276" t="s">
        <v>86</v>
      </c>
      <c r="AW1109" s="276" t="s">
        <v>35</v>
      </c>
      <c r="AX1109" s="276" t="s">
        <v>79</v>
      </c>
      <c r="AY1109" s="286" t="s">
        <v>160</v>
      </c>
    </row>
    <row r="1110" s="251" customFormat="true" ht="12.8" hidden="false" customHeight="false" outlineLevel="0" collapsed="false">
      <c r="B1110" s="252"/>
      <c r="C1110" s="253"/>
      <c r="D1110" s="254" t="s">
        <v>168</v>
      </c>
      <c r="E1110" s="255"/>
      <c r="F1110" s="256" t="s">
        <v>1134</v>
      </c>
      <c r="G1110" s="253"/>
      <c r="H1110" s="257" t="n">
        <v>8.88</v>
      </c>
      <c r="I1110" s="258"/>
      <c r="J1110" s="253"/>
      <c r="K1110" s="253"/>
      <c r="L1110" s="259"/>
      <c r="M1110" s="260"/>
      <c r="N1110" s="261"/>
      <c r="O1110" s="261"/>
      <c r="P1110" s="261"/>
      <c r="Q1110" s="261"/>
      <c r="R1110" s="261"/>
      <c r="S1110" s="261"/>
      <c r="T1110" s="262"/>
      <c r="AT1110" s="263" t="s">
        <v>168</v>
      </c>
      <c r="AU1110" s="263" t="s">
        <v>88</v>
      </c>
      <c r="AV1110" s="251" t="s">
        <v>88</v>
      </c>
      <c r="AW1110" s="251" t="s">
        <v>35</v>
      </c>
      <c r="AX1110" s="251" t="s">
        <v>79</v>
      </c>
      <c r="AY1110" s="263" t="s">
        <v>160</v>
      </c>
    </row>
    <row r="1111" s="276" customFormat="true" ht="12.8" hidden="false" customHeight="false" outlineLevel="0" collapsed="false">
      <c r="B1111" s="277"/>
      <c r="C1111" s="278"/>
      <c r="D1111" s="254" t="s">
        <v>168</v>
      </c>
      <c r="E1111" s="279"/>
      <c r="F1111" s="280" t="s">
        <v>531</v>
      </c>
      <c r="G1111" s="278"/>
      <c r="H1111" s="279"/>
      <c r="I1111" s="281"/>
      <c r="J1111" s="278"/>
      <c r="K1111" s="278"/>
      <c r="L1111" s="282"/>
      <c r="M1111" s="283"/>
      <c r="N1111" s="284"/>
      <c r="O1111" s="284"/>
      <c r="P1111" s="284"/>
      <c r="Q1111" s="284"/>
      <c r="R1111" s="284"/>
      <c r="S1111" s="284"/>
      <c r="T1111" s="285"/>
      <c r="AT1111" s="286" t="s">
        <v>168</v>
      </c>
      <c r="AU1111" s="286" t="s">
        <v>88</v>
      </c>
      <c r="AV1111" s="276" t="s">
        <v>86</v>
      </c>
      <c r="AW1111" s="276" t="s">
        <v>35</v>
      </c>
      <c r="AX1111" s="276" t="s">
        <v>79</v>
      </c>
      <c r="AY1111" s="286" t="s">
        <v>160</v>
      </c>
    </row>
    <row r="1112" s="251" customFormat="true" ht="12.8" hidden="false" customHeight="false" outlineLevel="0" collapsed="false">
      <c r="B1112" s="252"/>
      <c r="C1112" s="253"/>
      <c r="D1112" s="254" t="s">
        <v>168</v>
      </c>
      <c r="E1112" s="255"/>
      <c r="F1112" s="256" t="s">
        <v>667</v>
      </c>
      <c r="G1112" s="253"/>
      <c r="H1112" s="257" t="n">
        <v>8.14</v>
      </c>
      <c r="I1112" s="258"/>
      <c r="J1112" s="253"/>
      <c r="K1112" s="253"/>
      <c r="L1112" s="259"/>
      <c r="M1112" s="260"/>
      <c r="N1112" s="261"/>
      <c r="O1112" s="261"/>
      <c r="P1112" s="261"/>
      <c r="Q1112" s="261"/>
      <c r="R1112" s="261"/>
      <c r="S1112" s="261"/>
      <c r="T1112" s="262"/>
      <c r="AT1112" s="263" t="s">
        <v>168</v>
      </c>
      <c r="AU1112" s="263" t="s">
        <v>88</v>
      </c>
      <c r="AV1112" s="251" t="s">
        <v>88</v>
      </c>
      <c r="AW1112" s="251" t="s">
        <v>35</v>
      </c>
      <c r="AX1112" s="251" t="s">
        <v>79</v>
      </c>
      <c r="AY1112" s="263" t="s">
        <v>160</v>
      </c>
    </row>
    <row r="1113" s="276" customFormat="true" ht="12.8" hidden="false" customHeight="false" outlineLevel="0" collapsed="false">
      <c r="B1113" s="277"/>
      <c r="C1113" s="278"/>
      <c r="D1113" s="254" t="s">
        <v>168</v>
      </c>
      <c r="E1113" s="279"/>
      <c r="F1113" s="280" t="s">
        <v>533</v>
      </c>
      <c r="G1113" s="278"/>
      <c r="H1113" s="279"/>
      <c r="I1113" s="281"/>
      <c r="J1113" s="278"/>
      <c r="K1113" s="278"/>
      <c r="L1113" s="282"/>
      <c r="M1113" s="283"/>
      <c r="N1113" s="284"/>
      <c r="O1113" s="284"/>
      <c r="P1113" s="284"/>
      <c r="Q1113" s="284"/>
      <c r="R1113" s="284"/>
      <c r="S1113" s="284"/>
      <c r="T1113" s="285"/>
      <c r="AT1113" s="286" t="s">
        <v>168</v>
      </c>
      <c r="AU1113" s="286" t="s">
        <v>88</v>
      </c>
      <c r="AV1113" s="276" t="s">
        <v>86</v>
      </c>
      <c r="AW1113" s="276" t="s">
        <v>35</v>
      </c>
      <c r="AX1113" s="276" t="s">
        <v>79</v>
      </c>
      <c r="AY1113" s="286" t="s">
        <v>160</v>
      </c>
    </row>
    <row r="1114" s="264" customFormat="true" ht="12.8" hidden="false" customHeight="false" outlineLevel="0" collapsed="false">
      <c r="B1114" s="265"/>
      <c r="C1114" s="266"/>
      <c r="D1114" s="254" t="s">
        <v>168</v>
      </c>
      <c r="E1114" s="267"/>
      <c r="F1114" s="268" t="s">
        <v>172</v>
      </c>
      <c r="G1114" s="266"/>
      <c r="H1114" s="269" t="n">
        <v>59.85</v>
      </c>
      <c r="I1114" s="270"/>
      <c r="J1114" s="266"/>
      <c r="K1114" s="266"/>
      <c r="L1114" s="271"/>
      <c r="M1114" s="272"/>
      <c r="N1114" s="273"/>
      <c r="O1114" s="273"/>
      <c r="P1114" s="273"/>
      <c r="Q1114" s="273"/>
      <c r="R1114" s="273"/>
      <c r="S1114" s="273"/>
      <c r="T1114" s="274"/>
      <c r="AT1114" s="275" t="s">
        <v>168</v>
      </c>
      <c r="AU1114" s="275" t="s">
        <v>88</v>
      </c>
      <c r="AV1114" s="264" t="s">
        <v>166</v>
      </c>
      <c r="AW1114" s="264" t="s">
        <v>35</v>
      </c>
      <c r="AX1114" s="264" t="s">
        <v>86</v>
      </c>
      <c r="AY1114" s="275" t="s">
        <v>160</v>
      </c>
    </row>
    <row r="1115" s="31" customFormat="true" ht="16.5" hidden="false" customHeight="true" outlineLevel="0" collapsed="false">
      <c r="A1115" s="24"/>
      <c r="B1115" s="25"/>
      <c r="C1115" s="287" t="s">
        <v>1135</v>
      </c>
      <c r="D1115" s="287" t="s">
        <v>262</v>
      </c>
      <c r="E1115" s="288" t="s">
        <v>1136</v>
      </c>
      <c r="F1115" s="289" t="s">
        <v>1137</v>
      </c>
      <c r="G1115" s="290" t="s">
        <v>221</v>
      </c>
      <c r="H1115" s="291" t="n">
        <v>62.843</v>
      </c>
      <c r="I1115" s="292"/>
      <c r="J1115" s="293" t="n">
        <f aca="false">ROUND(I1115*H1115,2)</f>
        <v>0</v>
      </c>
      <c r="K1115" s="294"/>
      <c r="L1115" s="295"/>
      <c r="M1115" s="296"/>
      <c r="N1115" s="297" t="s">
        <v>44</v>
      </c>
      <c r="O1115" s="74"/>
      <c r="P1115" s="247" t="n">
        <f aca="false">O1115*H1115</f>
        <v>0</v>
      </c>
      <c r="Q1115" s="247" t="n">
        <v>8E-005</v>
      </c>
      <c r="R1115" s="247" t="n">
        <f aca="false">Q1115*H1115</f>
        <v>0.00502744</v>
      </c>
      <c r="S1115" s="247" t="n">
        <v>0</v>
      </c>
      <c r="T1115" s="248" t="n">
        <f aca="false">S1115*H1115</f>
        <v>0</v>
      </c>
      <c r="U1115" s="24"/>
      <c r="V1115" s="24"/>
      <c r="W1115" s="24"/>
      <c r="X1115" s="24"/>
      <c r="Y1115" s="24"/>
      <c r="Z1115" s="24"/>
      <c r="AA1115" s="24"/>
      <c r="AB1115" s="24"/>
      <c r="AC1115" s="24"/>
      <c r="AD1115" s="24"/>
      <c r="AE1115" s="24"/>
      <c r="AR1115" s="249" t="s">
        <v>331</v>
      </c>
      <c r="AT1115" s="249" t="s">
        <v>262</v>
      </c>
      <c r="AU1115" s="249" t="s">
        <v>88</v>
      </c>
      <c r="AY1115" s="3" t="s">
        <v>160</v>
      </c>
      <c r="BE1115" s="250" t="n">
        <f aca="false">IF(N1115="základní",J1115,0)</f>
        <v>0</v>
      </c>
      <c r="BF1115" s="250" t="n">
        <f aca="false">IF(N1115="snížená",J1115,0)</f>
        <v>0</v>
      </c>
      <c r="BG1115" s="250" t="n">
        <f aca="false">IF(N1115="zákl. přenesená",J1115,0)</f>
        <v>0</v>
      </c>
      <c r="BH1115" s="250" t="n">
        <f aca="false">IF(N1115="sníž. přenesená",J1115,0)</f>
        <v>0</v>
      </c>
      <c r="BI1115" s="250" t="n">
        <f aca="false">IF(N1115="nulová",J1115,0)</f>
        <v>0</v>
      </c>
      <c r="BJ1115" s="3" t="s">
        <v>86</v>
      </c>
      <c r="BK1115" s="250" t="n">
        <f aca="false">ROUND(I1115*H1115,2)</f>
        <v>0</v>
      </c>
      <c r="BL1115" s="3" t="s">
        <v>256</v>
      </c>
      <c r="BM1115" s="249" t="s">
        <v>1138</v>
      </c>
    </row>
    <row r="1116" s="251" customFormat="true" ht="12.8" hidden="false" customHeight="false" outlineLevel="0" collapsed="false">
      <c r="B1116" s="252"/>
      <c r="C1116" s="253"/>
      <c r="D1116" s="254" t="s">
        <v>168</v>
      </c>
      <c r="E1116" s="253"/>
      <c r="F1116" s="256" t="s">
        <v>1139</v>
      </c>
      <c r="G1116" s="253"/>
      <c r="H1116" s="257" t="n">
        <v>62.843</v>
      </c>
      <c r="I1116" s="258"/>
      <c r="J1116" s="253"/>
      <c r="K1116" s="253"/>
      <c r="L1116" s="259"/>
      <c r="M1116" s="260"/>
      <c r="N1116" s="261"/>
      <c r="O1116" s="261"/>
      <c r="P1116" s="261"/>
      <c r="Q1116" s="261"/>
      <c r="R1116" s="261"/>
      <c r="S1116" s="261"/>
      <c r="T1116" s="262"/>
      <c r="AT1116" s="263" t="s">
        <v>168</v>
      </c>
      <c r="AU1116" s="263" t="s">
        <v>88</v>
      </c>
      <c r="AV1116" s="251" t="s">
        <v>88</v>
      </c>
      <c r="AW1116" s="251" t="s">
        <v>3</v>
      </c>
      <c r="AX1116" s="251" t="s">
        <v>86</v>
      </c>
      <c r="AY1116" s="263" t="s">
        <v>160</v>
      </c>
    </row>
    <row r="1117" s="31" customFormat="true" ht="21.75" hidden="false" customHeight="true" outlineLevel="0" collapsed="false">
      <c r="A1117" s="24"/>
      <c r="B1117" s="25"/>
      <c r="C1117" s="237" t="s">
        <v>1140</v>
      </c>
      <c r="D1117" s="237" t="s">
        <v>162</v>
      </c>
      <c r="E1117" s="238" t="s">
        <v>1141</v>
      </c>
      <c r="F1117" s="239" t="s">
        <v>1142</v>
      </c>
      <c r="G1117" s="240" t="s">
        <v>363</v>
      </c>
      <c r="H1117" s="298"/>
      <c r="I1117" s="242"/>
      <c r="J1117" s="243" t="n">
        <f aca="false">ROUND(I1117*H1117,2)</f>
        <v>0</v>
      </c>
      <c r="K1117" s="244"/>
      <c r="L1117" s="30"/>
      <c r="M1117" s="245"/>
      <c r="N1117" s="246" t="s">
        <v>44</v>
      </c>
      <c r="O1117" s="74"/>
      <c r="P1117" s="247" t="n">
        <f aca="false">O1117*H1117</f>
        <v>0</v>
      </c>
      <c r="Q1117" s="247" t="n">
        <v>0</v>
      </c>
      <c r="R1117" s="247" t="n">
        <f aca="false">Q1117*H1117</f>
        <v>0</v>
      </c>
      <c r="S1117" s="247" t="n">
        <v>0</v>
      </c>
      <c r="T1117" s="248" t="n">
        <f aca="false">S1117*H1117</f>
        <v>0</v>
      </c>
      <c r="U1117" s="24"/>
      <c r="V1117" s="24"/>
      <c r="W1117" s="24"/>
      <c r="X1117" s="24"/>
      <c r="Y1117" s="24"/>
      <c r="Z1117" s="24"/>
      <c r="AA1117" s="24"/>
      <c r="AB1117" s="24"/>
      <c r="AC1117" s="24"/>
      <c r="AD1117" s="24"/>
      <c r="AE1117" s="24"/>
      <c r="AR1117" s="249" t="s">
        <v>256</v>
      </c>
      <c r="AT1117" s="249" t="s">
        <v>162</v>
      </c>
      <c r="AU1117" s="249" t="s">
        <v>88</v>
      </c>
      <c r="AY1117" s="3" t="s">
        <v>160</v>
      </c>
      <c r="BE1117" s="250" t="n">
        <f aca="false">IF(N1117="základní",J1117,0)</f>
        <v>0</v>
      </c>
      <c r="BF1117" s="250" t="n">
        <f aca="false">IF(N1117="snížená",J1117,0)</f>
        <v>0</v>
      </c>
      <c r="BG1117" s="250" t="n">
        <f aca="false">IF(N1117="zákl. přenesená",J1117,0)</f>
        <v>0</v>
      </c>
      <c r="BH1117" s="250" t="n">
        <f aca="false">IF(N1117="sníž. přenesená",J1117,0)</f>
        <v>0</v>
      </c>
      <c r="BI1117" s="250" t="n">
        <f aca="false">IF(N1117="nulová",J1117,0)</f>
        <v>0</v>
      </c>
      <c r="BJ1117" s="3" t="s">
        <v>86</v>
      </c>
      <c r="BK1117" s="250" t="n">
        <f aca="false">ROUND(I1117*H1117,2)</f>
        <v>0</v>
      </c>
      <c r="BL1117" s="3" t="s">
        <v>256</v>
      </c>
      <c r="BM1117" s="249" t="s">
        <v>1143</v>
      </c>
    </row>
    <row r="1118" s="220" customFormat="true" ht="22.8" hidden="false" customHeight="true" outlineLevel="0" collapsed="false">
      <c r="B1118" s="221"/>
      <c r="C1118" s="222"/>
      <c r="D1118" s="223" t="s">
        <v>78</v>
      </c>
      <c r="E1118" s="235" t="s">
        <v>1144</v>
      </c>
      <c r="F1118" s="235" t="s">
        <v>1145</v>
      </c>
      <c r="G1118" s="222"/>
      <c r="H1118" s="222"/>
      <c r="I1118" s="225"/>
      <c r="J1118" s="236" t="n">
        <f aca="false">BK1118</f>
        <v>0</v>
      </c>
      <c r="K1118" s="222"/>
      <c r="L1118" s="227"/>
      <c r="M1118" s="228"/>
      <c r="N1118" s="229"/>
      <c r="O1118" s="229"/>
      <c r="P1118" s="230" t="n">
        <f aca="false">SUM(P1119:P1178)</f>
        <v>0</v>
      </c>
      <c r="Q1118" s="229"/>
      <c r="R1118" s="230" t="n">
        <f aca="false">SUM(R1119:R1178)</f>
        <v>0.68144584</v>
      </c>
      <c r="S1118" s="229"/>
      <c r="T1118" s="231" t="n">
        <f aca="false">SUM(T1119:T1178)</f>
        <v>0</v>
      </c>
      <c r="AR1118" s="232" t="s">
        <v>88</v>
      </c>
      <c r="AT1118" s="233" t="s">
        <v>78</v>
      </c>
      <c r="AU1118" s="233" t="s">
        <v>86</v>
      </c>
      <c r="AY1118" s="232" t="s">
        <v>160</v>
      </c>
      <c r="BK1118" s="234" t="n">
        <f aca="false">SUM(BK1119:BK1178)</f>
        <v>0</v>
      </c>
    </row>
    <row r="1119" s="31" customFormat="true" ht="16.5" hidden="false" customHeight="true" outlineLevel="0" collapsed="false">
      <c r="A1119" s="24"/>
      <c r="B1119" s="25"/>
      <c r="C1119" s="237" t="s">
        <v>1146</v>
      </c>
      <c r="D1119" s="237" t="s">
        <v>162</v>
      </c>
      <c r="E1119" s="238" t="s">
        <v>1147</v>
      </c>
      <c r="F1119" s="239" t="s">
        <v>1148</v>
      </c>
      <c r="G1119" s="240" t="s">
        <v>213</v>
      </c>
      <c r="H1119" s="241" t="n">
        <v>63.58</v>
      </c>
      <c r="I1119" s="242"/>
      <c r="J1119" s="243" t="n">
        <f aca="false">ROUND(I1119*H1119,2)</f>
        <v>0</v>
      </c>
      <c r="K1119" s="244"/>
      <c r="L1119" s="30"/>
      <c r="M1119" s="245"/>
      <c r="N1119" s="246" t="s">
        <v>44</v>
      </c>
      <c r="O1119" s="74"/>
      <c r="P1119" s="247" t="n">
        <f aca="false">O1119*H1119</f>
        <v>0</v>
      </c>
      <c r="Q1119" s="247" t="n">
        <v>0</v>
      </c>
      <c r="R1119" s="247" t="n">
        <f aca="false">Q1119*H1119</f>
        <v>0</v>
      </c>
      <c r="S1119" s="247" t="n">
        <v>0</v>
      </c>
      <c r="T1119" s="248" t="n">
        <f aca="false">S1119*H1119</f>
        <v>0</v>
      </c>
      <c r="U1119" s="24"/>
      <c r="V1119" s="24"/>
      <c r="W1119" s="24"/>
      <c r="X1119" s="24"/>
      <c r="Y1119" s="24"/>
      <c r="Z1119" s="24"/>
      <c r="AA1119" s="24"/>
      <c r="AB1119" s="24"/>
      <c r="AC1119" s="24"/>
      <c r="AD1119" s="24"/>
      <c r="AE1119" s="24"/>
      <c r="AR1119" s="249" t="s">
        <v>256</v>
      </c>
      <c r="AT1119" s="249" t="s">
        <v>162</v>
      </c>
      <c r="AU1119" s="249" t="s">
        <v>88</v>
      </c>
      <c r="AY1119" s="3" t="s">
        <v>160</v>
      </c>
      <c r="BE1119" s="250" t="n">
        <f aca="false">IF(N1119="základní",J1119,0)</f>
        <v>0</v>
      </c>
      <c r="BF1119" s="250" t="n">
        <f aca="false">IF(N1119="snížená",J1119,0)</f>
        <v>0</v>
      </c>
      <c r="BG1119" s="250" t="n">
        <f aca="false">IF(N1119="zákl. přenesená",J1119,0)</f>
        <v>0</v>
      </c>
      <c r="BH1119" s="250" t="n">
        <f aca="false">IF(N1119="sníž. přenesená",J1119,0)</f>
        <v>0</v>
      </c>
      <c r="BI1119" s="250" t="n">
        <f aca="false">IF(N1119="nulová",J1119,0)</f>
        <v>0</v>
      </c>
      <c r="BJ1119" s="3" t="s">
        <v>86</v>
      </c>
      <c r="BK1119" s="250" t="n">
        <f aca="false">ROUND(I1119*H1119,2)</f>
        <v>0</v>
      </c>
      <c r="BL1119" s="3" t="s">
        <v>256</v>
      </c>
      <c r="BM1119" s="249" t="s">
        <v>1149</v>
      </c>
    </row>
    <row r="1120" s="251" customFormat="true" ht="12.8" hidden="false" customHeight="false" outlineLevel="0" collapsed="false">
      <c r="B1120" s="252"/>
      <c r="C1120" s="253"/>
      <c r="D1120" s="254" t="s">
        <v>168</v>
      </c>
      <c r="E1120" s="255"/>
      <c r="F1120" s="256" t="s">
        <v>516</v>
      </c>
      <c r="G1120" s="253"/>
      <c r="H1120" s="257" t="n">
        <v>4.39</v>
      </c>
      <c r="I1120" s="258"/>
      <c r="J1120" s="253"/>
      <c r="K1120" s="253"/>
      <c r="L1120" s="259"/>
      <c r="M1120" s="260"/>
      <c r="N1120" s="261"/>
      <c r="O1120" s="261"/>
      <c r="P1120" s="261"/>
      <c r="Q1120" s="261"/>
      <c r="R1120" s="261"/>
      <c r="S1120" s="261"/>
      <c r="T1120" s="262"/>
      <c r="AT1120" s="263" t="s">
        <v>168</v>
      </c>
      <c r="AU1120" s="263" t="s">
        <v>88</v>
      </c>
      <c r="AV1120" s="251" t="s">
        <v>88</v>
      </c>
      <c r="AW1120" s="251" t="s">
        <v>35</v>
      </c>
      <c r="AX1120" s="251" t="s">
        <v>79</v>
      </c>
      <c r="AY1120" s="263" t="s">
        <v>160</v>
      </c>
    </row>
    <row r="1121" s="276" customFormat="true" ht="12.8" hidden="false" customHeight="false" outlineLevel="0" collapsed="false">
      <c r="B1121" s="277"/>
      <c r="C1121" s="278"/>
      <c r="D1121" s="254" t="s">
        <v>168</v>
      </c>
      <c r="E1121" s="279"/>
      <c r="F1121" s="280" t="s">
        <v>517</v>
      </c>
      <c r="G1121" s="278"/>
      <c r="H1121" s="279"/>
      <c r="I1121" s="281"/>
      <c r="J1121" s="278"/>
      <c r="K1121" s="278"/>
      <c r="L1121" s="282"/>
      <c r="M1121" s="283"/>
      <c r="N1121" s="284"/>
      <c r="O1121" s="284"/>
      <c r="P1121" s="284"/>
      <c r="Q1121" s="284"/>
      <c r="R1121" s="284"/>
      <c r="S1121" s="284"/>
      <c r="T1121" s="285"/>
      <c r="AT1121" s="286" t="s">
        <v>168</v>
      </c>
      <c r="AU1121" s="286" t="s">
        <v>88</v>
      </c>
      <c r="AV1121" s="276" t="s">
        <v>86</v>
      </c>
      <c r="AW1121" s="276" t="s">
        <v>35</v>
      </c>
      <c r="AX1121" s="276" t="s">
        <v>79</v>
      </c>
      <c r="AY1121" s="286" t="s">
        <v>160</v>
      </c>
    </row>
    <row r="1122" s="251" customFormat="true" ht="12.8" hidden="false" customHeight="false" outlineLevel="0" collapsed="false">
      <c r="B1122" s="252"/>
      <c r="C1122" s="253"/>
      <c r="D1122" s="254" t="s">
        <v>168</v>
      </c>
      <c r="E1122" s="255"/>
      <c r="F1122" s="256" t="s">
        <v>518</v>
      </c>
      <c r="G1122" s="253"/>
      <c r="H1122" s="257" t="n">
        <v>9.25</v>
      </c>
      <c r="I1122" s="258"/>
      <c r="J1122" s="253"/>
      <c r="K1122" s="253"/>
      <c r="L1122" s="259"/>
      <c r="M1122" s="260"/>
      <c r="N1122" s="261"/>
      <c r="O1122" s="261"/>
      <c r="P1122" s="261"/>
      <c r="Q1122" s="261"/>
      <c r="R1122" s="261"/>
      <c r="S1122" s="261"/>
      <c r="T1122" s="262"/>
      <c r="AT1122" s="263" t="s">
        <v>168</v>
      </c>
      <c r="AU1122" s="263" t="s">
        <v>88</v>
      </c>
      <c r="AV1122" s="251" t="s">
        <v>88</v>
      </c>
      <c r="AW1122" s="251" t="s">
        <v>35</v>
      </c>
      <c r="AX1122" s="251" t="s">
        <v>79</v>
      </c>
      <c r="AY1122" s="263" t="s">
        <v>160</v>
      </c>
    </row>
    <row r="1123" s="276" customFormat="true" ht="12.8" hidden="false" customHeight="false" outlineLevel="0" collapsed="false">
      <c r="B1123" s="277"/>
      <c r="C1123" s="278"/>
      <c r="D1123" s="254" t="s">
        <v>168</v>
      </c>
      <c r="E1123" s="279"/>
      <c r="F1123" s="280" t="s">
        <v>519</v>
      </c>
      <c r="G1123" s="278"/>
      <c r="H1123" s="279"/>
      <c r="I1123" s="281"/>
      <c r="J1123" s="278"/>
      <c r="K1123" s="278"/>
      <c r="L1123" s="282"/>
      <c r="M1123" s="283"/>
      <c r="N1123" s="284"/>
      <c r="O1123" s="284"/>
      <c r="P1123" s="284"/>
      <c r="Q1123" s="284"/>
      <c r="R1123" s="284"/>
      <c r="S1123" s="284"/>
      <c r="T1123" s="285"/>
      <c r="AT1123" s="286" t="s">
        <v>168</v>
      </c>
      <c r="AU1123" s="286" t="s">
        <v>88</v>
      </c>
      <c r="AV1123" s="276" t="s">
        <v>86</v>
      </c>
      <c r="AW1123" s="276" t="s">
        <v>35</v>
      </c>
      <c r="AX1123" s="276" t="s">
        <v>79</v>
      </c>
      <c r="AY1123" s="286" t="s">
        <v>160</v>
      </c>
    </row>
    <row r="1124" s="276" customFormat="true" ht="12.8" hidden="false" customHeight="false" outlineLevel="0" collapsed="false">
      <c r="B1124" s="277"/>
      <c r="C1124" s="278"/>
      <c r="D1124" s="254" t="s">
        <v>168</v>
      </c>
      <c r="E1124" s="279"/>
      <c r="F1124" s="280" t="s">
        <v>521</v>
      </c>
      <c r="G1124" s="278"/>
      <c r="H1124" s="279"/>
      <c r="I1124" s="281"/>
      <c r="J1124" s="278"/>
      <c r="K1124" s="278"/>
      <c r="L1124" s="282"/>
      <c r="M1124" s="283"/>
      <c r="N1124" s="284"/>
      <c r="O1124" s="284"/>
      <c r="P1124" s="284"/>
      <c r="Q1124" s="284"/>
      <c r="R1124" s="284"/>
      <c r="S1124" s="284"/>
      <c r="T1124" s="285"/>
      <c r="AT1124" s="286" t="s">
        <v>168</v>
      </c>
      <c r="AU1124" s="286" t="s">
        <v>88</v>
      </c>
      <c r="AV1124" s="276" t="s">
        <v>86</v>
      </c>
      <c r="AW1124" s="276" t="s">
        <v>35</v>
      </c>
      <c r="AX1124" s="276" t="s">
        <v>79</v>
      </c>
      <c r="AY1124" s="286" t="s">
        <v>160</v>
      </c>
    </row>
    <row r="1125" s="251" customFormat="true" ht="12.8" hidden="false" customHeight="false" outlineLevel="0" collapsed="false">
      <c r="B1125" s="252"/>
      <c r="C1125" s="253"/>
      <c r="D1125" s="254" t="s">
        <v>168</v>
      </c>
      <c r="E1125" s="255"/>
      <c r="F1125" s="256" t="s">
        <v>522</v>
      </c>
      <c r="G1125" s="253"/>
      <c r="H1125" s="257" t="n">
        <v>23.82</v>
      </c>
      <c r="I1125" s="258"/>
      <c r="J1125" s="253"/>
      <c r="K1125" s="253"/>
      <c r="L1125" s="259"/>
      <c r="M1125" s="260"/>
      <c r="N1125" s="261"/>
      <c r="O1125" s="261"/>
      <c r="P1125" s="261"/>
      <c r="Q1125" s="261"/>
      <c r="R1125" s="261"/>
      <c r="S1125" s="261"/>
      <c r="T1125" s="262"/>
      <c r="AT1125" s="263" t="s">
        <v>168</v>
      </c>
      <c r="AU1125" s="263" t="s">
        <v>88</v>
      </c>
      <c r="AV1125" s="251" t="s">
        <v>88</v>
      </c>
      <c r="AW1125" s="251" t="s">
        <v>35</v>
      </c>
      <c r="AX1125" s="251" t="s">
        <v>79</v>
      </c>
      <c r="AY1125" s="263" t="s">
        <v>160</v>
      </c>
    </row>
    <row r="1126" s="276" customFormat="true" ht="12.8" hidden="false" customHeight="false" outlineLevel="0" collapsed="false">
      <c r="B1126" s="277"/>
      <c r="C1126" s="278"/>
      <c r="D1126" s="254" t="s">
        <v>168</v>
      </c>
      <c r="E1126" s="279"/>
      <c r="F1126" s="280" t="s">
        <v>523</v>
      </c>
      <c r="G1126" s="278"/>
      <c r="H1126" s="279"/>
      <c r="I1126" s="281"/>
      <c r="J1126" s="278"/>
      <c r="K1126" s="278"/>
      <c r="L1126" s="282"/>
      <c r="M1126" s="283"/>
      <c r="N1126" s="284"/>
      <c r="O1126" s="284"/>
      <c r="P1126" s="284"/>
      <c r="Q1126" s="284"/>
      <c r="R1126" s="284"/>
      <c r="S1126" s="284"/>
      <c r="T1126" s="285"/>
      <c r="AT1126" s="286" t="s">
        <v>168</v>
      </c>
      <c r="AU1126" s="286" t="s">
        <v>88</v>
      </c>
      <c r="AV1126" s="276" t="s">
        <v>86</v>
      </c>
      <c r="AW1126" s="276" t="s">
        <v>35</v>
      </c>
      <c r="AX1126" s="276" t="s">
        <v>79</v>
      </c>
      <c r="AY1126" s="286" t="s">
        <v>160</v>
      </c>
    </row>
    <row r="1127" s="276" customFormat="true" ht="12.8" hidden="false" customHeight="false" outlineLevel="0" collapsed="false">
      <c r="B1127" s="277"/>
      <c r="C1127" s="278"/>
      <c r="D1127" s="254" t="s">
        <v>168</v>
      </c>
      <c r="E1127" s="279"/>
      <c r="F1127" s="280" t="s">
        <v>525</v>
      </c>
      <c r="G1127" s="278"/>
      <c r="H1127" s="279"/>
      <c r="I1127" s="281"/>
      <c r="J1127" s="278"/>
      <c r="K1127" s="278"/>
      <c r="L1127" s="282"/>
      <c r="M1127" s="283"/>
      <c r="N1127" s="284"/>
      <c r="O1127" s="284"/>
      <c r="P1127" s="284"/>
      <c r="Q1127" s="284"/>
      <c r="R1127" s="284"/>
      <c r="S1127" s="284"/>
      <c r="T1127" s="285"/>
      <c r="AT1127" s="286" t="s">
        <v>168</v>
      </c>
      <c r="AU1127" s="286" t="s">
        <v>88</v>
      </c>
      <c r="AV1127" s="276" t="s">
        <v>86</v>
      </c>
      <c r="AW1127" s="276" t="s">
        <v>35</v>
      </c>
      <c r="AX1127" s="276" t="s">
        <v>79</v>
      </c>
      <c r="AY1127" s="286" t="s">
        <v>160</v>
      </c>
    </row>
    <row r="1128" s="251" customFormat="true" ht="12.8" hidden="false" customHeight="false" outlineLevel="0" collapsed="false">
      <c r="B1128" s="252"/>
      <c r="C1128" s="253"/>
      <c r="D1128" s="254" t="s">
        <v>168</v>
      </c>
      <c r="E1128" s="255"/>
      <c r="F1128" s="256" t="s">
        <v>526</v>
      </c>
      <c r="G1128" s="253"/>
      <c r="H1128" s="257" t="n">
        <v>26.12</v>
      </c>
      <c r="I1128" s="258"/>
      <c r="J1128" s="253"/>
      <c r="K1128" s="253"/>
      <c r="L1128" s="259"/>
      <c r="M1128" s="260"/>
      <c r="N1128" s="261"/>
      <c r="O1128" s="261"/>
      <c r="P1128" s="261"/>
      <c r="Q1128" s="261"/>
      <c r="R1128" s="261"/>
      <c r="S1128" s="261"/>
      <c r="T1128" s="262"/>
      <c r="AT1128" s="263" t="s">
        <v>168</v>
      </c>
      <c r="AU1128" s="263" t="s">
        <v>88</v>
      </c>
      <c r="AV1128" s="251" t="s">
        <v>88</v>
      </c>
      <c r="AW1128" s="251" t="s">
        <v>35</v>
      </c>
      <c r="AX1128" s="251" t="s">
        <v>79</v>
      </c>
      <c r="AY1128" s="263" t="s">
        <v>160</v>
      </c>
    </row>
    <row r="1129" s="276" customFormat="true" ht="12.8" hidden="false" customHeight="false" outlineLevel="0" collapsed="false">
      <c r="B1129" s="277"/>
      <c r="C1129" s="278"/>
      <c r="D1129" s="254" t="s">
        <v>168</v>
      </c>
      <c r="E1129" s="279"/>
      <c r="F1129" s="280" t="s">
        <v>527</v>
      </c>
      <c r="G1129" s="278"/>
      <c r="H1129" s="279"/>
      <c r="I1129" s="281"/>
      <c r="J1129" s="278"/>
      <c r="K1129" s="278"/>
      <c r="L1129" s="282"/>
      <c r="M1129" s="283"/>
      <c r="N1129" s="284"/>
      <c r="O1129" s="284"/>
      <c r="P1129" s="284"/>
      <c r="Q1129" s="284"/>
      <c r="R1129" s="284"/>
      <c r="S1129" s="284"/>
      <c r="T1129" s="285"/>
      <c r="AT1129" s="286" t="s">
        <v>168</v>
      </c>
      <c r="AU1129" s="286" t="s">
        <v>88</v>
      </c>
      <c r="AV1129" s="276" t="s">
        <v>86</v>
      </c>
      <c r="AW1129" s="276" t="s">
        <v>35</v>
      </c>
      <c r="AX1129" s="276" t="s">
        <v>79</v>
      </c>
      <c r="AY1129" s="286" t="s">
        <v>160</v>
      </c>
    </row>
    <row r="1130" s="276" customFormat="true" ht="12.8" hidden="false" customHeight="false" outlineLevel="0" collapsed="false">
      <c r="B1130" s="277"/>
      <c r="C1130" s="278"/>
      <c r="D1130" s="254" t="s">
        <v>168</v>
      </c>
      <c r="E1130" s="279"/>
      <c r="F1130" s="280" t="s">
        <v>529</v>
      </c>
      <c r="G1130" s="278"/>
      <c r="H1130" s="279"/>
      <c r="I1130" s="281"/>
      <c r="J1130" s="278"/>
      <c r="K1130" s="278"/>
      <c r="L1130" s="282"/>
      <c r="M1130" s="283"/>
      <c r="N1130" s="284"/>
      <c r="O1130" s="284"/>
      <c r="P1130" s="284"/>
      <c r="Q1130" s="284"/>
      <c r="R1130" s="284"/>
      <c r="S1130" s="284"/>
      <c r="T1130" s="285"/>
      <c r="AT1130" s="286" t="s">
        <v>168</v>
      </c>
      <c r="AU1130" s="286" t="s">
        <v>88</v>
      </c>
      <c r="AV1130" s="276" t="s">
        <v>86</v>
      </c>
      <c r="AW1130" s="276" t="s">
        <v>35</v>
      </c>
      <c r="AX1130" s="276" t="s">
        <v>79</v>
      </c>
      <c r="AY1130" s="286" t="s">
        <v>160</v>
      </c>
    </row>
    <row r="1131" s="276" customFormat="true" ht="12.8" hidden="false" customHeight="false" outlineLevel="0" collapsed="false">
      <c r="B1131" s="277"/>
      <c r="C1131" s="278"/>
      <c r="D1131" s="254" t="s">
        <v>168</v>
      </c>
      <c r="E1131" s="279"/>
      <c r="F1131" s="280" t="s">
        <v>531</v>
      </c>
      <c r="G1131" s="278"/>
      <c r="H1131" s="279"/>
      <c r="I1131" s="281"/>
      <c r="J1131" s="278"/>
      <c r="K1131" s="278"/>
      <c r="L1131" s="282"/>
      <c r="M1131" s="283"/>
      <c r="N1131" s="284"/>
      <c r="O1131" s="284"/>
      <c r="P1131" s="284"/>
      <c r="Q1131" s="284"/>
      <c r="R1131" s="284"/>
      <c r="S1131" s="284"/>
      <c r="T1131" s="285"/>
      <c r="AT1131" s="286" t="s">
        <v>168</v>
      </c>
      <c r="AU1131" s="286" t="s">
        <v>88</v>
      </c>
      <c r="AV1131" s="276" t="s">
        <v>86</v>
      </c>
      <c r="AW1131" s="276" t="s">
        <v>35</v>
      </c>
      <c r="AX1131" s="276" t="s">
        <v>79</v>
      </c>
      <c r="AY1131" s="286" t="s">
        <v>160</v>
      </c>
    </row>
    <row r="1132" s="276" customFormat="true" ht="12.8" hidden="false" customHeight="false" outlineLevel="0" collapsed="false">
      <c r="B1132" s="277"/>
      <c r="C1132" s="278"/>
      <c r="D1132" s="254" t="s">
        <v>168</v>
      </c>
      <c r="E1132" s="279"/>
      <c r="F1132" s="280" t="s">
        <v>533</v>
      </c>
      <c r="G1132" s="278"/>
      <c r="H1132" s="279"/>
      <c r="I1132" s="281"/>
      <c r="J1132" s="278"/>
      <c r="K1132" s="278"/>
      <c r="L1132" s="282"/>
      <c r="M1132" s="283"/>
      <c r="N1132" s="284"/>
      <c r="O1132" s="284"/>
      <c r="P1132" s="284"/>
      <c r="Q1132" s="284"/>
      <c r="R1132" s="284"/>
      <c r="S1132" s="284"/>
      <c r="T1132" s="285"/>
      <c r="AT1132" s="286" t="s">
        <v>168</v>
      </c>
      <c r="AU1132" s="286" t="s">
        <v>88</v>
      </c>
      <c r="AV1132" s="276" t="s">
        <v>86</v>
      </c>
      <c r="AW1132" s="276" t="s">
        <v>35</v>
      </c>
      <c r="AX1132" s="276" t="s">
        <v>79</v>
      </c>
      <c r="AY1132" s="286" t="s">
        <v>160</v>
      </c>
    </row>
    <row r="1133" s="264" customFormat="true" ht="12.8" hidden="false" customHeight="false" outlineLevel="0" collapsed="false">
      <c r="B1133" s="265"/>
      <c r="C1133" s="266"/>
      <c r="D1133" s="254" t="s">
        <v>168</v>
      </c>
      <c r="E1133" s="267"/>
      <c r="F1133" s="268" t="s">
        <v>172</v>
      </c>
      <c r="G1133" s="266"/>
      <c r="H1133" s="269" t="n">
        <v>63.58</v>
      </c>
      <c r="I1133" s="270"/>
      <c r="J1133" s="266"/>
      <c r="K1133" s="266"/>
      <c r="L1133" s="271"/>
      <c r="M1133" s="272"/>
      <c r="N1133" s="273"/>
      <c r="O1133" s="273"/>
      <c r="P1133" s="273"/>
      <c r="Q1133" s="273"/>
      <c r="R1133" s="273"/>
      <c r="S1133" s="273"/>
      <c r="T1133" s="274"/>
      <c r="AT1133" s="275" t="s">
        <v>168</v>
      </c>
      <c r="AU1133" s="275" t="s">
        <v>88</v>
      </c>
      <c r="AV1133" s="264" t="s">
        <v>166</v>
      </c>
      <c r="AW1133" s="264" t="s">
        <v>35</v>
      </c>
      <c r="AX1133" s="264" t="s">
        <v>86</v>
      </c>
      <c r="AY1133" s="275" t="s">
        <v>160</v>
      </c>
    </row>
    <row r="1134" s="31" customFormat="true" ht="16.5" hidden="false" customHeight="true" outlineLevel="0" collapsed="false">
      <c r="A1134" s="24"/>
      <c r="B1134" s="25"/>
      <c r="C1134" s="237" t="s">
        <v>1150</v>
      </c>
      <c r="D1134" s="237" t="s">
        <v>162</v>
      </c>
      <c r="E1134" s="238" t="s">
        <v>1151</v>
      </c>
      <c r="F1134" s="239" t="s">
        <v>1152</v>
      </c>
      <c r="G1134" s="240" t="s">
        <v>213</v>
      </c>
      <c r="H1134" s="241" t="n">
        <v>63.58</v>
      </c>
      <c r="I1134" s="242"/>
      <c r="J1134" s="243" t="n">
        <f aca="false">ROUND(I1134*H1134,2)</f>
        <v>0</v>
      </c>
      <c r="K1134" s="244"/>
      <c r="L1134" s="30"/>
      <c r="M1134" s="245"/>
      <c r="N1134" s="246" t="s">
        <v>44</v>
      </c>
      <c r="O1134" s="74"/>
      <c r="P1134" s="247" t="n">
        <f aca="false">O1134*H1134</f>
        <v>0</v>
      </c>
      <c r="Q1134" s="247" t="n">
        <v>0</v>
      </c>
      <c r="R1134" s="247" t="n">
        <f aca="false">Q1134*H1134</f>
        <v>0</v>
      </c>
      <c r="S1134" s="247" t="n">
        <v>0</v>
      </c>
      <c r="T1134" s="248" t="n">
        <f aca="false">S1134*H1134</f>
        <v>0</v>
      </c>
      <c r="U1134" s="24"/>
      <c r="V1134" s="24"/>
      <c r="W1134" s="24"/>
      <c r="X1134" s="24"/>
      <c r="Y1134" s="24"/>
      <c r="Z1134" s="24"/>
      <c r="AA1134" s="24"/>
      <c r="AB1134" s="24"/>
      <c r="AC1134" s="24"/>
      <c r="AD1134" s="24"/>
      <c r="AE1134" s="24"/>
      <c r="AR1134" s="249" t="s">
        <v>256</v>
      </c>
      <c r="AT1134" s="249" t="s">
        <v>162</v>
      </c>
      <c r="AU1134" s="249" t="s">
        <v>88</v>
      </c>
      <c r="AY1134" s="3" t="s">
        <v>160</v>
      </c>
      <c r="BE1134" s="250" t="n">
        <f aca="false">IF(N1134="základní",J1134,0)</f>
        <v>0</v>
      </c>
      <c r="BF1134" s="250" t="n">
        <f aca="false">IF(N1134="snížená",J1134,0)</f>
        <v>0</v>
      </c>
      <c r="BG1134" s="250" t="n">
        <f aca="false">IF(N1134="zákl. přenesená",J1134,0)</f>
        <v>0</v>
      </c>
      <c r="BH1134" s="250" t="n">
        <f aca="false">IF(N1134="sníž. přenesená",J1134,0)</f>
        <v>0</v>
      </c>
      <c r="BI1134" s="250" t="n">
        <f aca="false">IF(N1134="nulová",J1134,0)</f>
        <v>0</v>
      </c>
      <c r="BJ1134" s="3" t="s">
        <v>86</v>
      </c>
      <c r="BK1134" s="250" t="n">
        <f aca="false">ROUND(I1134*H1134,2)</f>
        <v>0</v>
      </c>
      <c r="BL1134" s="3" t="s">
        <v>256</v>
      </c>
      <c r="BM1134" s="249" t="s">
        <v>1153</v>
      </c>
    </row>
    <row r="1135" s="31" customFormat="true" ht="21.75" hidden="false" customHeight="true" outlineLevel="0" collapsed="false">
      <c r="A1135" s="24"/>
      <c r="B1135" s="25"/>
      <c r="C1135" s="237" t="s">
        <v>1154</v>
      </c>
      <c r="D1135" s="237" t="s">
        <v>162</v>
      </c>
      <c r="E1135" s="238" t="s">
        <v>1155</v>
      </c>
      <c r="F1135" s="239" t="s">
        <v>1156</v>
      </c>
      <c r="G1135" s="240" t="s">
        <v>213</v>
      </c>
      <c r="H1135" s="241" t="n">
        <v>63.58</v>
      </c>
      <c r="I1135" s="242"/>
      <c r="J1135" s="243" t="n">
        <f aca="false">ROUND(I1135*H1135,2)</f>
        <v>0</v>
      </c>
      <c r="K1135" s="244"/>
      <c r="L1135" s="30"/>
      <c r="M1135" s="245"/>
      <c r="N1135" s="246" t="s">
        <v>44</v>
      </c>
      <c r="O1135" s="74"/>
      <c r="P1135" s="247" t="n">
        <f aca="false">O1135*H1135</f>
        <v>0</v>
      </c>
      <c r="Q1135" s="247" t="n">
        <v>3E-005</v>
      </c>
      <c r="R1135" s="247" t="n">
        <f aca="false">Q1135*H1135</f>
        <v>0.0019074</v>
      </c>
      <c r="S1135" s="247" t="n">
        <v>0</v>
      </c>
      <c r="T1135" s="248" t="n">
        <f aca="false">S1135*H1135</f>
        <v>0</v>
      </c>
      <c r="U1135" s="24"/>
      <c r="V1135" s="24"/>
      <c r="W1135" s="24"/>
      <c r="X1135" s="24"/>
      <c r="Y1135" s="24"/>
      <c r="Z1135" s="24"/>
      <c r="AA1135" s="24"/>
      <c r="AB1135" s="24"/>
      <c r="AC1135" s="24"/>
      <c r="AD1135" s="24"/>
      <c r="AE1135" s="24"/>
      <c r="AR1135" s="249" t="s">
        <v>256</v>
      </c>
      <c r="AT1135" s="249" t="s">
        <v>162</v>
      </c>
      <c r="AU1135" s="249" t="s">
        <v>88</v>
      </c>
      <c r="AY1135" s="3" t="s">
        <v>160</v>
      </c>
      <c r="BE1135" s="250" t="n">
        <f aca="false">IF(N1135="základní",J1135,0)</f>
        <v>0</v>
      </c>
      <c r="BF1135" s="250" t="n">
        <f aca="false">IF(N1135="snížená",J1135,0)</f>
        <v>0</v>
      </c>
      <c r="BG1135" s="250" t="n">
        <f aca="false">IF(N1135="zákl. přenesená",J1135,0)</f>
        <v>0</v>
      </c>
      <c r="BH1135" s="250" t="n">
        <f aca="false">IF(N1135="sníž. přenesená",J1135,0)</f>
        <v>0</v>
      </c>
      <c r="BI1135" s="250" t="n">
        <f aca="false">IF(N1135="nulová",J1135,0)</f>
        <v>0</v>
      </c>
      <c r="BJ1135" s="3" t="s">
        <v>86</v>
      </c>
      <c r="BK1135" s="250" t="n">
        <f aca="false">ROUND(I1135*H1135,2)</f>
        <v>0</v>
      </c>
      <c r="BL1135" s="3" t="s">
        <v>256</v>
      </c>
      <c r="BM1135" s="249" t="s">
        <v>1157</v>
      </c>
    </row>
    <row r="1136" s="31" customFormat="true" ht="21.75" hidden="false" customHeight="true" outlineLevel="0" collapsed="false">
      <c r="A1136" s="24"/>
      <c r="B1136" s="25"/>
      <c r="C1136" s="237" t="s">
        <v>1158</v>
      </c>
      <c r="D1136" s="237" t="s">
        <v>162</v>
      </c>
      <c r="E1136" s="238" t="s">
        <v>1159</v>
      </c>
      <c r="F1136" s="239" t="s">
        <v>1160</v>
      </c>
      <c r="G1136" s="240" t="s">
        <v>213</v>
      </c>
      <c r="H1136" s="241" t="n">
        <v>63.58</v>
      </c>
      <c r="I1136" s="242"/>
      <c r="J1136" s="243" t="n">
        <f aca="false">ROUND(I1136*H1136,2)</f>
        <v>0</v>
      </c>
      <c r="K1136" s="244"/>
      <c r="L1136" s="30"/>
      <c r="M1136" s="245"/>
      <c r="N1136" s="246" t="s">
        <v>44</v>
      </c>
      <c r="O1136" s="74"/>
      <c r="P1136" s="247" t="n">
        <f aca="false">O1136*H1136</f>
        <v>0</v>
      </c>
      <c r="Q1136" s="247" t="n">
        <v>0.00758</v>
      </c>
      <c r="R1136" s="247" t="n">
        <f aca="false">Q1136*H1136</f>
        <v>0.4819364</v>
      </c>
      <c r="S1136" s="247" t="n">
        <v>0</v>
      </c>
      <c r="T1136" s="248" t="n">
        <f aca="false">S1136*H1136</f>
        <v>0</v>
      </c>
      <c r="U1136" s="24"/>
      <c r="V1136" s="24"/>
      <c r="W1136" s="24"/>
      <c r="X1136" s="24"/>
      <c r="Y1136" s="24"/>
      <c r="Z1136" s="24"/>
      <c r="AA1136" s="24"/>
      <c r="AB1136" s="24"/>
      <c r="AC1136" s="24"/>
      <c r="AD1136" s="24"/>
      <c r="AE1136" s="24"/>
      <c r="AR1136" s="249" t="s">
        <v>256</v>
      </c>
      <c r="AT1136" s="249" t="s">
        <v>162</v>
      </c>
      <c r="AU1136" s="249" t="s">
        <v>88</v>
      </c>
      <c r="AY1136" s="3" t="s">
        <v>160</v>
      </c>
      <c r="BE1136" s="250" t="n">
        <f aca="false">IF(N1136="základní",J1136,0)</f>
        <v>0</v>
      </c>
      <c r="BF1136" s="250" t="n">
        <f aca="false">IF(N1136="snížená",J1136,0)</f>
        <v>0</v>
      </c>
      <c r="BG1136" s="250" t="n">
        <f aca="false">IF(N1136="zákl. přenesená",J1136,0)</f>
        <v>0</v>
      </c>
      <c r="BH1136" s="250" t="n">
        <f aca="false">IF(N1136="sníž. přenesená",J1136,0)</f>
        <v>0</v>
      </c>
      <c r="BI1136" s="250" t="n">
        <f aca="false">IF(N1136="nulová",J1136,0)</f>
        <v>0</v>
      </c>
      <c r="BJ1136" s="3" t="s">
        <v>86</v>
      </c>
      <c r="BK1136" s="250" t="n">
        <f aca="false">ROUND(I1136*H1136,2)</f>
        <v>0</v>
      </c>
      <c r="BL1136" s="3" t="s">
        <v>256</v>
      </c>
      <c r="BM1136" s="249" t="s">
        <v>1161</v>
      </c>
    </row>
    <row r="1137" s="31" customFormat="true" ht="16.5" hidden="false" customHeight="true" outlineLevel="0" collapsed="false">
      <c r="A1137" s="24"/>
      <c r="B1137" s="25"/>
      <c r="C1137" s="237" t="s">
        <v>1162</v>
      </c>
      <c r="D1137" s="237" t="s">
        <v>162</v>
      </c>
      <c r="E1137" s="238" t="s">
        <v>1163</v>
      </c>
      <c r="F1137" s="239" t="s">
        <v>1164</v>
      </c>
      <c r="G1137" s="240" t="s">
        <v>213</v>
      </c>
      <c r="H1137" s="241" t="n">
        <v>23.82</v>
      </c>
      <c r="I1137" s="242"/>
      <c r="J1137" s="243" t="n">
        <f aca="false">ROUND(I1137*H1137,2)</f>
        <v>0</v>
      </c>
      <c r="K1137" s="244"/>
      <c r="L1137" s="30"/>
      <c r="M1137" s="245"/>
      <c r="N1137" s="246" t="s">
        <v>44</v>
      </c>
      <c r="O1137" s="74"/>
      <c r="P1137" s="247" t="n">
        <f aca="false">O1137*H1137</f>
        <v>0</v>
      </c>
      <c r="Q1137" s="247" t="n">
        <v>0.0005</v>
      </c>
      <c r="R1137" s="247" t="n">
        <f aca="false">Q1137*H1137</f>
        <v>0.01191</v>
      </c>
      <c r="S1137" s="247" t="n">
        <v>0</v>
      </c>
      <c r="T1137" s="248" t="n">
        <f aca="false">S1137*H1137</f>
        <v>0</v>
      </c>
      <c r="U1137" s="24"/>
      <c r="V1137" s="24"/>
      <c r="W1137" s="24"/>
      <c r="X1137" s="24"/>
      <c r="Y1137" s="24"/>
      <c r="Z1137" s="24"/>
      <c r="AA1137" s="24"/>
      <c r="AB1137" s="24"/>
      <c r="AC1137" s="24"/>
      <c r="AD1137" s="24"/>
      <c r="AE1137" s="24"/>
      <c r="AR1137" s="249" t="s">
        <v>256</v>
      </c>
      <c r="AT1137" s="249" t="s">
        <v>162</v>
      </c>
      <c r="AU1137" s="249" t="s">
        <v>88</v>
      </c>
      <c r="AY1137" s="3" t="s">
        <v>160</v>
      </c>
      <c r="BE1137" s="250" t="n">
        <f aca="false">IF(N1137="základní",J1137,0)</f>
        <v>0</v>
      </c>
      <c r="BF1137" s="250" t="n">
        <f aca="false">IF(N1137="snížená",J1137,0)</f>
        <v>0</v>
      </c>
      <c r="BG1137" s="250" t="n">
        <f aca="false">IF(N1137="zákl. přenesená",J1137,0)</f>
        <v>0</v>
      </c>
      <c r="BH1137" s="250" t="n">
        <f aca="false">IF(N1137="sníž. přenesená",J1137,0)</f>
        <v>0</v>
      </c>
      <c r="BI1137" s="250" t="n">
        <f aca="false">IF(N1137="nulová",J1137,0)</f>
        <v>0</v>
      </c>
      <c r="BJ1137" s="3" t="s">
        <v>86</v>
      </c>
      <c r="BK1137" s="250" t="n">
        <f aca="false">ROUND(I1137*H1137,2)</f>
        <v>0</v>
      </c>
      <c r="BL1137" s="3" t="s">
        <v>256</v>
      </c>
      <c r="BM1137" s="249" t="s">
        <v>1165</v>
      </c>
    </row>
    <row r="1138" s="251" customFormat="true" ht="12.8" hidden="false" customHeight="false" outlineLevel="0" collapsed="false">
      <c r="B1138" s="252"/>
      <c r="C1138" s="253"/>
      <c r="D1138" s="254" t="s">
        <v>168</v>
      </c>
      <c r="E1138" s="255"/>
      <c r="F1138" s="256" t="s">
        <v>522</v>
      </c>
      <c r="G1138" s="253"/>
      <c r="H1138" s="257" t="n">
        <v>23.82</v>
      </c>
      <c r="I1138" s="258"/>
      <c r="J1138" s="253"/>
      <c r="K1138" s="253"/>
      <c r="L1138" s="259"/>
      <c r="M1138" s="260"/>
      <c r="N1138" s="261"/>
      <c r="O1138" s="261"/>
      <c r="P1138" s="261"/>
      <c r="Q1138" s="261"/>
      <c r="R1138" s="261"/>
      <c r="S1138" s="261"/>
      <c r="T1138" s="262"/>
      <c r="AT1138" s="263" t="s">
        <v>168</v>
      </c>
      <c r="AU1138" s="263" t="s">
        <v>88</v>
      </c>
      <c r="AV1138" s="251" t="s">
        <v>88</v>
      </c>
      <c r="AW1138" s="251" t="s">
        <v>35</v>
      </c>
      <c r="AX1138" s="251" t="s">
        <v>79</v>
      </c>
      <c r="AY1138" s="263" t="s">
        <v>160</v>
      </c>
    </row>
    <row r="1139" s="276" customFormat="true" ht="12.8" hidden="false" customHeight="false" outlineLevel="0" collapsed="false">
      <c r="B1139" s="277"/>
      <c r="C1139" s="278"/>
      <c r="D1139" s="254" t="s">
        <v>168</v>
      </c>
      <c r="E1139" s="279"/>
      <c r="F1139" s="280" t="s">
        <v>523</v>
      </c>
      <c r="G1139" s="278"/>
      <c r="H1139" s="279"/>
      <c r="I1139" s="281"/>
      <c r="J1139" s="278"/>
      <c r="K1139" s="278"/>
      <c r="L1139" s="282"/>
      <c r="M1139" s="283"/>
      <c r="N1139" s="284"/>
      <c r="O1139" s="284"/>
      <c r="P1139" s="284"/>
      <c r="Q1139" s="284"/>
      <c r="R1139" s="284"/>
      <c r="S1139" s="284"/>
      <c r="T1139" s="285"/>
      <c r="AT1139" s="286" t="s">
        <v>168</v>
      </c>
      <c r="AU1139" s="286" t="s">
        <v>88</v>
      </c>
      <c r="AV1139" s="276" t="s">
        <v>86</v>
      </c>
      <c r="AW1139" s="276" t="s">
        <v>35</v>
      </c>
      <c r="AX1139" s="276" t="s">
        <v>79</v>
      </c>
      <c r="AY1139" s="286" t="s">
        <v>160</v>
      </c>
    </row>
    <row r="1140" s="264" customFormat="true" ht="12.8" hidden="false" customHeight="false" outlineLevel="0" collapsed="false">
      <c r="B1140" s="265"/>
      <c r="C1140" s="266"/>
      <c r="D1140" s="254" t="s">
        <v>168</v>
      </c>
      <c r="E1140" s="267"/>
      <c r="F1140" s="268" t="s">
        <v>172</v>
      </c>
      <c r="G1140" s="266"/>
      <c r="H1140" s="269" t="n">
        <v>23.82</v>
      </c>
      <c r="I1140" s="270"/>
      <c r="J1140" s="266"/>
      <c r="K1140" s="266"/>
      <c r="L1140" s="271"/>
      <c r="M1140" s="272"/>
      <c r="N1140" s="273"/>
      <c r="O1140" s="273"/>
      <c r="P1140" s="273"/>
      <c r="Q1140" s="273"/>
      <c r="R1140" s="273"/>
      <c r="S1140" s="273"/>
      <c r="T1140" s="274"/>
      <c r="AT1140" s="275" t="s">
        <v>168</v>
      </c>
      <c r="AU1140" s="275" t="s">
        <v>88</v>
      </c>
      <c r="AV1140" s="264" t="s">
        <v>166</v>
      </c>
      <c r="AW1140" s="264" t="s">
        <v>35</v>
      </c>
      <c r="AX1140" s="264" t="s">
        <v>86</v>
      </c>
      <c r="AY1140" s="275" t="s">
        <v>160</v>
      </c>
    </row>
    <row r="1141" s="31" customFormat="true" ht="44.25" hidden="false" customHeight="true" outlineLevel="0" collapsed="false">
      <c r="A1141" s="24"/>
      <c r="B1141" s="25"/>
      <c r="C1141" s="287" t="s">
        <v>1166</v>
      </c>
      <c r="D1141" s="287" t="s">
        <v>262</v>
      </c>
      <c r="E1141" s="288" t="s">
        <v>1167</v>
      </c>
      <c r="F1141" s="289" t="s">
        <v>1168</v>
      </c>
      <c r="G1141" s="290" t="s">
        <v>213</v>
      </c>
      <c r="H1141" s="291" t="n">
        <v>26.202</v>
      </c>
      <c r="I1141" s="292"/>
      <c r="J1141" s="293" t="n">
        <f aca="false">ROUND(I1141*H1141,2)</f>
        <v>0</v>
      </c>
      <c r="K1141" s="294"/>
      <c r="L1141" s="295"/>
      <c r="M1141" s="296"/>
      <c r="N1141" s="297" t="s">
        <v>44</v>
      </c>
      <c r="O1141" s="74"/>
      <c r="P1141" s="247" t="n">
        <f aca="false">O1141*H1141</f>
        <v>0</v>
      </c>
      <c r="Q1141" s="247" t="n">
        <v>0.00115</v>
      </c>
      <c r="R1141" s="247" t="n">
        <f aca="false">Q1141*H1141</f>
        <v>0.0301323</v>
      </c>
      <c r="S1141" s="247" t="n">
        <v>0</v>
      </c>
      <c r="T1141" s="248" t="n">
        <f aca="false">S1141*H1141</f>
        <v>0</v>
      </c>
      <c r="U1141" s="24"/>
      <c r="V1141" s="24"/>
      <c r="W1141" s="24"/>
      <c r="X1141" s="24"/>
      <c r="Y1141" s="24"/>
      <c r="Z1141" s="24"/>
      <c r="AA1141" s="24"/>
      <c r="AB1141" s="24"/>
      <c r="AC1141" s="24"/>
      <c r="AD1141" s="24"/>
      <c r="AE1141" s="24"/>
      <c r="AR1141" s="249" t="s">
        <v>331</v>
      </c>
      <c r="AT1141" s="249" t="s">
        <v>262</v>
      </c>
      <c r="AU1141" s="249" t="s">
        <v>88</v>
      </c>
      <c r="AY1141" s="3" t="s">
        <v>160</v>
      </c>
      <c r="BE1141" s="250" t="n">
        <f aca="false">IF(N1141="základní",J1141,0)</f>
        <v>0</v>
      </c>
      <c r="BF1141" s="250" t="n">
        <f aca="false">IF(N1141="snížená",J1141,0)</f>
        <v>0</v>
      </c>
      <c r="BG1141" s="250" t="n">
        <f aca="false">IF(N1141="zákl. přenesená",J1141,0)</f>
        <v>0</v>
      </c>
      <c r="BH1141" s="250" t="n">
        <f aca="false">IF(N1141="sníž. přenesená",J1141,0)</f>
        <v>0</v>
      </c>
      <c r="BI1141" s="250" t="n">
        <f aca="false">IF(N1141="nulová",J1141,0)</f>
        <v>0</v>
      </c>
      <c r="BJ1141" s="3" t="s">
        <v>86</v>
      </c>
      <c r="BK1141" s="250" t="n">
        <f aca="false">ROUND(I1141*H1141,2)</f>
        <v>0</v>
      </c>
      <c r="BL1141" s="3" t="s">
        <v>256</v>
      </c>
      <c r="BM1141" s="249" t="s">
        <v>1169</v>
      </c>
    </row>
    <row r="1142" s="251" customFormat="true" ht="12.8" hidden="false" customHeight="false" outlineLevel="0" collapsed="false">
      <c r="B1142" s="252"/>
      <c r="C1142" s="253"/>
      <c r="D1142" s="254" t="s">
        <v>168</v>
      </c>
      <c r="E1142" s="253"/>
      <c r="F1142" s="256" t="s">
        <v>1170</v>
      </c>
      <c r="G1142" s="253"/>
      <c r="H1142" s="257" t="n">
        <v>26.202</v>
      </c>
      <c r="I1142" s="258"/>
      <c r="J1142" s="253"/>
      <c r="K1142" s="253"/>
      <c r="L1142" s="259"/>
      <c r="M1142" s="260"/>
      <c r="N1142" s="261"/>
      <c r="O1142" s="261"/>
      <c r="P1142" s="261"/>
      <c r="Q1142" s="261"/>
      <c r="R1142" s="261"/>
      <c r="S1142" s="261"/>
      <c r="T1142" s="262"/>
      <c r="AT1142" s="263" t="s">
        <v>168</v>
      </c>
      <c r="AU1142" s="263" t="s">
        <v>88</v>
      </c>
      <c r="AV1142" s="251" t="s">
        <v>88</v>
      </c>
      <c r="AW1142" s="251" t="s">
        <v>3</v>
      </c>
      <c r="AX1142" s="251" t="s">
        <v>86</v>
      </c>
      <c r="AY1142" s="263" t="s">
        <v>160</v>
      </c>
    </row>
    <row r="1143" s="31" customFormat="true" ht="16.5" hidden="false" customHeight="true" outlineLevel="0" collapsed="false">
      <c r="A1143" s="24"/>
      <c r="B1143" s="25"/>
      <c r="C1143" s="237" t="s">
        <v>1171</v>
      </c>
      <c r="D1143" s="237" t="s">
        <v>162</v>
      </c>
      <c r="E1143" s="238" t="s">
        <v>1172</v>
      </c>
      <c r="F1143" s="239" t="s">
        <v>1173</v>
      </c>
      <c r="G1143" s="240" t="s">
        <v>213</v>
      </c>
      <c r="H1143" s="241" t="n">
        <v>39.76</v>
      </c>
      <c r="I1143" s="242"/>
      <c r="J1143" s="243" t="n">
        <f aca="false">ROUND(I1143*H1143,2)</f>
        <v>0</v>
      </c>
      <c r="K1143" s="244"/>
      <c r="L1143" s="30"/>
      <c r="M1143" s="245"/>
      <c r="N1143" s="246" t="s">
        <v>44</v>
      </c>
      <c r="O1143" s="74"/>
      <c r="P1143" s="247" t="n">
        <f aca="false">O1143*H1143</f>
        <v>0</v>
      </c>
      <c r="Q1143" s="247" t="n">
        <v>0.0003</v>
      </c>
      <c r="R1143" s="247" t="n">
        <f aca="false">Q1143*H1143</f>
        <v>0.011928</v>
      </c>
      <c r="S1143" s="247" t="n">
        <v>0</v>
      </c>
      <c r="T1143" s="248" t="n">
        <f aca="false">S1143*H1143</f>
        <v>0</v>
      </c>
      <c r="U1143" s="24"/>
      <c r="V1143" s="24"/>
      <c r="W1143" s="24"/>
      <c r="X1143" s="24"/>
      <c r="Y1143" s="24"/>
      <c r="Z1143" s="24"/>
      <c r="AA1143" s="24"/>
      <c r="AB1143" s="24"/>
      <c r="AC1143" s="24"/>
      <c r="AD1143" s="24"/>
      <c r="AE1143" s="24"/>
      <c r="AR1143" s="249" t="s">
        <v>256</v>
      </c>
      <c r="AT1143" s="249" t="s">
        <v>162</v>
      </c>
      <c r="AU1143" s="249" t="s">
        <v>88</v>
      </c>
      <c r="AY1143" s="3" t="s">
        <v>160</v>
      </c>
      <c r="BE1143" s="250" t="n">
        <f aca="false">IF(N1143="základní",J1143,0)</f>
        <v>0</v>
      </c>
      <c r="BF1143" s="250" t="n">
        <f aca="false">IF(N1143="snížená",J1143,0)</f>
        <v>0</v>
      </c>
      <c r="BG1143" s="250" t="n">
        <f aca="false">IF(N1143="zákl. přenesená",J1143,0)</f>
        <v>0</v>
      </c>
      <c r="BH1143" s="250" t="n">
        <f aca="false">IF(N1143="sníž. přenesená",J1143,0)</f>
        <v>0</v>
      </c>
      <c r="BI1143" s="250" t="n">
        <f aca="false">IF(N1143="nulová",J1143,0)</f>
        <v>0</v>
      </c>
      <c r="BJ1143" s="3" t="s">
        <v>86</v>
      </c>
      <c r="BK1143" s="250" t="n">
        <f aca="false">ROUND(I1143*H1143,2)</f>
        <v>0</v>
      </c>
      <c r="BL1143" s="3" t="s">
        <v>256</v>
      </c>
      <c r="BM1143" s="249" t="s">
        <v>1174</v>
      </c>
    </row>
    <row r="1144" s="251" customFormat="true" ht="12.8" hidden="false" customHeight="false" outlineLevel="0" collapsed="false">
      <c r="B1144" s="252"/>
      <c r="C1144" s="253"/>
      <c r="D1144" s="254" t="s">
        <v>168</v>
      </c>
      <c r="E1144" s="255"/>
      <c r="F1144" s="256" t="s">
        <v>516</v>
      </c>
      <c r="G1144" s="253"/>
      <c r="H1144" s="257" t="n">
        <v>4.39</v>
      </c>
      <c r="I1144" s="258"/>
      <c r="J1144" s="253"/>
      <c r="K1144" s="253"/>
      <c r="L1144" s="259"/>
      <c r="M1144" s="260"/>
      <c r="N1144" s="261"/>
      <c r="O1144" s="261"/>
      <c r="P1144" s="261"/>
      <c r="Q1144" s="261"/>
      <c r="R1144" s="261"/>
      <c r="S1144" s="261"/>
      <c r="T1144" s="262"/>
      <c r="AT1144" s="263" t="s">
        <v>168</v>
      </c>
      <c r="AU1144" s="263" t="s">
        <v>88</v>
      </c>
      <c r="AV1144" s="251" t="s">
        <v>88</v>
      </c>
      <c r="AW1144" s="251" t="s">
        <v>35</v>
      </c>
      <c r="AX1144" s="251" t="s">
        <v>79</v>
      </c>
      <c r="AY1144" s="263" t="s">
        <v>160</v>
      </c>
    </row>
    <row r="1145" s="276" customFormat="true" ht="12.8" hidden="false" customHeight="false" outlineLevel="0" collapsed="false">
      <c r="B1145" s="277"/>
      <c r="C1145" s="278"/>
      <c r="D1145" s="254" t="s">
        <v>168</v>
      </c>
      <c r="E1145" s="279"/>
      <c r="F1145" s="280" t="s">
        <v>517</v>
      </c>
      <c r="G1145" s="278"/>
      <c r="H1145" s="279"/>
      <c r="I1145" s="281"/>
      <c r="J1145" s="278"/>
      <c r="K1145" s="278"/>
      <c r="L1145" s="282"/>
      <c r="M1145" s="283"/>
      <c r="N1145" s="284"/>
      <c r="O1145" s="284"/>
      <c r="P1145" s="284"/>
      <c r="Q1145" s="284"/>
      <c r="R1145" s="284"/>
      <c r="S1145" s="284"/>
      <c r="T1145" s="285"/>
      <c r="AT1145" s="286" t="s">
        <v>168</v>
      </c>
      <c r="AU1145" s="286" t="s">
        <v>88</v>
      </c>
      <c r="AV1145" s="276" t="s">
        <v>86</v>
      </c>
      <c r="AW1145" s="276" t="s">
        <v>35</v>
      </c>
      <c r="AX1145" s="276" t="s">
        <v>79</v>
      </c>
      <c r="AY1145" s="286" t="s">
        <v>160</v>
      </c>
    </row>
    <row r="1146" s="251" customFormat="true" ht="12.8" hidden="false" customHeight="false" outlineLevel="0" collapsed="false">
      <c r="B1146" s="252"/>
      <c r="C1146" s="253"/>
      <c r="D1146" s="254" t="s">
        <v>168</v>
      </c>
      <c r="E1146" s="255"/>
      <c r="F1146" s="256" t="s">
        <v>518</v>
      </c>
      <c r="G1146" s="253"/>
      <c r="H1146" s="257" t="n">
        <v>9.25</v>
      </c>
      <c r="I1146" s="258"/>
      <c r="J1146" s="253"/>
      <c r="K1146" s="253"/>
      <c r="L1146" s="259"/>
      <c r="M1146" s="260"/>
      <c r="N1146" s="261"/>
      <c r="O1146" s="261"/>
      <c r="P1146" s="261"/>
      <c r="Q1146" s="261"/>
      <c r="R1146" s="261"/>
      <c r="S1146" s="261"/>
      <c r="T1146" s="262"/>
      <c r="AT1146" s="263" t="s">
        <v>168</v>
      </c>
      <c r="AU1146" s="263" t="s">
        <v>88</v>
      </c>
      <c r="AV1146" s="251" t="s">
        <v>88</v>
      </c>
      <c r="AW1146" s="251" t="s">
        <v>35</v>
      </c>
      <c r="AX1146" s="251" t="s">
        <v>79</v>
      </c>
      <c r="AY1146" s="263" t="s">
        <v>160</v>
      </c>
    </row>
    <row r="1147" s="276" customFormat="true" ht="12.8" hidden="false" customHeight="false" outlineLevel="0" collapsed="false">
      <c r="B1147" s="277"/>
      <c r="C1147" s="278"/>
      <c r="D1147" s="254" t="s">
        <v>168</v>
      </c>
      <c r="E1147" s="279"/>
      <c r="F1147" s="280" t="s">
        <v>519</v>
      </c>
      <c r="G1147" s="278"/>
      <c r="H1147" s="279"/>
      <c r="I1147" s="281"/>
      <c r="J1147" s="278"/>
      <c r="K1147" s="278"/>
      <c r="L1147" s="282"/>
      <c r="M1147" s="283"/>
      <c r="N1147" s="284"/>
      <c r="O1147" s="284"/>
      <c r="P1147" s="284"/>
      <c r="Q1147" s="284"/>
      <c r="R1147" s="284"/>
      <c r="S1147" s="284"/>
      <c r="T1147" s="285"/>
      <c r="AT1147" s="286" t="s">
        <v>168</v>
      </c>
      <c r="AU1147" s="286" t="s">
        <v>88</v>
      </c>
      <c r="AV1147" s="276" t="s">
        <v>86</v>
      </c>
      <c r="AW1147" s="276" t="s">
        <v>35</v>
      </c>
      <c r="AX1147" s="276" t="s">
        <v>79</v>
      </c>
      <c r="AY1147" s="286" t="s">
        <v>160</v>
      </c>
    </row>
    <row r="1148" s="251" customFormat="true" ht="12.8" hidden="false" customHeight="false" outlineLevel="0" collapsed="false">
      <c r="B1148" s="252"/>
      <c r="C1148" s="253"/>
      <c r="D1148" s="254" t="s">
        <v>168</v>
      </c>
      <c r="E1148" s="255"/>
      <c r="F1148" s="256" t="s">
        <v>526</v>
      </c>
      <c r="G1148" s="253"/>
      <c r="H1148" s="257" t="n">
        <v>26.12</v>
      </c>
      <c r="I1148" s="258"/>
      <c r="J1148" s="253"/>
      <c r="K1148" s="253"/>
      <c r="L1148" s="259"/>
      <c r="M1148" s="260"/>
      <c r="N1148" s="261"/>
      <c r="O1148" s="261"/>
      <c r="P1148" s="261"/>
      <c r="Q1148" s="261"/>
      <c r="R1148" s="261"/>
      <c r="S1148" s="261"/>
      <c r="T1148" s="262"/>
      <c r="AT1148" s="263" t="s">
        <v>168</v>
      </c>
      <c r="AU1148" s="263" t="s">
        <v>88</v>
      </c>
      <c r="AV1148" s="251" t="s">
        <v>88</v>
      </c>
      <c r="AW1148" s="251" t="s">
        <v>35</v>
      </c>
      <c r="AX1148" s="251" t="s">
        <v>79</v>
      </c>
      <c r="AY1148" s="263" t="s">
        <v>160</v>
      </c>
    </row>
    <row r="1149" s="276" customFormat="true" ht="12.8" hidden="false" customHeight="false" outlineLevel="0" collapsed="false">
      <c r="B1149" s="277"/>
      <c r="C1149" s="278"/>
      <c r="D1149" s="254" t="s">
        <v>168</v>
      </c>
      <c r="E1149" s="279"/>
      <c r="F1149" s="280" t="s">
        <v>527</v>
      </c>
      <c r="G1149" s="278"/>
      <c r="H1149" s="279"/>
      <c r="I1149" s="281"/>
      <c r="J1149" s="278"/>
      <c r="K1149" s="278"/>
      <c r="L1149" s="282"/>
      <c r="M1149" s="283"/>
      <c r="N1149" s="284"/>
      <c r="O1149" s="284"/>
      <c r="P1149" s="284"/>
      <c r="Q1149" s="284"/>
      <c r="R1149" s="284"/>
      <c r="S1149" s="284"/>
      <c r="T1149" s="285"/>
      <c r="AT1149" s="286" t="s">
        <v>168</v>
      </c>
      <c r="AU1149" s="286" t="s">
        <v>88</v>
      </c>
      <c r="AV1149" s="276" t="s">
        <v>86</v>
      </c>
      <c r="AW1149" s="276" t="s">
        <v>35</v>
      </c>
      <c r="AX1149" s="276" t="s">
        <v>79</v>
      </c>
      <c r="AY1149" s="286" t="s">
        <v>160</v>
      </c>
    </row>
    <row r="1150" s="264" customFormat="true" ht="12.8" hidden="false" customHeight="false" outlineLevel="0" collapsed="false">
      <c r="B1150" s="265"/>
      <c r="C1150" s="266"/>
      <c r="D1150" s="254" t="s">
        <v>168</v>
      </c>
      <c r="E1150" s="267"/>
      <c r="F1150" s="268" t="s">
        <v>172</v>
      </c>
      <c r="G1150" s="266"/>
      <c r="H1150" s="269" t="n">
        <v>39.76</v>
      </c>
      <c r="I1150" s="270"/>
      <c r="J1150" s="266"/>
      <c r="K1150" s="266"/>
      <c r="L1150" s="271"/>
      <c r="M1150" s="272"/>
      <c r="N1150" s="273"/>
      <c r="O1150" s="273"/>
      <c r="P1150" s="273"/>
      <c r="Q1150" s="273"/>
      <c r="R1150" s="273"/>
      <c r="S1150" s="273"/>
      <c r="T1150" s="274"/>
      <c r="AT1150" s="275" t="s">
        <v>168</v>
      </c>
      <c r="AU1150" s="275" t="s">
        <v>88</v>
      </c>
      <c r="AV1150" s="264" t="s">
        <v>166</v>
      </c>
      <c r="AW1150" s="264" t="s">
        <v>35</v>
      </c>
      <c r="AX1150" s="264" t="s">
        <v>86</v>
      </c>
      <c r="AY1150" s="275" t="s">
        <v>160</v>
      </c>
    </row>
    <row r="1151" s="31" customFormat="true" ht="44.25" hidden="false" customHeight="true" outlineLevel="0" collapsed="false">
      <c r="A1151" s="24"/>
      <c r="B1151" s="25"/>
      <c r="C1151" s="287" t="s">
        <v>1175</v>
      </c>
      <c r="D1151" s="287" t="s">
        <v>262</v>
      </c>
      <c r="E1151" s="288" t="s">
        <v>1176</v>
      </c>
      <c r="F1151" s="289" t="s">
        <v>1177</v>
      </c>
      <c r="G1151" s="290" t="s">
        <v>213</v>
      </c>
      <c r="H1151" s="291" t="n">
        <v>43.736</v>
      </c>
      <c r="I1151" s="292"/>
      <c r="J1151" s="293" t="n">
        <f aca="false">ROUND(I1151*H1151,2)</f>
        <v>0</v>
      </c>
      <c r="K1151" s="294"/>
      <c r="L1151" s="295"/>
      <c r="M1151" s="296"/>
      <c r="N1151" s="297" t="s">
        <v>44</v>
      </c>
      <c r="O1151" s="74"/>
      <c r="P1151" s="247" t="n">
        <f aca="false">O1151*H1151</f>
        <v>0</v>
      </c>
      <c r="Q1151" s="247" t="n">
        <v>0.00287</v>
      </c>
      <c r="R1151" s="247" t="n">
        <f aca="false">Q1151*H1151</f>
        <v>0.12552232</v>
      </c>
      <c r="S1151" s="247" t="n">
        <v>0</v>
      </c>
      <c r="T1151" s="248" t="n">
        <f aca="false">S1151*H1151</f>
        <v>0</v>
      </c>
      <c r="U1151" s="24"/>
      <c r="V1151" s="24"/>
      <c r="W1151" s="24"/>
      <c r="X1151" s="24"/>
      <c r="Y1151" s="24"/>
      <c r="Z1151" s="24"/>
      <c r="AA1151" s="24"/>
      <c r="AB1151" s="24"/>
      <c r="AC1151" s="24"/>
      <c r="AD1151" s="24"/>
      <c r="AE1151" s="24"/>
      <c r="AR1151" s="249" t="s">
        <v>331</v>
      </c>
      <c r="AT1151" s="249" t="s">
        <v>262</v>
      </c>
      <c r="AU1151" s="249" t="s">
        <v>88</v>
      </c>
      <c r="AY1151" s="3" t="s">
        <v>160</v>
      </c>
      <c r="BE1151" s="250" t="n">
        <f aca="false">IF(N1151="základní",J1151,0)</f>
        <v>0</v>
      </c>
      <c r="BF1151" s="250" t="n">
        <f aca="false">IF(N1151="snížená",J1151,0)</f>
        <v>0</v>
      </c>
      <c r="BG1151" s="250" t="n">
        <f aca="false">IF(N1151="zákl. přenesená",J1151,0)</f>
        <v>0</v>
      </c>
      <c r="BH1151" s="250" t="n">
        <f aca="false">IF(N1151="sníž. přenesená",J1151,0)</f>
        <v>0</v>
      </c>
      <c r="BI1151" s="250" t="n">
        <f aca="false">IF(N1151="nulová",J1151,0)</f>
        <v>0</v>
      </c>
      <c r="BJ1151" s="3" t="s">
        <v>86</v>
      </c>
      <c r="BK1151" s="250" t="n">
        <f aca="false">ROUND(I1151*H1151,2)</f>
        <v>0</v>
      </c>
      <c r="BL1151" s="3" t="s">
        <v>256</v>
      </c>
      <c r="BM1151" s="249" t="s">
        <v>1178</v>
      </c>
    </row>
    <row r="1152" s="251" customFormat="true" ht="12.8" hidden="false" customHeight="false" outlineLevel="0" collapsed="false">
      <c r="B1152" s="252"/>
      <c r="C1152" s="253"/>
      <c r="D1152" s="254" t="s">
        <v>168</v>
      </c>
      <c r="E1152" s="253"/>
      <c r="F1152" s="256" t="s">
        <v>1179</v>
      </c>
      <c r="G1152" s="253"/>
      <c r="H1152" s="257" t="n">
        <v>43.736</v>
      </c>
      <c r="I1152" s="258"/>
      <c r="J1152" s="253"/>
      <c r="K1152" s="253"/>
      <c r="L1152" s="259"/>
      <c r="M1152" s="260"/>
      <c r="N1152" s="261"/>
      <c r="O1152" s="261"/>
      <c r="P1152" s="261"/>
      <c r="Q1152" s="261"/>
      <c r="R1152" s="261"/>
      <c r="S1152" s="261"/>
      <c r="T1152" s="262"/>
      <c r="AT1152" s="263" t="s">
        <v>168</v>
      </c>
      <c r="AU1152" s="263" t="s">
        <v>88</v>
      </c>
      <c r="AV1152" s="251" t="s">
        <v>88</v>
      </c>
      <c r="AW1152" s="251" t="s">
        <v>3</v>
      </c>
      <c r="AX1152" s="251" t="s">
        <v>86</v>
      </c>
      <c r="AY1152" s="263" t="s">
        <v>160</v>
      </c>
    </row>
    <row r="1153" s="31" customFormat="true" ht="21.75" hidden="false" customHeight="true" outlineLevel="0" collapsed="false">
      <c r="A1153" s="24"/>
      <c r="B1153" s="25"/>
      <c r="C1153" s="237" t="s">
        <v>1180</v>
      </c>
      <c r="D1153" s="237" t="s">
        <v>162</v>
      </c>
      <c r="E1153" s="238" t="s">
        <v>1181</v>
      </c>
      <c r="F1153" s="239" t="s">
        <v>1182</v>
      </c>
      <c r="G1153" s="240" t="s">
        <v>221</v>
      </c>
      <c r="H1153" s="241" t="n">
        <v>22.96</v>
      </c>
      <c r="I1153" s="242"/>
      <c r="J1153" s="243" t="n">
        <f aca="false">ROUND(I1153*H1153,2)</f>
        <v>0</v>
      </c>
      <c r="K1153" s="244"/>
      <c r="L1153" s="30"/>
      <c r="M1153" s="245"/>
      <c r="N1153" s="246" t="s">
        <v>44</v>
      </c>
      <c r="O1153" s="74"/>
      <c r="P1153" s="247" t="n">
        <f aca="false">O1153*H1153</f>
        <v>0</v>
      </c>
      <c r="Q1153" s="247" t="n">
        <v>2E-005</v>
      </c>
      <c r="R1153" s="247" t="n">
        <f aca="false">Q1153*H1153</f>
        <v>0.0004592</v>
      </c>
      <c r="S1153" s="247" t="n">
        <v>0</v>
      </c>
      <c r="T1153" s="248" t="n">
        <f aca="false">S1153*H1153</f>
        <v>0</v>
      </c>
      <c r="U1153" s="24"/>
      <c r="V1153" s="24"/>
      <c r="W1153" s="24"/>
      <c r="X1153" s="24"/>
      <c r="Y1153" s="24"/>
      <c r="Z1153" s="24"/>
      <c r="AA1153" s="24"/>
      <c r="AB1153" s="24"/>
      <c r="AC1153" s="24"/>
      <c r="AD1153" s="24"/>
      <c r="AE1153" s="24"/>
      <c r="AR1153" s="249" t="s">
        <v>256</v>
      </c>
      <c r="AT1153" s="249" t="s">
        <v>162</v>
      </c>
      <c r="AU1153" s="249" t="s">
        <v>88</v>
      </c>
      <c r="AY1153" s="3" t="s">
        <v>160</v>
      </c>
      <c r="BE1153" s="250" t="n">
        <f aca="false">IF(N1153="základní",J1153,0)</f>
        <v>0</v>
      </c>
      <c r="BF1153" s="250" t="n">
        <f aca="false">IF(N1153="snížená",J1153,0)</f>
        <v>0</v>
      </c>
      <c r="BG1153" s="250" t="n">
        <f aca="false">IF(N1153="zákl. přenesená",J1153,0)</f>
        <v>0</v>
      </c>
      <c r="BH1153" s="250" t="n">
        <f aca="false">IF(N1153="sníž. přenesená",J1153,0)</f>
        <v>0</v>
      </c>
      <c r="BI1153" s="250" t="n">
        <f aca="false">IF(N1153="nulová",J1153,0)</f>
        <v>0</v>
      </c>
      <c r="BJ1153" s="3" t="s">
        <v>86</v>
      </c>
      <c r="BK1153" s="250" t="n">
        <f aca="false">ROUND(I1153*H1153,2)</f>
        <v>0</v>
      </c>
      <c r="BL1153" s="3" t="s">
        <v>256</v>
      </c>
      <c r="BM1153" s="249" t="s">
        <v>1183</v>
      </c>
    </row>
    <row r="1154" s="251" customFormat="true" ht="12.8" hidden="false" customHeight="false" outlineLevel="0" collapsed="false">
      <c r="B1154" s="252"/>
      <c r="C1154" s="253"/>
      <c r="D1154" s="254" t="s">
        <v>168</v>
      </c>
      <c r="E1154" s="255"/>
      <c r="F1154" s="256" t="s">
        <v>1184</v>
      </c>
      <c r="G1154" s="253"/>
      <c r="H1154" s="257" t="n">
        <v>13.46</v>
      </c>
      <c r="I1154" s="258"/>
      <c r="J1154" s="253"/>
      <c r="K1154" s="253"/>
      <c r="L1154" s="259"/>
      <c r="M1154" s="260"/>
      <c r="N1154" s="261"/>
      <c r="O1154" s="261"/>
      <c r="P1154" s="261"/>
      <c r="Q1154" s="261"/>
      <c r="R1154" s="261"/>
      <c r="S1154" s="261"/>
      <c r="T1154" s="262"/>
      <c r="AT1154" s="263" t="s">
        <v>168</v>
      </c>
      <c r="AU1154" s="263" t="s">
        <v>88</v>
      </c>
      <c r="AV1154" s="251" t="s">
        <v>88</v>
      </c>
      <c r="AW1154" s="251" t="s">
        <v>35</v>
      </c>
      <c r="AX1154" s="251" t="s">
        <v>79</v>
      </c>
      <c r="AY1154" s="263" t="s">
        <v>160</v>
      </c>
    </row>
    <row r="1155" s="251" customFormat="true" ht="12.8" hidden="false" customHeight="false" outlineLevel="0" collapsed="false">
      <c r="B1155" s="252"/>
      <c r="C1155" s="253"/>
      <c r="D1155" s="254" t="s">
        <v>168</v>
      </c>
      <c r="E1155" s="255"/>
      <c r="F1155" s="256" t="s">
        <v>1185</v>
      </c>
      <c r="G1155" s="253"/>
      <c r="H1155" s="257" t="n">
        <v>9.5</v>
      </c>
      <c r="I1155" s="258"/>
      <c r="J1155" s="253"/>
      <c r="K1155" s="253"/>
      <c r="L1155" s="259"/>
      <c r="M1155" s="260"/>
      <c r="N1155" s="261"/>
      <c r="O1155" s="261"/>
      <c r="P1155" s="261"/>
      <c r="Q1155" s="261"/>
      <c r="R1155" s="261"/>
      <c r="S1155" s="261"/>
      <c r="T1155" s="262"/>
      <c r="AT1155" s="263" t="s">
        <v>168</v>
      </c>
      <c r="AU1155" s="263" t="s">
        <v>88</v>
      </c>
      <c r="AV1155" s="251" t="s">
        <v>88</v>
      </c>
      <c r="AW1155" s="251" t="s">
        <v>35</v>
      </c>
      <c r="AX1155" s="251" t="s">
        <v>79</v>
      </c>
      <c r="AY1155" s="263" t="s">
        <v>160</v>
      </c>
    </row>
    <row r="1156" s="264" customFormat="true" ht="12.8" hidden="false" customHeight="false" outlineLevel="0" collapsed="false">
      <c r="B1156" s="265"/>
      <c r="C1156" s="266"/>
      <c r="D1156" s="254" t="s">
        <v>168</v>
      </c>
      <c r="E1156" s="267"/>
      <c r="F1156" s="268" t="s">
        <v>172</v>
      </c>
      <c r="G1156" s="266"/>
      <c r="H1156" s="269" t="n">
        <v>22.96</v>
      </c>
      <c r="I1156" s="270"/>
      <c r="J1156" s="266"/>
      <c r="K1156" s="266"/>
      <c r="L1156" s="271"/>
      <c r="M1156" s="272"/>
      <c r="N1156" s="273"/>
      <c r="O1156" s="273"/>
      <c r="P1156" s="273"/>
      <c r="Q1156" s="273"/>
      <c r="R1156" s="273"/>
      <c r="S1156" s="273"/>
      <c r="T1156" s="274"/>
      <c r="AT1156" s="275" t="s">
        <v>168</v>
      </c>
      <c r="AU1156" s="275" t="s">
        <v>88</v>
      </c>
      <c r="AV1156" s="264" t="s">
        <v>166</v>
      </c>
      <c r="AW1156" s="264" t="s">
        <v>35</v>
      </c>
      <c r="AX1156" s="264" t="s">
        <v>86</v>
      </c>
      <c r="AY1156" s="275" t="s">
        <v>160</v>
      </c>
    </row>
    <row r="1157" s="31" customFormat="true" ht="16.5" hidden="false" customHeight="true" outlineLevel="0" collapsed="false">
      <c r="A1157" s="24"/>
      <c r="B1157" s="25"/>
      <c r="C1157" s="237" t="s">
        <v>1186</v>
      </c>
      <c r="D1157" s="237" t="s">
        <v>162</v>
      </c>
      <c r="E1157" s="238" t="s">
        <v>1187</v>
      </c>
      <c r="F1157" s="239" t="s">
        <v>1188</v>
      </c>
      <c r="G1157" s="240" t="s">
        <v>221</v>
      </c>
      <c r="H1157" s="241" t="n">
        <v>59.71</v>
      </c>
      <c r="I1157" s="242"/>
      <c r="J1157" s="243" t="n">
        <f aca="false">ROUND(I1157*H1157,2)</f>
        <v>0</v>
      </c>
      <c r="K1157" s="244"/>
      <c r="L1157" s="30"/>
      <c r="M1157" s="245"/>
      <c r="N1157" s="246" t="s">
        <v>44</v>
      </c>
      <c r="O1157" s="74"/>
      <c r="P1157" s="247" t="n">
        <f aca="false">O1157*H1157</f>
        <v>0</v>
      </c>
      <c r="Q1157" s="247" t="n">
        <v>1E-005</v>
      </c>
      <c r="R1157" s="247" t="n">
        <f aca="false">Q1157*H1157</f>
        <v>0.0005971</v>
      </c>
      <c r="S1157" s="247" t="n">
        <v>0</v>
      </c>
      <c r="T1157" s="248" t="n">
        <f aca="false">S1157*H1157</f>
        <v>0</v>
      </c>
      <c r="U1157" s="24"/>
      <c r="V1157" s="24"/>
      <c r="W1157" s="24"/>
      <c r="X1157" s="24"/>
      <c r="Y1157" s="24"/>
      <c r="Z1157" s="24"/>
      <c r="AA1157" s="24"/>
      <c r="AB1157" s="24"/>
      <c r="AC1157" s="24"/>
      <c r="AD1157" s="24"/>
      <c r="AE1157" s="24"/>
      <c r="AR1157" s="249" t="s">
        <v>256</v>
      </c>
      <c r="AT1157" s="249" t="s">
        <v>162</v>
      </c>
      <c r="AU1157" s="249" t="s">
        <v>88</v>
      </c>
      <c r="AY1157" s="3" t="s">
        <v>160</v>
      </c>
      <c r="BE1157" s="250" t="n">
        <f aca="false">IF(N1157="základní",J1157,0)</f>
        <v>0</v>
      </c>
      <c r="BF1157" s="250" t="n">
        <f aca="false">IF(N1157="snížená",J1157,0)</f>
        <v>0</v>
      </c>
      <c r="BG1157" s="250" t="n">
        <f aca="false">IF(N1157="zákl. přenesená",J1157,0)</f>
        <v>0</v>
      </c>
      <c r="BH1157" s="250" t="n">
        <f aca="false">IF(N1157="sníž. přenesená",J1157,0)</f>
        <v>0</v>
      </c>
      <c r="BI1157" s="250" t="n">
        <f aca="false">IF(N1157="nulová",J1157,0)</f>
        <v>0</v>
      </c>
      <c r="BJ1157" s="3" t="s">
        <v>86</v>
      </c>
      <c r="BK1157" s="250" t="n">
        <f aca="false">ROUND(I1157*H1157,2)</f>
        <v>0</v>
      </c>
      <c r="BL1157" s="3" t="s">
        <v>256</v>
      </c>
      <c r="BM1157" s="249" t="s">
        <v>1189</v>
      </c>
    </row>
    <row r="1158" s="251" customFormat="true" ht="12.8" hidden="false" customHeight="false" outlineLevel="0" collapsed="false">
      <c r="B1158" s="252"/>
      <c r="C1158" s="253"/>
      <c r="D1158" s="254" t="s">
        <v>168</v>
      </c>
      <c r="E1158" s="255"/>
      <c r="F1158" s="256" t="s">
        <v>659</v>
      </c>
      <c r="G1158" s="253"/>
      <c r="H1158" s="257" t="n">
        <v>9.63</v>
      </c>
      <c r="I1158" s="258"/>
      <c r="J1158" s="253"/>
      <c r="K1158" s="253"/>
      <c r="L1158" s="259"/>
      <c r="M1158" s="260"/>
      <c r="N1158" s="261"/>
      <c r="O1158" s="261"/>
      <c r="P1158" s="261"/>
      <c r="Q1158" s="261"/>
      <c r="R1158" s="261"/>
      <c r="S1158" s="261"/>
      <c r="T1158" s="262"/>
      <c r="AT1158" s="263" t="s">
        <v>168</v>
      </c>
      <c r="AU1158" s="263" t="s">
        <v>88</v>
      </c>
      <c r="AV1158" s="251" t="s">
        <v>88</v>
      </c>
      <c r="AW1158" s="251" t="s">
        <v>35</v>
      </c>
      <c r="AX1158" s="251" t="s">
        <v>79</v>
      </c>
      <c r="AY1158" s="263" t="s">
        <v>160</v>
      </c>
    </row>
    <row r="1159" s="251" customFormat="true" ht="12.8" hidden="false" customHeight="false" outlineLevel="0" collapsed="false">
      <c r="B1159" s="252"/>
      <c r="C1159" s="253"/>
      <c r="D1159" s="254" t="s">
        <v>168</v>
      </c>
      <c r="E1159" s="255"/>
      <c r="F1159" s="256" t="s">
        <v>1190</v>
      </c>
      <c r="G1159" s="253"/>
      <c r="H1159" s="257" t="n">
        <v>-1.46</v>
      </c>
      <c r="I1159" s="258"/>
      <c r="J1159" s="253"/>
      <c r="K1159" s="253"/>
      <c r="L1159" s="259"/>
      <c r="M1159" s="260"/>
      <c r="N1159" s="261"/>
      <c r="O1159" s="261"/>
      <c r="P1159" s="261"/>
      <c r="Q1159" s="261"/>
      <c r="R1159" s="261"/>
      <c r="S1159" s="261"/>
      <c r="T1159" s="262"/>
      <c r="AT1159" s="263" t="s">
        <v>168</v>
      </c>
      <c r="AU1159" s="263" t="s">
        <v>88</v>
      </c>
      <c r="AV1159" s="251" t="s">
        <v>88</v>
      </c>
      <c r="AW1159" s="251" t="s">
        <v>35</v>
      </c>
      <c r="AX1159" s="251" t="s">
        <v>79</v>
      </c>
      <c r="AY1159" s="263" t="s">
        <v>160</v>
      </c>
    </row>
    <row r="1160" s="276" customFormat="true" ht="12.8" hidden="false" customHeight="false" outlineLevel="0" collapsed="false">
      <c r="B1160" s="277"/>
      <c r="C1160" s="278"/>
      <c r="D1160" s="254" t="s">
        <v>168</v>
      </c>
      <c r="E1160" s="279"/>
      <c r="F1160" s="280" t="s">
        <v>517</v>
      </c>
      <c r="G1160" s="278"/>
      <c r="H1160" s="279"/>
      <c r="I1160" s="281"/>
      <c r="J1160" s="278"/>
      <c r="K1160" s="278"/>
      <c r="L1160" s="282"/>
      <c r="M1160" s="283"/>
      <c r="N1160" s="284"/>
      <c r="O1160" s="284"/>
      <c r="P1160" s="284"/>
      <c r="Q1160" s="284"/>
      <c r="R1160" s="284"/>
      <c r="S1160" s="284"/>
      <c r="T1160" s="285"/>
      <c r="AT1160" s="286" t="s">
        <v>168</v>
      </c>
      <c r="AU1160" s="286" t="s">
        <v>88</v>
      </c>
      <c r="AV1160" s="276" t="s">
        <v>86</v>
      </c>
      <c r="AW1160" s="276" t="s">
        <v>35</v>
      </c>
      <c r="AX1160" s="276" t="s">
        <v>79</v>
      </c>
      <c r="AY1160" s="286" t="s">
        <v>160</v>
      </c>
    </row>
    <row r="1161" s="251" customFormat="true" ht="12.8" hidden="false" customHeight="false" outlineLevel="0" collapsed="false">
      <c r="B1161" s="252"/>
      <c r="C1161" s="253"/>
      <c r="D1161" s="254" t="s">
        <v>168</v>
      </c>
      <c r="E1161" s="255"/>
      <c r="F1161" s="256" t="s">
        <v>660</v>
      </c>
      <c r="G1161" s="253"/>
      <c r="H1161" s="257" t="n">
        <v>12.02</v>
      </c>
      <c r="I1161" s="258"/>
      <c r="J1161" s="253"/>
      <c r="K1161" s="253"/>
      <c r="L1161" s="259"/>
      <c r="M1161" s="260"/>
      <c r="N1161" s="261"/>
      <c r="O1161" s="261"/>
      <c r="P1161" s="261"/>
      <c r="Q1161" s="261"/>
      <c r="R1161" s="261"/>
      <c r="S1161" s="261"/>
      <c r="T1161" s="262"/>
      <c r="AT1161" s="263" t="s">
        <v>168</v>
      </c>
      <c r="AU1161" s="263" t="s">
        <v>88</v>
      </c>
      <c r="AV1161" s="251" t="s">
        <v>88</v>
      </c>
      <c r="AW1161" s="251" t="s">
        <v>35</v>
      </c>
      <c r="AX1161" s="251" t="s">
        <v>79</v>
      </c>
      <c r="AY1161" s="263" t="s">
        <v>160</v>
      </c>
    </row>
    <row r="1162" s="251" customFormat="true" ht="12.8" hidden="false" customHeight="false" outlineLevel="0" collapsed="false">
      <c r="B1162" s="252"/>
      <c r="C1162" s="253"/>
      <c r="D1162" s="254" t="s">
        <v>168</v>
      </c>
      <c r="E1162" s="255"/>
      <c r="F1162" s="256" t="s">
        <v>1191</v>
      </c>
      <c r="G1162" s="253"/>
      <c r="H1162" s="257" t="n">
        <v>-1.12</v>
      </c>
      <c r="I1162" s="258"/>
      <c r="J1162" s="253"/>
      <c r="K1162" s="253"/>
      <c r="L1162" s="259"/>
      <c r="M1162" s="260"/>
      <c r="N1162" s="261"/>
      <c r="O1162" s="261"/>
      <c r="P1162" s="261"/>
      <c r="Q1162" s="261"/>
      <c r="R1162" s="261"/>
      <c r="S1162" s="261"/>
      <c r="T1162" s="262"/>
      <c r="AT1162" s="263" t="s">
        <v>168</v>
      </c>
      <c r="AU1162" s="263" t="s">
        <v>88</v>
      </c>
      <c r="AV1162" s="251" t="s">
        <v>88</v>
      </c>
      <c r="AW1162" s="251" t="s">
        <v>35</v>
      </c>
      <c r="AX1162" s="251" t="s">
        <v>79</v>
      </c>
      <c r="AY1162" s="263" t="s">
        <v>160</v>
      </c>
    </row>
    <row r="1163" s="276" customFormat="true" ht="12.8" hidden="false" customHeight="false" outlineLevel="0" collapsed="false">
      <c r="B1163" s="277"/>
      <c r="C1163" s="278"/>
      <c r="D1163" s="254" t="s">
        <v>168</v>
      </c>
      <c r="E1163" s="279"/>
      <c r="F1163" s="280" t="s">
        <v>519</v>
      </c>
      <c r="G1163" s="278"/>
      <c r="H1163" s="279"/>
      <c r="I1163" s="281"/>
      <c r="J1163" s="278"/>
      <c r="K1163" s="278"/>
      <c r="L1163" s="282"/>
      <c r="M1163" s="283"/>
      <c r="N1163" s="284"/>
      <c r="O1163" s="284"/>
      <c r="P1163" s="284"/>
      <c r="Q1163" s="284"/>
      <c r="R1163" s="284"/>
      <c r="S1163" s="284"/>
      <c r="T1163" s="285"/>
      <c r="AT1163" s="286" t="s">
        <v>168</v>
      </c>
      <c r="AU1163" s="286" t="s">
        <v>88</v>
      </c>
      <c r="AV1163" s="276" t="s">
        <v>86</v>
      </c>
      <c r="AW1163" s="276" t="s">
        <v>35</v>
      </c>
      <c r="AX1163" s="276" t="s">
        <v>79</v>
      </c>
      <c r="AY1163" s="286" t="s">
        <v>160</v>
      </c>
    </row>
    <row r="1164" s="276" customFormat="true" ht="12.8" hidden="false" customHeight="false" outlineLevel="0" collapsed="false">
      <c r="B1164" s="277"/>
      <c r="C1164" s="278"/>
      <c r="D1164" s="254" t="s">
        <v>168</v>
      </c>
      <c r="E1164" s="279"/>
      <c r="F1164" s="280" t="s">
        <v>521</v>
      </c>
      <c r="G1164" s="278"/>
      <c r="H1164" s="279"/>
      <c r="I1164" s="281"/>
      <c r="J1164" s="278"/>
      <c r="K1164" s="278"/>
      <c r="L1164" s="282"/>
      <c r="M1164" s="283"/>
      <c r="N1164" s="284"/>
      <c r="O1164" s="284"/>
      <c r="P1164" s="284"/>
      <c r="Q1164" s="284"/>
      <c r="R1164" s="284"/>
      <c r="S1164" s="284"/>
      <c r="T1164" s="285"/>
      <c r="AT1164" s="286" t="s">
        <v>168</v>
      </c>
      <c r="AU1164" s="286" t="s">
        <v>88</v>
      </c>
      <c r="AV1164" s="276" t="s">
        <v>86</v>
      </c>
      <c r="AW1164" s="276" t="s">
        <v>35</v>
      </c>
      <c r="AX1164" s="276" t="s">
        <v>79</v>
      </c>
      <c r="AY1164" s="286" t="s">
        <v>160</v>
      </c>
    </row>
    <row r="1165" s="251" customFormat="true" ht="12.8" hidden="false" customHeight="false" outlineLevel="0" collapsed="false">
      <c r="B1165" s="252"/>
      <c r="C1165" s="253"/>
      <c r="D1165" s="254" t="s">
        <v>168</v>
      </c>
      <c r="E1165" s="255"/>
      <c r="F1165" s="256" t="s">
        <v>662</v>
      </c>
      <c r="G1165" s="253"/>
      <c r="H1165" s="257" t="n">
        <v>19.53</v>
      </c>
      <c r="I1165" s="258"/>
      <c r="J1165" s="253"/>
      <c r="K1165" s="253"/>
      <c r="L1165" s="259"/>
      <c r="M1165" s="260"/>
      <c r="N1165" s="261"/>
      <c r="O1165" s="261"/>
      <c r="P1165" s="261"/>
      <c r="Q1165" s="261"/>
      <c r="R1165" s="261"/>
      <c r="S1165" s="261"/>
      <c r="T1165" s="262"/>
      <c r="AT1165" s="263" t="s">
        <v>168</v>
      </c>
      <c r="AU1165" s="263" t="s">
        <v>88</v>
      </c>
      <c r="AV1165" s="251" t="s">
        <v>88</v>
      </c>
      <c r="AW1165" s="251" t="s">
        <v>35</v>
      </c>
      <c r="AX1165" s="251" t="s">
        <v>79</v>
      </c>
      <c r="AY1165" s="263" t="s">
        <v>160</v>
      </c>
    </row>
    <row r="1166" s="251" customFormat="true" ht="12.8" hidden="false" customHeight="false" outlineLevel="0" collapsed="false">
      <c r="B1166" s="252"/>
      <c r="C1166" s="253"/>
      <c r="D1166" s="254" t="s">
        <v>168</v>
      </c>
      <c r="E1166" s="255"/>
      <c r="F1166" s="256" t="s">
        <v>1192</v>
      </c>
      <c r="G1166" s="253"/>
      <c r="H1166" s="257" t="n">
        <v>-0.8</v>
      </c>
      <c r="I1166" s="258"/>
      <c r="J1166" s="253"/>
      <c r="K1166" s="253"/>
      <c r="L1166" s="259"/>
      <c r="M1166" s="260"/>
      <c r="N1166" s="261"/>
      <c r="O1166" s="261"/>
      <c r="P1166" s="261"/>
      <c r="Q1166" s="261"/>
      <c r="R1166" s="261"/>
      <c r="S1166" s="261"/>
      <c r="T1166" s="262"/>
      <c r="AT1166" s="263" t="s">
        <v>168</v>
      </c>
      <c r="AU1166" s="263" t="s">
        <v>88</v>
      </c>
      <c r="AV1166" s="251" t="s">
        <v>88</v>
      </c>
      <c r="AW1166" s="251" t="s">
        <v>35</v>
      </c>
      <c r="AX1166" s="251" t="s">
        <v>79</v>
      </c>
      <c r="AY1166" s="263" t="s">
        <v>160</v>
      </c>
    </row>
    <row r="1167" s="276" customFormat="true" ht="12.8" hidden="false" customHeight="false" outlineLevel="0" collapsed="false">
      <c r="B1167" s="277"/>
      <c r="C1167" s="278"/>
      <c r="D1167" s="254" t="s">
        <v>168</v>
      </c>
      <c r="E1167" s="279"/>
      <c r="F1167" s="280" t="s">
        <v>523</v>
      </c>
      <c r="G1167" s="278"/>
      <c r="H1167" s="279"/>
      <c r="I1167" s="281"/>
      <c r="J1167" s="278"/>
      <c r="K1167" s="278"/>
      <c r="L1167" s="282"/>
      <c r="M1167" s="283"/>
      <c r="N1167" s="284"/>
      <c r="O1167" s="284"/>
      <c r="P1167" s="284"/>
      <c r="Q1167" s="284"/>
      <c r="R1167" s="284"/>
      <c r="S1167" s="284"/>
      <c r="T1167" s="285"/>
      <c r="AT1167" s="286" t="s">
        <v>168</v>
      </c>
      <c r="AU1167" s="286" t="s">
        <v>88</v>
      </c>
      <c r="AV1167" s="276" t="s">
        <v>86</v>
      </c>
      <c r="AW1167" s="276" t="s">
        <v>35</v>
      </c>
      <c r="AX1167" s="276" t="s">
        <v>79</v>
      </c>
      <c r="AY1167" s="286" t="s">
        <v>160</v>
      </c>
    </row>
    <row r="1168" s="276" customFormat="true" ht="12.8" hidden="false" customHeight="false" outlineLevel="0" collapsed="false">
      <c r="B1168" s="277"/>
      <c r="C1168" s="278"/>
      <c r="D1168" s="254" t="s">
        <v>168</v>
      </c>
      <c r="E1168" s="279"/>
      <c r="F1168" s="280" t="s">
        <v>525</v>
      </c>
      <c r="G1168" s="278"/>
      <c r="H1168" s="279"/>
      <c r="I1168" s="281"/>
      <c r="J1168" s="278"/>
      <c r="K1168" s="278"/>
      <c r="L1168" s="282"/>
      <c r="M1168" s="283"/>
      <c r="N1168" s="284"/>
      <c r="O1168" s="284"/>
      <c r="P1168" s="284"/>
      <c r="Q1168" s="284"/>
      <c r="R1168" s="284"/>
      <c r="S1168" s="284"/>
      <c r="T1168" s="285"/>
      <c r="AT1168" s="286" t="s">
        <v>168</v>
      </c>
      <c r="AU1168" s="286" t="s">
        <v>88</v>
      </c>
      <c r="AV1168" s="276" t="s">
        <v>86</v>
      </c>
      <c r="AW1168" s="276" t="s">
        <v>35</v>
      </c>
      <c r="AX1168" s="276" t="s">
        <v>79</v>
      </c>
      <c r="AY1168" s="286" t="s">
        <v>160</v>
      </c>
    </row>
    <row r="1169" s="251" customFormat="true" ht="12.8" hidden="false" customHeight="false" outlineLevel="0" collapsed="false">
      <c r="B1169" s="252"/>
      <c r="C1169" s="253"/>
      <c r="D1169" s="254" t="s">
        <v>168</v>
      </c>
      <c r="E1169" s="255"/>
      <c r="F1169" s="256" t="s">
        <v>664</v>
      </c>
      <c r="G1169" s="253"/>
      <c r="H1169" s="257" t="n">
        <v>22.71</v>
      </c>
      <c r="I1169" s="258"/>
      <c r="J1169" s="253"/>
      <c r="K1169" s="253"/>
      <c r="L1169" s="259"/>
      <c r="M1169" s="260"/>
      <c r="N1169" s="261"/>
      <c r="O1169" s="261"/>
      <c r="P1169" s="261"/>
      <c r="Q1169" s="261"/>
      <c r="R1169" s="261"/>
      <c r="S1169" s="261"/>
      <c r="T1169" s="262"/>
      <c r="AT1169" s="263" t="s">
        <v>168</v>
      </c>
      <c r="AU1169" s="263" t="s">
        <v>88</v>
      </c>
      <c r="AV1169" s="251" t="s">
        <v>88</v>
      </c>
      <c r="AW1169" s="251" t="s">
        <v>35</v>
      </c>
      <c r="AX1169" s="251" t="s">
        <v>79</v>
      </c>
      <c r="AY1169" s="263" t="s">
        <v>160</v>
      </c>
    </row>
    <row r="1170" s="251" customFormat="true" ht="12.8" hidden="false" customHeight="false" outlineLevel="0" collapsed="false">
      <c r="B1170" s="252"/>
      <c r="C1170" s="253"/>
      <c r="D1170" s="254" t="s">
        <v>168</v>
      </c>
      <c r="E1170" s="255"/>
      <c r="F1170" s="256" t="s">
        <v>1192</v>
      </c>
      <c r="G1170" s="253"/>
      <c r="H1170" s="257" t="n">
        <v>-0.8</v>
      </c>
      <c r="I1170" s="258"/>
      <c r="J1170" s="253"/>
      <c r="K1170" s="253"/>
      <c r="L1170" s="259"/>
      <c r="M1170" s="260"/>
      <c r="N1170" s="261"/>
      <c r="O1170" s="261"/>
      <c r="P1170" s="261"/>
      <c r="Q1170" s="261"/>
      <c r="R1170" s="261"/>
      <c r="S1170" s="261"/>
      <c r="T1170" s="262"/>
      <c r="AT1170" s="263" t="s">
        <v>168</v>
      </c>
      <c r="AU1170" s="263" t="s">
        <v>88</v>
      </c>
      <c r="AV1170" s="251" t="s">
        <v>88</v>
      </c>
      <c r="AW1170" s="251" t="s">
        <v>35</v>
      </c>
      <c r="AX1170" s="251" t="s">
        <v>79</v>
      </c>
      <c r="AY1170" s="263" t="s">
        <v>160</v>
      </c>
    </row>
    <row r="1171" s="276" customFormat="true" ht="12.8" hidden="false" customHeight="false" outlineLevel="0" collapsed="false">
      <c r="B1171" s="277"/>
      <c r="C1171" s="278"/>
      <c r="D1171" s="254" t="s">
        <v>168</v>
      </c>
      <c r="E1171" s="279"/>
      <c r="F1171" s="280" t="s">
        <v>527</v>
      </c>
      <c r="G1171" s="278"/>
      <c r="H1171" s="279"/>
      <c r="I1171" s="281"/>
      <c r="J1171" s="278"/>
      <c r="K1171" s="278"/>
      <c r="L1171" s="282"/>
      <c r="M1171" s="283"/>
      <c r="N1171" s="284"/>
      <c r="O1171" s="284"/>
      <c r="P1171" s="284"/>
      <c r="Q1171" s="284"/>
      <c r="R1171" s="284"/>
      <c r="S1171" s="284"/>
      <c r="T1171" s="285"/>
      <c r="AT1171" s="286" t="s">
        <v>168</v>
      </c>
      <c r="AU1171" s="286" t="s">
        <v>88</v>
      </c>
      <c r="AV1171" s="276" t="s">
        <v>86</v>
      </c>
      <c r="AW1171" s="276" t="s">
        <v>35</v>
      </c>
      <c r="AX1171" s="276" t="s">
        <v>79</v>
      </c>
      <c r="AY1171" s="286" t="s">
        <v>160</v>
      </c>
    </row>
    <row r="1172" s="276" customFormat="true" ht="12.8" hidden="false" customHeight="false" outlineLevel="0" collapsed="false">
      <c r="B1172" s="277"/>
      <c r="C1172" s="278"/>
      <c r="D1172" s="254" t="s">
        <v>168</v>
      </c>
      <c r="E1172" s="279"/>
      <c r="F1172" s="280" t="s">
        <v>529</v>
      </c>
      <c r="G1172" s="278"/>
      <c r="H1172" s="279"/>
      <c r="I1172" s="281"/>
      <c r="J1172" s="278"/>
      <c r="K1172" s="278"/>
      <c r="L1172" s="282"/>
      <c r="M1172" s="283"/>
      <c r="N1172" s="284"/>
      <c r="O1172" s="284"/>
      <c r="P1172" s="284"/>
      <c r="Q1172" s="284"/>
      <c r="R1172" s="284"/>
      <c r="S1172" s="284"/>
      <c r="T1172" s="285"/>
      <c r="AT1172" s="286" t="s">
        <v>168</v>
      </c>
      <c r="AU1172" s="286" t="s">
        <v>88</v>
      </c>
      <c r="AV1172" s="276" t="s">
        <v>86</v>
      </c>
      <c r="AW1172" s="276" t="s">
        <v>35</v>
      </c>
      <c r="AX1172" s="276" t="s">
        <v>79</v>
      </c>
      <c r="AY1172" s="286" t="s">
        <v>160</v>
      </c>
    </row>
    <row r="1173" s="276" customFormat="true" ht="12.8" hidden="false" customHeight="false" outlineLevel="0" collapsed="false">
      <c r="B1173" s="277"/>
      <c r="C1173" s="278"/>
      <c r="D1173" s="254" t="s">
        <v>168</v>
      </c>
      <c r="E1173" s="279"/>
      <c r="F1173" s="280" t="s">
        <v>531</v>
      </c>
      <c r="G1173" s="278"/>
      <c r="H1173" s="279"/>
      <c r="I1173" s="281"/>
      <c r="J1173" s="278"/>
      <c r="K1173" s="278"/>
      <c r="L1173" s="282"/>
      <c r="M1173" s="283"/>
      <c r="N1173" s="284"/>
      <c r="O1173" s="284"/>
      <c r="P1173" s="284"/>
      <c r="Q1173" s="284"/>
      <c r="R1173" s="284"/>
      <c r="S1173" s="284"/>
      <c r="T1173" s="285"/>
      <c r="AT1173" s="286" t="s">
        <v>168</v>
      </c>
      <c r="AU1173" s="286" t="s">
        <v>88</v>
      </c>
      <c r="AV1173" s="276" t="s">
        <v>86</v>
      </c>
      <c r="AW1173" s="276" t="s">
        <v>35</v>
      </c>
      <c r="AX1173" s="276" t="s">
        <v>79</v>
      </c>
      <c r="AY1173" s="286" t="s">
        <v>160</v>
      </c>
    </row>
    <row r="1174" s="276" customFormat="true" ht="12.8" hidden="false" customHeight="false" outlineLevel="0" collapsed="false">
      <c r="B1174" s="277"/>
      <c r="C1174" s="278"/>
      <c r="D1174" s="254" t="s">
        <v>168</v>
      </c>
      <c r="E1174" s="279"/>
      <c r="F1174" s="280" t="s">
        <v>533</v>
      </c>
      <c r="G1174" s="278"/>
      <c r="H1174" s="279"/>
      <c r="I1174" s="281"/>
      <c r="J1174" s="278"/>
      <c r="K1174" s="278"/>
      <c r="L1174" s="282"/>
      <c r="M1174" s="283"/>
      <c r="N1174" s="284"/>
      <c r="O1174" s="284"/>
      <c r="P1174" s="284"/>
      <c r="Q1174" s="284"/>
      <c r="R1174" s="284"/>
      <c r="S1174" s="284"/>
      <c r="T1174" s="285"/>
      <c r="AT1174" s="286" t="s">
        <v>168</v>
      </c>
      <c r="AU1174" s="286" t="s">
        <v>88</v>
      </c>
      <c r="AV1174" s="276" t="s">
        <v>86</v>
      </c>
      <c r="AW1174" s="276" t="s">
        <v>35</v>
      </c>
      <c r="AX1174" s="276" t="s">
        <v>79</v>
      </c>
      <c r="AY1174" s="286" t="s">
        <v>160</v>
      </c>
    </row>
    <row r="1175" s="264" customFormat="true" ht="12.8" hidden="false" customHeight="false" outlineLevel="0" collapsed="false">
      <c r="B1175" s="265"/>
      <c r="C1175" s="266"/>
      <c r="D1175" s="254" t="s">
        <v>168</v>
      </c>
      <c r="E1175" s="267"/>
      <c r="F1175" s="268" t="s">
        <v>172</v>
      </c>
      <c r="G1175" s="266"/>
      <c r="H1175" s="269" t="n">
        <v>59.71</v>
      </c>
      <c r="I1175" s="270"/>
      <c r="J1175" s="266"/>
      <c r="K1175" s="266"/>
      <c r="L1175" s="271"/>
      <c r="M1175" s="272"/>
      <c r="N1175" s="273"/>
      <c r="O1175" s="273"/>
      <c r="P1175" s="273"/>
      <c r="Q1175" s="273"/>
      <c r="R1175" s="273"/>
      <c r="S1175" s="273"/>
      <c r="T1175" s="274"/>
      <c r="AT1175" s="275" t="s">
        <v>168</v>
      </c>
      <c r="AU1175" s="275" t="s">
        <v>88</v>
      </c>
      <c r="AV1175" s="264" t="s">
        <v>166</v>
      </c>
      <c r="AW1175" s="264" t="s">
        <v>35</v>
      </c>
      <c r="AX1175" s="264" t="s">
        <v>86</v>
      </c>
      <c r="AY1175" s="275" t="s">
        <v>160</v>
      </c>
    </row>
    <row r="1176" s="31" customFormat="true" ht="21.75" hidden="false" customHeight="true" outlineLevel="0" collapsed="false">
      <c r="A1176" s="24"/>
      <c r="B1176" s="25"/>
      <c r="C1176" s="287" t="s">
        <v>1193</v>
      </c>
      <c r="D1176" s="287" t="s">
        <v>262</v>
      </c>
      <c r="E1176" s="288" t="s">
        <v>1194</v>
      </c>
      <c r="F1176" s="289" t="s">
        <v>1195</v>
      </c>
      <c r="G1176" s="290" t="s">
        <v>221</v>
      </c>
      <c r="H1176" s="291" t="n">
        <v>60.904</v>
      </c>
      <c r="I1176" s="292"/>
      <c r="J1176" s="293" t="n">
        <f aca="false">ROUND(I1176*H1176,2)</f>
        <v>0</v>
      </c>
      <c r="K1176" s="294"/>
      <c r="L1176" s="295"/>
      <c r="M1176" s="296"/>
      <c r="N1176" s="297" t="s">
        <v>44</v>
      </c>
      <c r="O1176" s="74"/>
      <c r="P1176" s="247" t="n">
        <f aca="false">O1176*H1176</f>
        <v>0</v>
      </c>
      <c r="Q1176" s="247" t="n">
        <v>0.00028</v>
      </c>
      <c r="R1176" s="247" t="n">
        <f aca="false">Q1176*H1176</f>
        <v>0.01705312</v>
      </c>
      <c r="S1176" s="247" t="n">
        <v>0</v>
      </c>
      <c r="T1176" s="248" t="n">
        <f aca="false">S1176*H1176</f>
        <v>0</v>
      </c>
      <c r="U1176" s="24"/>
      <c r="V1176" s="24"/>
      <c r="W1176" s="24"/>
      <c r="X1176" s="24"/>
      <c r="Y1176" s="24"/>
      <c r="Z1176" s="24"/>
      <c r="AA1176" s="24"/>
      <c r="AB1176" s="24"/>
      <c r="AC1176" s="24"/>
      <c r="AD1176" s="24"/>
      <c r="AE1176" s="24"/>
      <c r="AR1176" s="249" t="s">
        <v>331</v>
      </c>
      <c r="AT1176" s="249" t="s">
        <v>262</v>
      </c>
      <c r="AU1176" s="249" t="s">
        <v>88</v>
      </c>
      <c r="AY1176" s="3" t="s">
        <v>160</v>
      </c>
      <c r="BE1176" s="250" t="n">
        <f aca="false">IF(N1176="základní",J1176,0)</f>
        <v>0</v>
      </c>
      <c r="BF1176" s="250" t="n">
        <f aca="false">IF(N1176="snížená",J1176,0)</f>
        <v>0</v>
      </c>
      <c r="BG1176" s="250" t="n">
        <f aca="false">IF(N1176="zákl. přenesená",J1176,0)</f>
        <v>0</v>
      </c>
      <c r="BH1176" s="250" t="n">
        <f aca="false">IF(N1176="sníž. přenesená",J1176,0)</f>
        <v>0</v>
      </c>
      <c r="BI1176" s="250" t="n">
        <f aca="false">IF(N1176="nulová",J1176,0)</f>
        <v>0</v>
      </c>
      <c r="BJ1176" s="3" t="s">
        <v>86</v>
      </c>
      <c r="BK1176" s="250" t="n">
        <f aca="false">ROUND(I1176*H1176,2)</f>
        <v>0</v>
      </c>
      <c r="BL1176" s="3" t="s">
        <v>256</v>
      </c>
      <c r="BM1176" s="249" t="s">
        <v>1196</v>
      </c>
    </row>
    <row r="1177" s="251" customFormat="true" ht="12.8" hidden="false" customHeight="false" outlineLevel="0" collapsed="false">
      <c r="B1177" s="252"/>
      <c r="C1177" s="253"/>
      <c r="D1177" s="254" t="s">
        <v>168</v>
      </c>
      <c r="E1177" s="253"/>
      <c r="F1177" s="256" t="s">
        <v>1197</v>
      </c>
      <c r="G1177" s="253"/>
      <c r="H1177" s="257" t="n">
        <v>60.904</v>
      </c>
      <c r="I1177" s="258"/>
      <c r="J1177" s="253"/>
      <c r="K1177" s="253"/>
      <c r="L1177" s="259"/>
      <c r="M1177" s="260"/>
      <c r="N1177" s="261"/>
      <c r="O1177" s="261"/>
      <c r="P1177" s="261"/>
      <c r="Q1177" s="261"/>
      <c r="R1177" s="261"/>
      <c r="S1177" s="261"/>
      <c r="T1177" s="262"/>
      <c r="AT1177" s="263" t="s">
        <v>168</v>
      </c>
      <c r="AU1177" s="263" t="s">
        <v>88</v>
      </c>
      <c r="AV1177" s="251" t="s">
        <v>88</v>
      </c>
      <c r="AW1177" s="251" t="s">
        <v>3</v>
      </c>
      <c r="AX1177" s="251" t="s">
        <v>86</v>
      </c>
      <c r="AY1177" s="263" t="s">
        <v>160</v>
      </c>
    </row>
    <row r="1178" s="31" customFormat="true" ht="21.75" hidden="false" customHeight="true" outlineLevel="0" collapsed="false">
      <c r="A1178" s="24"/>
      <c r="B1178" s="25"/>
      <c r="C1178" s="237" t="s">
        <v>1198</v>
      </c>
      <c r="D1178" s="237" t="s">
        <v>162</v>
      </c>
      <c r="E1178" s="238" t="s">
        <v>1199</v>
      </c>
      <c r="F1178" s="239" t="s">
        <v>1200</v>
      </c>
      <c r="G1178" s="240" t="s">
        <v>363</v>
      </c>
      <c r="H1178" s="298"/>
      <c r="I1178" s="242"/>
      <c r="J1178" s="243" t="n">
        <f aca="false">ROUND(I1178*H1178,2)</f>
        <v>0</v>
      </c>
      <c r="K1178" s="244"/>
      <c r="L1178" s="30"/>
      <c r="M1178" s="245"/>
      <c r="N1178" s="246" t="s">
        <v>44</v>
      </c>
      <c r="O1178" s="74"/>
      <c r="P1178" s="247" t="n">
        <f aca="false">O1178*H1178</f>
        <v>0</v>
      </c>
      <c r="Q1178" s="247" t="n">
        <v>0</v>
      </c>
      <c r="R1178" s="247" t="n">
        <f aca="false">Q1178*H1178</f>
        <v>0</v>
      </c>
      <c r="S1178" s="247" t="n">
        <v>0</v>
      </c>
      <c r="T1178" s="248" t="n">
        <f aca="false">S1178*H1178</f>
        <v>0</v>
      </c>
      <c r="U1178" s="24"/>
      <c r="V1178" s="24"/>
      <c r="W1178" s="24"/>
      <c r="X1178" s="24"/>
      <c r="Y1178" s="24"/>
      <c r="Z1178" s="24"/>
      <c r="AA1178" s="24"/>
      <c r="AB1178" s="24"/>
      <c r="AC1178" s="24"/>
      <c r="AD1178" s="24"/>
      <c r="AE1178" s="24"/>
      <c r="AR1178" s="249" t="s">
        <v>256</v>
      </c>
      <c r="AT1178" s="249" t="s">
        <v>162</v>
      </c>
      <c r="AU1178" s="249" t="s">
        <v>88</v>
      </c>
      <c r="AY1178" s="3" t="s">
        <v>160</v>
      </c>
      <c r="BE1178" s="250" t="n">
        <f aca="false">IF(N1178="základní",J1178,0)</f>
        <v>0</v>
      </c>
      <c r="BF1178" s="250" t="n">
        <f aca="false">IF(N1178="snížená",J1178,0)</f>
        <v>0</v>
      </c>
      <c r="BG1178" s="250" t="n">
        <f aca="false">IF(N1178="zákl. přenesená",J1178,0)</f>
        <v>0</v>
      </c>
      <c r="BH1178" s="250" t="n">
        <f aca="false">IF(N1178="sníž. přenesená",J1178,0)</f>
        <v>0</v>
      </c>
      <c r="BI1178" s="250" t="n">
        <f aca="false">IF(N1178="nulová",J1178,0)</f>
        <v>0</v>
      </c>
      <c r="BJ1178" s="3" t="s">
        <v>86</v>
      </c>
      <c r="BK1178" s="250" t="n">
        <f aca="false">ROUND(I1178*H1178,2)</f>
        <v>0</v>
      </c>
      <c r="BL1178" s="3" t="s">
        <v>256</v>
      </c>
      <c r="BM1178" s="249" t="s">
        <v>1201</v>
      </c>
    </row>
    <row r="1179" s="220" customFormat="true" ht="22.8" hidden="false" customHeight="true" outlineLevel="0" collapsed="false">
      <c r="B1179" s="221"/>
      <c r="C1179" s="222"/>
      <c r="D1179" s="223" t="s">
        <v>78</v>
      </c>
      <c r="E1179" s="235" t="s">
        <v>1202</v>
      </c>
      <c r="F1179" s="235" t="s">
        <v>1203</v>
      </c>
      <c r="G1179" s="222"/>
      <c r="H1179" s="222"/>
      <c r="I1179" s="225"/>
      <c r="J1179" s="236" t="n">
        <f aca="false">BK1179</f>
        <v>0</v>
      </c>
      <c r="K1179" s="222"/>
      <c r="L1179" s="227"/>
      <c r="M1179" s="228"/>
      <c r="N1179" s="229"/>
      <c r="O1179" s="229"/>
      <c r="P1179" s="230" t="n">
        <f aca="false">SUM(P1180:P1224)</f>
        <v>0</v>
      </c>
      <c r="Q1179" s="229"/>
      <c r="R1179" s="230" t="n">
        <f aca="false">SUM(R1180:R1224)</f>
        <v>0.520691</v>
      </c>
      <c r="S1179" s="229"/>
      <c r="T1179" s="231" t="n">
        <f aca="false">SUM(T1180:T1224)</f>
        <v>0</v>
      </c>
      <c r="AR1179" s="232" t="s">
        <v>88</v>
      </c>
      <c r="AT1179" s="233" t="s">
        <v>78</v>
      </c>
      <c r="AU1179" s="233" t="s">
        <v>86</v>
      </c>
      <c r="AY1179" s="232" t="s">
        <v>160</v>
      </c>
      <c r="BK1179" s="234" t="n">
        <f aca="false">SUM(BK1180:BK1224)</f>
        <v>0</v>
      </c>
    </row>
    <row r="1180" s="31" customFormat="true" ht="16.5" hidden="false" customHeight="true" outlineLevel="0" collapsed="false">
      <c r="A1180" s="24"/>
      <c r="B1180" s="25"/>
      <c r="C1180" s="237" t="s">
        <v>1204</v>
      </c>
      <c r="D1180" s="237" t="s">
        <v>162</v>
      </c>
      <c r="E1180" s="238" t="s">
        <v>1205</v>
      </c>
      <c r="F1180" s="239" t="s">
        <v>1206</v>
      </c>
      <c r="G1180" s="240" t="s">
        <v>213</v>
      </c>
      <c r="H1180" s="241" t="n">
        <v>24.745</v>
      </c>
      <c r="I1180" s="242"/>
      <c r="J1180" s="243" t="n">
        <f aca="false">ROUND(I1180*H1180,2)</f>
        <v>0</v>
      </c>
      <c r="K1180" s="244"/>
      <c r="L1180" s="30"/>
      <c r="M1180" s="245"/>
      <c r="N1180" s="246" t="s">
        <v>44</v>
      </c>
      <c r="O1180" s="74"/>
      <c r="P1180" s="247" t="n">
        <f aca="false">O1180*H1180</f>
        <v>0</v>
      </c>
      <c r="Q1180" s="247" t="n">
        <v>0</v>
      </c>
      <c r="R1180" s="247" t="n">
        <f aca="false">Q1180*H1180</f>
        <v>0</v>
      </c>
      <c r="S1180" s="247" t="n">
        <v>0</v>
      </c>
      <c r="T1180" s="248" t="n">
        <f aca="false">S1180*H1180</f>
        <v>0</v>
      </c>
      <c r="U1180" s="24"/>
      <c r="V1180" s="24"/>
      <c r="W1180" s="24"/>
      <c r="X1180" s="24"/>
      <c r="Y1180" s="24"/>
      <c r="Z1180" s="24"/>
      <c r="AA1180" s="24"/>
      <c r="AB1180" s="24"/>
      <c r="AC1180" s="24"/>
      <c r="AD1180" s="24"/>
      <c r="AE1180" s="24"/>
      <c r="AR1180" s="249" t="s">
        <v>256</v>
      </c>
      <c r="AT1180" s="249" t="s">
        <v>162</v>
      </c>
      <c r="AU1180" s="249" t="s">
        <v>88</v>
      </c>
      <c r="AY1180" s="3" t="s">
        <v>160</v>
      </c>
      <c r="BE1180" s="250" t="n">
        <f aca="false">IF(N1180="základní",J1180,0)</f>
        <v>0</v>
      </c>
      <c r="BF1180" s="250" t="n">
        <f aca="false">IF(N1180="snížená",J1180,0)</f>
        <v>0</v>
      </c>
      <c r="BG1180" s="250" t="n">
        <f aca="false">IF(N1180="zákl. přenesená",J1180,0)</f>
        <v>0</v>
      </c>
      <c r="BH1180" s="250" t="n">
        <f aca="false">IF(N1180="sníž. přenesená",J1180,0)</f>
        <v>0</v>
      </c>
      <c r="BI1180" s="250" t="n">
        <f aca="false">IF(N1180="nulová",J1180,0)</f>
        <v>0</v>
      </c>
      <c r="BJ1180" s="3" t="s">
        <v>86</v>
      </c>
      <c r="BK1180" s="250" t="n">
        <f aca="false">ROUND(I1180*H1180,2)</f>
        <v>0</v>
      </c>
      <c r="BL1180" s="3" t="s">
        <v>256</v>
      </c>
      <c r="BM1180" s="249" t="s">
        <v>1207</v>
      </c>
    </row>
    <row r="1181" s="251" customFormat="true" ht="12.8" hidden="false" customHeight="false" outlineLevel="0" collapsed="false">
      <c r="B1181" s="252"/>
      <c r="C1181" s="253"/>
      <c r="D1181" s="254" t="s">
        <v>168</v>
      </c>
      <c r="E1181" s="255"/>
      <c r="F1181" s="256" t="s">
        <v>1208</v>
      </c>
      <c r="G1181" s="253"/>
      <c r="H1181" s="257" t="n">
        <v>15.14</v>
      </c>
      <c r="I1181" s="258"/>
      <c r="J1181" s="253"/>
      <c r="K1181" s="253"/>
      <c r="L1181" s="259"/>
      <c r="M1181" s="260"/>
      <c r="N1181" s="261"/>
      <c r="O1181" s="261"/>
      <c r="P1181" s="261"/>
      <c r="Q1181" s="261"/>
      <c r="R1181" s="261"/>
      <c r="S1181" s="261"/>
      <c r="T1181" s="262"/>
      <c r="AT1181" s="263" t="s">
        <v>168</v>
      </c>
      <c r="AU1181" s="263" t="s">
        <v>88</v>
      </c>
      <c r="AV1181" s="251" t="s">
        <v>88</v>
      </c>
      <c r="AW1181" s="251" t="s">
        <v>35</v>
      </c>
      <c r="AX1181" s="251" t="s">
        <v>79</v>
      </c>
      <c r="AY1181" s="263" t="s">
        <v>160</v>
      </c>
    </row>
    <row r="1182" s="251" customFormat="true" ht="12.8" hidden="false" customHeight="false" outlineLevel="0" collapsed="false">
      <c r="B1182" s="252"/>
      <c r="C1182" s="253"/>
      <c r="D1182" s="254" t="s">
        <v>168</v>
      </c>
      <c r="E1182" s="255"/>
      <c r="F1182" s="256" t="s">
        <v>487</v>
      </c>
      <c r="G1182" s="253"/>
      <c r="H1182" s="257" t="n">
        <v>-1.379</v>
      </c>
      <c r="I1182" s="258"/>
      <c r="J1182" s="253"/>
      <c r="K1182" s="253"/>
      <c r="L1182" s="259"/>
      <c r="M1182" s="260"/>
      <c r="N1182" s="261"/>
      <c r="O1182" s="261"/>
      <c r="P1182" s="261"/>
      <c r="Q1182" s="261"/>
      <c r="R1182" s="261"/>
      <c r="S1182" s="261"/>
      <c r="T1182" s="262"/>
      <c r="AT1182" s="263" t="s">
        <v>168</v>
      </c>
      <c r="AU1182" s="263" t="s">
        <v>88</v>
      </c>
      <c r="AV1182" s="251" t="s">
        <v>88</v>
      </c>
      <c r="AW1182" s="251" t="s">
        <v>35</v>
      </c>
      <c r="AX1182" s="251" t="s">
        <v>79</v>
      </c>
      <c r="AY1182" s="263" t="s">
        <v>160</v>
      </c>
    </row>
    <row r="1183" s="276" customFormat="true" ht="12.8" hidden="false" customHeight="false" outlineLevel="0" collapsed="false">
      <c r="B1183" s="277"/>
      <c r="C1183" s="278"/>
      <c r="D1183" s="254" t="s">
        <v>168</v>
      </c>
      <c r="E1183" s="279"/>
      <c r="F1183" s="280" t="s">
        <v>521</v>
      </c>
      <c r="G1183" s="278"/>
      <c r="H1183" s="279"/>
      <c r="I1183" s="281"/>
      <c r="J1183" s="278"/>
      <c r="K1183" s="278"/>
      <c r="L1183" s="282"/>
      <c r="M1183" s="283"/>
      <c r="N1183" s="284"/>
      <c r="O1183" s="284"/>
      <c r="P1183" s="284"/>
      <c r="Q1183" s="284"/>
      <c r="R1183" s="284"/>
      <c r="S1183" s="284"/>
      <c r="T1183" s="285"/>
      <c r="AT1183" s="286" t="s">
        <v>168</v>
      </c>
      <c r="AU1183" s="286" t="s">
        <v>88</v>
      </c>
      <c r="AV1183" s="276" t="s">
        <v>86</v>
      </c>
      <c r="AW1183" s="276" t="s">
        <v>35</v>
      </c>
      <c r="AX1183" s="276" t="s">
        <v>79</v>
      </c>
      <c r="AY1183" s="286" t="s">
        <v>160</v>
      </c>
    </row>
    <row r="1184" s="251" customFormat="true" ht="12.8" hidden="false" customHeight="false" outlineLevel="0" collapsed="false">
      <c r="B1184" s="252"/>
      <c r="C1184" s="253"/>
      <c r="D1184" s="254" t="s">
        <v>168</v>
      </c>
      <c r="E1184" s="255"/>
      <c r="F1184" s="256" t="s">
        <v>1209</v>
      </c>
      <c r="G1184" s="253"/>
      <c r="H1184" s="257" t="n">
        <v>12.08</v>
      </c>
      <c r="I1184" s="258"/>
      <c r="J1184" s="253"/>
      <c r="K1184" s="253"/>
      <c r="L1184" s="259"/>
      <c r="M1184" s="260"/>
      <c r="N1184" s="261"/>
      <c r="O1184" s="261"/>
      <c r="P1184" s="261"/>
      <c r="Q1184" s="261"/>
      <c r="R1184" s="261"/>
      <c r="S1184" s="261"/>
      <c r="T1184" s="262"/>
      <c r="AT1184" s="263" t="s">
        <v>168</v>
      </c>
      <c r="AU1184" s="263" t="s">
        <v>88</v>
      </c>
      <c r="AV1184" s="251" t="s">
        <v>88</v>
      </c>
      <c r="AW1184" s="251" t="s">
        <v>35</v>
      </c>
      <c r="AX1184" s="251" t="s">
        <v>79</v>
      </c>
      <c r="AY1184" s="263" t="s">
        <v>160</v>
      </c>
    </row>
    <row r="1185" s="251" customFormat="true" ht="12.8" hidden="false" customHeight="false" outlineLevel="0" collapsed="false">
      <c r="B1185" s="252"/>
      <c r="C1185" s="253"/>
      <c r="D1185" s="254" t="s">
        <v>168</v>
      </c>
      <c r="E1185" s="255"/>
      <c r="F1185" s="256" t="s">
        <v>581</v>
      </c>
      <c r="G1185" s="253"/>
      <c r="H1185" s="257" t="n">
        <v>0.48</v>
      </c>
      <c r="I1185" s="258"/>
      <c r="J1185" s="253"/>
      <c r="K1185" s="253"/>
      <c r="L1185" s="259"/>
      <c r="M1185" s="260"/>
      <c r="N1185" s="261"/>
      <c r="O1185" s="261"/>
      <c r="P1185" s="261"/>
      <c r="Q1185" s="261"/>
      <c r="R1185" s="261"/>
      <c r="S1185" s="261"/>
      <c r="T1185" s="262"/>
      <c r="AT1185" s="263" t="s">
        <v>168</v>
      </c>
      <c r="AU1185" s="263" t="s">
        <v>88</v>
      </c>
      <c r="AV1185" s="251" t="s">
        <v>88</v>
      </c>
      <c r="AW1185" s="251" t="s">
        <v>35</v>
      </c>
      <c r="AX1185" s="251" t="s">
        <v>79</v>
      </c>
      <c r="AY1185" s="263" t="s">
        <v>160</v>
      </c>
    </row>
    <row r="1186" s="251" customFormat="true" ht="12.8" hidden="false" customHeight="false" outlineLevel="0" collapsed="false">
      <c r="B1186" s="252"/>
      <c r="C1186" s="253"/>
      <c r="D1186" s="254" t="s">
        <v>168</v>
      </c>
      <c r="E1186" s="255"/>
      <c r="F1186" s="256" t="s">
        <v>485</v>
      </c>
      <c r="G1186" s="253"/>
      <c r="H1186" s="257" t="n">
        <v>-1.576</v>
      </c>
      <c r="I1186" s="258"/>
      <c r="J1186" s="253"/>
      <c r="K1186" s="253"/>
      <c r="L1186" s="259"/>
      <c r="M1186" s="260"/>
      <c r="N1186" s="261"/>
      <c r="O1186" s="261"/>
      <c r="P1186" s="261"/>
      <c r="Q1186" s="261"/>
      <c r="R1186" s="261"/>
      <c r="S1186" s="261"/>
      <c r="T1186" s="262"/>
      <c r="AT1186" s="263" t="s">
        <v>168</v>
      </c>
      <c r="AU1186" s="263" t="s">
        <v>88</v>
      </c>
      <c r="AV1186" s="251" t="s">
        <v>88</v>
      </c>
      <c r="AW1186" s="251" t="s">
        <v>35</v>
      </c>
      <c r="AX1186" s="251" t="s">
        <v>79</v>
      </c>
      <c r="AY1186" s="263" t="s">
        <v>160</v>
      </c>
    </row>
    <row r="1187" s="276" customFormat="true" ht="12.8" hidden="false" customHeight="false" outlineLevel="0" collapsed="false">
      <c r="B1187" s="277"/>
      <c r="C1187" s="278"/>
      <c r="D1187" s="254" t="s">
        <v>168</v>
      </c>
      <c r="E1187" s="279"/>
      <c r="F1187" s="280" t="s">
        <v>533</v>
      </c>
      <c r="G1187" s="278"/>
      <c r="H1187" s="279"/>
      <c r="I1187" s="281"/>
      <c r="J1187" s="278"/>
      <c r="K1187" s="278"/>
      <c r="L1187" s="282"/>
      <c r="M1187" s="283"/>
      <c r="N1187" s="284"/>
      <c r="O1187" s="284"/>
      <c r="P1187" s="284"/>
      <c r="Q1187" s="284"/>
      <c r="R1187" s="284"/>
      <c r="S1187" s="284"/>
      <c r="T1187" s="285"/>
      <c r="AT1187" s="286" t="s">
        <v>168</v>
      </c>
      <c r="AU1187" s="286" t="s">
        <v>88</v>
      </c>
      <c r="AV1187" s="276" t="s">
        <v>86</v>
      </c>
      <c r="AW1187" s="276" t="s">
        <v>35</v>
      </c>
      <c r="AX1187" s="276" t="s">
        <v>79</v>
      </c>
      <c r="AY1187" s="286" t="s">
        <v>160</v>
      </c>
    </row>
    <row r="1188" s="264" customFormat="true" ht="12.8" hidden="false" customHeight="false" outlineLevel="0" collapsed="false">
      <c r="B1188" s="265"/>
      <c r="C1188" s="266"/>
      <c r="D1188" s="254" t="s">
        <v>168</v>
      </c>
      <c r="E1188" s="267"/>
      <c r="F1188" s="268" t="s">
        <v>172</v>
      </c>
      <c r="G1188" s="266"/>
      <c r="H1188" s="269" t="n">
        <v>24.745</v>
      </c>
      <c r="I1188" s="270"/>
      <c r="J1188" s="266"/>
      <c r="K1188" s="266"/>
      <c r="L1188" s="271"/>
      <c r="M1188" s="272"/>
      <c r="N1188" s="273"/>
      <c r="O1188" s="273"/>
      <c r="P1188" s="273"/>
      <c r="Q1188" s="273"/>
      <c r="R1188" s="273"/>
      <c r="S1188" s="273"/>
      <c r="T1188" s="274"/>
      <c r="AT1188" s="275" t="s">
        <v>168</v>
      </c>
      <c r="AU1188" s="275" t="s">
        <v>88</v>
      </c>
      <c r="AV1188" s="264" t="s">
        <v>166</v>
      </c>
      <c r="AW1188" s="264" t="s">
        <v>35</v>
      </c>
      <c r="AX1188" s="264" t="s">
        <v>86</v>
      </c>
      <c r="AY1188" s="275" t="s">
        <v>160</v>
      </c>
    </row>
    <row r="1189" s="31" customFormat="true" ht="16.5" hidden="false" customHeight="true" outlineLevel="0" collapsed="false">
      <c r="A1189" s="24"/>
      <c r="B1189" s="25"/>
      <c r="C1189" s="237" t="s">
        <v>1210</v>
      </c>
      <c r="D1189" s="237" t="s">
        <v>162</v>
      </c>
      <c r="E1189" s="238" t="s">
        <v>1211</v>
      </c>
      <c r="F1189" s="239" t="s">
        <v>1212</v>
      </c>
      <c r="G1189" s="240" t="s">
        <v>213</v>
      </c>
      <c r="H1189" s="241" t="n">
        <v>24.745</v>
      </c>
      <c r="I1189" s="242"/>
      <c r="J1189" s="243" t="n">
        <f aca="false">ROUND(I1189*H1189,2)</f>
        <v>0</v>
      </c>
      <c r="K1189" s="244"/>
      <c r="L1189" s="30"/>
      <c r="M1189" s="245"/>
      <c r="N1189" s="246" t="s">
        <v>44</v>
      </c>
      <c r="O1189" s="74"/>
      <c r="P1189" s="247" t="n">
        <f aca="false">O1189*H1189</f>
        <v>0</v>
      </c>
      <c r="Q1189" s="247" t="n">
        <v>0.0003</v>
      </c>
      <c r="R1189" s="247" t="n">
        <f aca="false">Q1189*H1189</f>
        <v>0.0074235</v>
      </c>
      <c r="S1189" s="247" t="n">
        <v>0</v>
      </c>
      <c r="T1189" s="248" t="n">
        <f aca="false">S1189*H1189</f>
        <v>0</v>
      </c>
      <c r="U1189" s="24"/>
      <c r="V1189" s="24"/>
      <c r="W1189" s="24"/>
      <c r="X1189" s="24"/>
      <c r="Y1189" s="24"/>
      <c r="Z1189" s="24"/>
      <c r="AA1189" s="24"/>
      <c r="AB1189" s="24"/>
      <c r="AC1189" s="24"/>
      <c r="AD1189" s="24"/>
      <c r="AE1189" s="24"/>
      <c r="AR1189" s="249" t="s">
        <v>256</v>
      </c>
      <c r="AT1189" s="249" t="s">
        <v>162</v>
      </c>
      <c r="AU1189" s="249" t="s">
        <v>88</v>
      </c>
      <c r="AY1189" s="3" t="s">
        <v>160</v>
      </c>
      <c r="BE1189" s="250" t="n">
        <f aca="false">IF(N1189="základní",J1189,0)</f>
        <v>0</v>
      </c>
      <c r="BF1189" s="250" t="n">
        <f aca="false">IF(N1189="snížená",J1189,0)</f>
        <v>0</v>
      </c>
      <c r="BG1189" s="250" t="n">
        <f aca="false">IF(N1189="zákl. přenesená",J1189,0)</f>
        <v>0</v>
      </c>
      <c r="BH1189" s="250" t="n">
        <f aca="false">IF(N1189="sníž. přenesená",J1189,0)</f>
        <v>0</v>
      </c>
      <c r="BI1189" s="250" t="n">
        <f aca="false">IF(N1189="nulová",J1189,0)</f>
        <v>0</v>
      </c>
      <c r="BJ1189" s="3" t="s">
        <v>86</v>
      </c>
      <c r="BK1189" s="250" t="n">
        <f aca="false">ROUND(I1189*H1189,2)</f>
        <v>0</v>
      </c>
      <c r="BL1189" s="3" t="s">
        <v>256</v>
      </c>
      <c r="BM1189" s="249" t="s">
        <v>1213</v>
      </c>
    </row>
    <row r="1190" s="31" customFormat="true" ht="21.75" hidden="false" customHeight="true" outlineLevel="0" collapsed="false">
      <c r="A1190" s="24"/>
      <c r="B1190" s="25"/>
      <c r="C1190" s="237" t="s">
        <v>1214</v>
      </c>
      <c r="D1190" s="237" t="s">
        <v>162</v>
      </c>
      <c r="E1190" s="238" t="s">
        <v>1215</v>
      </c>
      <c r="F1190" s="239" t="s">
        <v>1216</v>
      </c>
      <c r="G1190" s="240" t="s">
        <v>213</v>
      </c>
      <c r="H1190" s="241" t="n">
        <v>24.745</v>
      </c>
      <c r="I1190" s="242"/>
      <c r="J1190" s="243" t="n">
        <f aca="false">ROUND(I1190*H1190,2)</f>
        <v>0</v>
      </c>
      <c r="K1190" s="244"/>
      <c r="L1190" s="30"/>
      <c r="M1190" s="245"/>
      <c r="N1190" s="246" t="s">
        <v>44</v>
      </c>
      <c r="O1190" s="74"/>
      <c r="P1190" s="247" t="n">
        <f aca="false">O1190*H1190</f>
        <v>0</v>
      </c>
      <c r="Q1190" s="247" t="n">
        <v>0.0015</v>
      </c>
      <c r="R1190" s="247" t="n">
        <f aca="false">Q1190*H1190</f>
        <v>0.0371175</v>
      </c>
      <c r="S1190" s="247" t="n">
        <v>0</v>
      </c>
      <c r="T1190" s="248" t="n">
        <f aca="false">S1190*H1190</f>
        <v>0</v>
      </c>
      <c r="U1190" s="24"/>
      <c r="V1190" s="24"/>
      <c r="W1190" s="24"/>
      <c r="X1190" s="24"/>
      <c r="Y1190" s="24"/>
      <c r="Z1190" s="24"/>
      <c r="AA1190" s="24"/>
      <c r="AB1190" s="24"/>
      <c r="AC1190" s="24"/>
      <c r="AD1190" s="24"/>
      <c r="AE1190" s="24"/>
      <c r="AR1190" s="249" t="s">
        <v>256</v>
      </c>
      <c r="AT1190" s="249" t="s">
        <v>162</v>
      </c>
      <c r="AU1190" s="249" t="s">
        <v>88</v>
      </c>
      <c r="AY1190" s="3" t="s">
        <v>160</v>
      </c>
      <c r="BE1190" s="250" t="n">
        <f aca="false">IF(N1190="základní",J1190,0)</f>
        <v>0</v>
      </c>
      <c r="BF1190" s="250" t="n">
        <f aca="false">IF(N1190="snížená",J1190,0)</f>
        <v>0</v>
      </c>
      <c r="BG1190" s="250" t="n">
        <f aca="false">IF(N1190="zákl. přenesená",J1190,0)</f>
        <v>0</v>
      </c>
      <c r="BH1190" s="250" t="n">
        <f aca="false">IF(N1190="sníž. přenesená",J1190,0)</f>
        <v>0</v>
      </c>
      <c r="BI1190" s="250" t="n">
        <f aca="false">IF(N1190="nulová",J1190,0)</f>
        <v>0</v>
      </c>
      <c r="BJ1190" s="3" t="s">
        <v>86</v>
      </c>
      <c r="BK1190" s="250" t="n">
        <f aca="false">ROUND(I1190*H1190,2)</f>
        <v>0</v>
      </c>
      <c r="BL1190" s="3" t="s">
        <v>256</v>
      </c>
      <c r="BM1190" s="249" t="s">
        <v>1217</v>
      </c>
    </row>
    <row r="1191" s="31" customFormat="true" ht="21.75" hidden="false" customHeight="true" outlineLevel="0" collapsed="false">
      <c r="A1191" s="24"/>
      <c r="B1191" s="25"/>
      <c r="C1191" s="237" t="s">
        <v>1218</v>
      </c>
      <c r="D1191" s="237" t="s">
        <v>162</v>
      </c>
      <c r="E1191" s="238" t="s">
        <v>1219</v>
      </c>
      <c r="F1191" s="239" t="s">
        <v>1220</v>
      </c>
      <c r="G1191" s="240" t="s">
        <v>221</v>
      </c>
      <c r="H1191" s="241" t="n">
        <v>16</v>
      </c>
      <c r="I1191" s="242"/>
      <c r="J1191" s="243" t="n">
        <f aca="false">ROUND(I1191*H1191,2)</f>
        <v>0</v>
      </c>
      <c r="K1191" s="244"/>
      <c r="L1191" s="30"/>
      <c r="M1191" s="245"/>
      <c r="N1191" s="246" t="s">
        <v>44</v>
      </c>
      <c r="O1191" s="74"/>
      <c r="P1191" s="247" t="n">
        <f aca="false">O1191*H1191</f>
        <v>0</v>
      </c>
      <c r="Q1191" s="247" t="n">
        <v>0.00017</v>
      </c>
      <c r="R1191" s="247" t="n">
        <f aca="false">Q1191*H1191</f>
        <v>0.00272</v>
      </c>
      <c r="S1191" s="247" t="n">
        <v>0</v>
      </c>
      <c r="T1191" s="248" t="n">
        <f aca="false">S1191*H1191</f>
        <v>0</v>
      </c>
      <c r="U1191" s="24"/>
      <c r="V1191" s="24"/>
      <c r="W1191" s="24"/>
      <c r="X1191" s="24"/>
      <c r="Y1191" s="24"/>
      <c r="Z1191" s="24"/>
      <c r="AA1191" s="24"/>
      <c r="AB1191" s="24"/>
      <c r="AC1191" s="24"/>
      <c r="AD1191" s="24"/>
      <c r="AE1191" s="24"/>
      <c r="AR1191" s="249" t="s">
        <v>256</v>
      </c>
      <c r="AT1191" s="249" t="s">
        <v>162</v>
      </c>
      <c r="AU1191" s="249" t="s">
        <v>88</v>
      </c>
      <c r="AY1191" s="3" t="s">
        <v>160</v>
      </c>
      <c r="BE1191" s="250" t="n">
        <f aca="false">IF(N1191="základní",J1191,0)</f>
        <v>0</v>
      </c>
      <c r="BF1191" s="250" t="n">
        <f aca="false">IF(N1191="snížená",J1191,0)</f>
        <v>0</v>
      </c>
      <c r="BG1191" s="250" t="n">
        <f aca="false">IF(N1191="zákl. přenesená",J1191,0)</f>
        <v>0</v>
      </c>
      <c r="BH1191" s="250" t="n">
        <f aca="false">IF(N1191="sníž. přenesená",J1191,0)</f>
        <v>0</v>
      </c>
      <c r="BI1191" s="250" t="n">
        <f aca="false">IF(N1191="nulová",J1191,0)</f>
        <v>0</v>
      </c>
      <c r="BJ1191" s="3" t="s">
        <v>86</v>
      </c>
      <c r="BK1191" s="250" t="n">
        <f aca="false">ROUND(I1191*H1191,2)</f>
        <v>0</v>
      </c>
      <c r="BL1191" s="3" t="s">
        <v>256</v>
      </c>
      <c r="BM1191" s="249" t="s">
        <v>1221</v>
      </c>
    </row>
    <row r="1192" s="251" customFormat="true" ht="12.8" hidden="false" customHeight="false" outlineLevel="0" collapsed="false">
      <c r="B1192" s="252"/>
      <c r="C1192" s="253"/>
      <c r="D1192" s="254" t="s">
        <v>168</v>
      </c>
      <c r="E1192" s="255"/>
      <c r="F1192" s="256" t="s">
        <v>1222</v>
      </c>
      <c r="G1192" s="253"/>
      <c r="H1192" s="257" t="n">
        <v>8</v>
      </c>
      <c r="I1192" s="258"/>
      <c r="J1192" s="253"/>
      <c r="K1192" s="253"/>
      <c r="L1192" s="259"/>
      <c r="M1192" s="260"/>
      <c r="N1192" s="261"/>
      <c r="O1192" s="261"/>
      <c r="P1192" s="261"/>
      <c r="Q1192" s="261"/>
      <c r="R1192" s="261"/>
      <c r="S1192" s="261"/>
      <c r="T1192" s="262"/>
      <c r="AT1192" s="263" t="s">
        <v>168</v>
      </c>
      <c r="AU1192" s="263" t="s">
        <v>88</v>
      </c>
      <c r="AV1192" s="251" t="s">
        <v>88</v>
      </c>
      <c r="AW1192" s="251" t="s">
        <v>35</v>
      </c>
      <c r="AX1192" s="251" t="s">
        <v>79</v>
      </c>
      <c r="AY1192" s="263" t="s">
        <v>160</v>
      </c>
    </row>
    <row r="1193" s="251" customFormat="true" ht="12.8" hidden="false" customHeight="false" outlineLevel="0" collapsed="false">
      <c r="B1193" s="252"/>
      <c r="C1193" s="253"/>
      <c r="D1193" s="254" t="s">
        <v>168</v>
      </c>
      <c r="E1193" s="255"/>
      <c r="F1193" s="256" t="s">
        <v>1222</v>
      </c>
      <c r="G1193" s="253"/>
      <c r="H1193" s="257" t="n">
        <v>8</v>
      </c>
      <c r="I1193" s="258"/>
      <c r="J1193" s="253"/>
      <c r="K1193" s="253"/>
      <c r="L1193" s="259"/>
      <c r="M1193" s="260"/>
      <c r="N1193" s="261"/>
      <c r="O1193" s="261"/>
      <c r="P1193" s="261"/>
      <c r="Q1193" s="261"/>
      <c r="R1193" s="261"/>
      <c r="S1193" s="261"/>
      <c r="T1193" s="262"/>
      <c r="AT1193" s="263" t="s">
        <v>168</v>
      </c>
      <c r="AU1193" s="263" t="s">
        <v>88</v>
      </c>
      <c r="AV1193" s="251" t="s">
        <v>88</v>
      </c>
      <c r="AW1193" s="251" t="s">
        <v>35</v>
      </c>
      <c r="AX1193" s="251" t="s">
        <v>79</v>
      </c>
      <c r="AY1193" s="263" t="s">
        <v>160</v>
      </c>
    </row>
    <row r="1194" s="264" customFormat="true" ht="12.8" hidden="false" customHeight="false" outlineLevel="0" collapsed="false">
      <c r="B1194" s="265"/>
      <c r="C1194" s="266"/>
      <c r="D1194" s="254" t="s">
        <v>168</v>
      </c>
      <c r="E1194" s="267"/>
      <c r="F1194" s="268" t="s">
        <v>172</v>
      </c>
      <c r="G1194" s="266"/>
      <c r="H1194" s="269" t="n">
        <v>16</v>
      </c>
      <c r="I1194" s="270"/>
      <c r="J1194" s="266"/>
      <c r="K1194" s="266"/>
      <c r="L1194" s="271"/>
      <c r="M1194" s="272"/>
      <c r="N1194" s="273"/>
      <c r="O1194" s="273"/>
      <c r="P1194" s="273"/>
      <c r="Q1194" s="273"/>
      <c r="R1194" s="273"/>
      <c r="S1194" s="273"/>
      <c r="T1194" s="274"/>
      <c r="AT1194" s="275" t="s">
        <v>168</v>
      </c>
      <c r="AU1194" s="275" t="s">
        <v>88</v>
      </c>
      <c r="AV1194" s="264" t="s">
        <v>166</v>
      </c>
      <c r="AW1194" s="264" t="s">
        <v>35</v>
      </c>
      <c r="AX1194" s="264" t="s">
        <v>86</v>
      </c>
      <c r="AY1194" s="275" t="s">
        <v>160</v>
      </c>
    </row>
    <row r="1195" s="31" customFormat="true" ht="16.5" hidden="false" customHeight="true" outlineLevel="0" collapsed="false">
      <c r="A1195" s="24"/>
      <c r="B1195" s="25"/>
      <c r="C1195" s="287" t="s">
        <v>1223</v>
      </c>
      <c r="D1195" s="287" t="s">
        <v>262</v>
      </c>
      <c r="E1195" s="288" t="s">
        <v>1136</v>
      </c>
      <c r="F1195" s="289" t="s">
        <v>1137</v>
      </c>
      <c r="G1195" s="290" t="s">
        <v>221</v>
      </c>
      <c r="H1195" s="291" t="n">
        <v>16.8</v>
      </c>
      <c r="I1195" s="292"/>
      <c r="J1195" s="293" t="n">
        <f aca="false">ROUND(I1195*H1195,2)</f>
        <v>0</v>
      </c>
      <c r="K1195" s="294"/>
      <c r="L1195" s="295"/>
      <c r="M1195" s="296"/>
      <c r="N1195" s="297" t="s">
        <v>44</v>
      </c>
      <c r="O1195" s="74"/>
      <c r="P1195" s="247" t="n">
        <f aca="false">O1195*H1195</f>
        <v>0</v>
      </c>
      <c r="Q1195" s="247" t="n">
        <v>8E-005</v>
      </c>
      <c r="R1195" s="247" t="n">
        <f aca="false">Q1195*H1195</f>
        <v>0.001344</v>
      </c>
      <c r="S1195" s="247" t="n">
        <v>0</v>
      </c>
      <c r="T1195" s="248" t="n">
        <f aca="false">S1195*H1195</f>
        <v>0</v>
      </c>
      <c r="U1195" s="24"/>
      <c r="V1195" s="24"/>
      <c r="W1195" s="24"/>
      <c r="X1195" s="24"/>
      <c r="Y1195" s="24"/>
      <c r="Z1195" s="24"/>
      <c r="AA1195" s="24"/>
      <c r="AB1195" s="24"/>
      <c r="AC1195" s="24"/>
      <c r="AD1195" s="24"/>
      <c r="AE1195" s="24"/>
      <c r="AR1195" s="249" t="s">
        <v>331</v>
      </c>
      <c r="AT1195" s="249" t="s">
        <v>262</v>
      </c>
      <c r="AU1195" s="249" t="s">
        <v>88</v>
      </c>
      <c r="AY1195" s="3" t="s">
        <v>160</v>
      </c>
      <c r="BE1195" s="250" t="n">
        <f aca="false">IF(N1195="základní",J1195,0)</f>
        <v>0</v>
      </c>
      <c r="BF1195" s="250" t="n">
        <f aca="false">IF(N1195="snížená",J1195,0)</f>
        <v>0</v>
      </c>
      <c r="BG1195" s="250" t="n">
        <f aca="false">IF(N1195="zákl. přenesená",J1195,0)</f>
        <v>0</v>
      </c>
      <c r="BH1195" s="250" t="n">
        <f aca="false">IF(N1195="sníž. přenesená",J1195,0)</f>
        <v>0</v>
      </c>
      <c r="BI1195" s="250" t="n">
        <f aca="false">IF(N1195="nulová",J1195,0)</f>
        <v>0</v>
      </c>
      <c r="BJ1195" s="3" t="s">
        <v>86</v>
      </c>
      <c r="BK1195" s="250" t="n">
        <f aca="false">ROUND(I1195*H1195,2)</f>
        <v>0</v>
      </c>
      <c r="BL1195" s="3" t="s">
        <v>256</v>
      </c>
      <c r="BM1195" s="249" t="s">
        <v>1224</v>
      </c>
    </row>
    <row r="1196" s="251" customFormat="true" ht="12.8" hidden="false" customHeight="false" outlineLevel="0" collapsed="false">
      <c r="B1196" s="252"/>
      <c r="C1196" s="253"/>
      <c r="D1196" s="254" t="s">
        <v>168</v>
      </c>
      <c r="E1196" s="253"/>
      <c r="F1196" s="256" t="s">
        <v>1225</v>
      </c>
      <c r="G1196" s="253"/>
      <c r="H1196" s="257" t="n">
        <v>16.8</v>
      </c>
      <c r="I1196" s="258"/>
      <c r="J1196" s="253"/>
      <c r="K1196" s="253"/>
      <c r="L1196" s="259"/>
      <c r="M1196" s="260"/>
      <c r="N1196" s="261"/>
      <c r="O1196" s="261"/>
      <c r="P1196" s="261"/>
      <c r="Q1196" s="261"/>
      <c r="R1196" s="261"/>
      <c r="S1196" s="261"/>
      <c r="T1196" s="262"/>
      <c r="AT1196" s="263" t="s">
        <v>168</v>
      </c>
      <c r="AU1196" s="263" t="s">
        <v>88</v>
      </c>
      <c r="AV1196" s="251" t="s">
        <v>88</v>
      </c>
      <c r="AW1196" s="251" t="s">
        <v>3</v>
      </c>
      <c r="AX1196" s="251" t="s">
        <v>86</v>
      </c>
      <c r="AY1196" s="263" t="s">
        <v>160</v>
      </c>
    </row>
    <row r="1197" s="31" customFormat="true" ht="21.75" hidden="false" customHeight="true" outlineLevel="0" collapsed="false">
      <c r="A1197" s="24"/>
      <c r="B1197" s="25"/>
      <c r="C1197" s="237" t="s">
        <v>1226</v>
      </c>
      <c r="D1197" s="237" t="s">
        <v>162</v>
      </c>
      <c r="E1197" s="238" t="s">
        <v>1227</v>
      </c>
      <c r="F1197" s="239" t="s">
        <v>1228</v>
      </c>
      <c r="G1197" s="240" t="s">
        <v>213</v>
      </c>
      <c r="H1197" s="241" t="n">
        <v>24.745</v>
      </c>
      <c r="I1197" s="242"/>
      <c r="J1197" s="243" t="n">
        <f aca="false">ROUND(I1197*H1197,2)</f>
        <v>0</v>
      </c>
      <c r="K1197" s="244"/>
      <c r="L1197" s="30"/>
      <c r="M1197" s="245"/>
      <c r="N1197" s="246" t="s">
        <v>44</v>
      </c>
      <c r="O1197" s="74"/>
      <c r="P1197" s="247" t="n">
        <f aca="false">O1197*H1197</f>
        <v>0</v>
      </c>
      <c r="Q1197" s="247" t="n">
        <v>0.006</v>
      </c>
      <c r="R1197" s="247" t="n">
        <f aca="false">Q1197*H1197</f>
        <v>0.14847</v>
      </c>
      <c r="S1197" s="247" t="n">
        <v>0</v>
      </c>
      <c r="T1197" s="248" t="n">
        <f aca="false">S1197*H1197</f>
        <v>0</v>
      </c>
      <c r="U1197" s="24"/>
      <c r="V1197" s="24"/>
      <c r="W1197" s="24"/>
      <c r="X1197" s="24"/>
      <c r="Y1197" s="24"/>
      <c r="Z1197" s="24"/>
      <c r="AA1197" s="24"/>
      <c r="AB1197" s="24"/>
      <c r="AC1197" s="24"/>
      <c r="AD1197" s="24"/>
      <c r="AE1197" s="24"/>
      <c r="AR1197" s="249" t="s">
        <v>256</v>
      </c>
      <c r="AT1197" s="249" t="s">
        <v>162</v>
      </c>
      <c r="AU1197" s="249" t="s">
        <v>88</v>
      </c>
      <c r="AY1197" s="3" t="s">
        <v>160</v>
      </c>
      <c r="BE1197" s="250" t="n">
        <f aca="false">IF(N1197="základní",J1197,0)</f>
        <v>0</v>
      </c>
      <c r="BF1197" s="250" t="n">
        <f aca="false">IF(N1197="snížená",J1197,0)</f>
        <v>0</v>
      </c>
      <c r="BG1197" s="250" t="n">
        <f aca="false">IF(N1197="zákl. přenesená",J1197,0)</f>
        <v>0</v>
      </c>
      <c r="BH1197" s="250" t="n">
        <f aca="false">IF(N1197="sníž. přenesená",J1197,0)</f>
        <v>0</v>
      </c>
      <c r="BI1197" s="250" t="n">
        <f aca="false">IF(N1197="nulová",J1197,0)</f>
        <v>0</v>
      </c>
      <c r="BJ1197" s="3" t="s">
        <v>86</v>
      </c>
      <c r="BK1197" s="250" t="n">
        <f aca="false">ROUND(I1197*H1197,2)</f>
        <v>0</v>
      </c>
      <c r="BL1197" s="3" t="s">
        <v>256</v>
      </c>
      <c r="BM1197" s="249" t="s">
        <v>1229</v>
      </c>
    </row>
    <row r="1198" s="251" customFormat="true" ht="12.8" hidden="false" customHeight="false" outlineLevel="0" collapsed="false">
      <c r="B1198" s="252"/>
      <c r="C1198" s="253"/>
      <c r="D1198" s="254" t="s">
        <v>168</v>
      </c>
      <c r="E1198" s="255"/>
      <c r="F1198" s="256" t="s">
        <v>1208</v>
      </c>
      <c r="G1198" s="253"/>
      <c r="H1198" s="257" t="n">
        <v>15.14</v>
      </c>
      <c r="I1198" s="258"/>
      <c r="J1198" s="253"/>
      <c r="K1198" s="253"/>
      <c r="L1198" s="259"/>
      <c r="M1198" s="260"/>
      <c r="N1198" s="261"/>
      <c r="O1198" s="261"/>
      <c r="P1198" s="261"/>
      <c r="Q1198" s="261"/>
      <c r="R1198" s="261"/>
      <c r="S1198" s="261"/>
      <c r="T1198" s="262"/>
      <c r="AT1198" s="263" t="s">
        <v>168</v>
      </c>
      <c r="AU1198" s="263" t="s">
        <v>88</v>
      </c>
      <c r="AV1198" s="251" t="s">
        <v>88</v>
      </c>
      <c r="AW1198" s="251" t="s">
        <v>35</v>
      </c>
      <c r="AX1198" s="251" t="s">
        <v>79</v>
      </c>
      <c r="AY1198" s="263" t="s">
        <v>160</v>
      </c>
    </row>
    <row r="1199" s="251" customFormat="true" ht="12.8" hidden="false" customHeight="false" outlineLevel="0" collapsed="false">
      <c r="B1199" s="252"/>
      <c r="C1199" s="253"/>
      <c r="D1199" s="254" t="s">
        <v>168</v>
      </c>
      <c r="E1199" s="255"/>
      <c r="F1199" s="256" t="s">
        <v>487</v>
      </c>
      <c r="G1199" s="253"/>
      <c r="H1199" s="257" t="n">
        <v>-1.379</v>
      </c>
      <c r="I1199" s="258"/>
      <c r="J1199" s="253"/>
      <c r="K1199" s="253"/>
      <c r="L1199" s="259"/>
      <c r="M1199" s="260"/>
      <c r="N1199" s="261"/>
      <c r="O1199" s="261"/>
      <c r="P1199" s="261"/>
      <c r="Q1199" s="261"/>
      <c r="R1199" s="261"/>
      <c r="S1199" s="261"/>
      <c r="T1199" s="262"/>
      <c r="AT1199" s="263" t="s">
        <v>168</v>
      </c>
      <c r="AU1199" s="263" t="s">
        <v>88</v>
      </c>
      <c r="AV1199" s="251" t="s">
        <v>88</v>
      </c>
      <c r="AW1199" s="251" t="s">
        <v>35</v>
      </c>
      <c r="AX1199" s="251" t="s">
        <v>79</v>
      </c>
      <c r="AY1199" s="263" t="s">
        <v>160</v>
      </c>
    </row>
    <row r="1200" s="276" customFormat="true" ht="12.8" hidden="false" customHeight="false" outlineLevel="0" collapsed="false">
      <c r="B1200" s="277"/>
      <c r="C1200" s="278"/>
      <c r="D1200" s="254" t="s">
        <v>168</v>
      </c>
      <c r="E1200" s="279"/>
      <c r="F1200" s="280" t="s">
        <v>521</v>
      </c>
      <c r="G1200" s="278"/>
      <c r="H1200" s="279"/>
      <c r="I1200" s="281"/>
      <c r="J1200" s="278"/>
      <c r="K1200" s="278"/>
      <c r="L1200" s="282"/>
      <c r="M1200" s="283"/>
      <c r="N1200" s="284"/>
      <c r="O1200" s="284"/>
      <c r="P1200" s="284"/>
      <c r="Q1200" s="284"/>
      <c r="R1200" s="284"/>
      <c r="S1200" s="284"/>
      <c r="T1200" s="285"/>
      <c r="AT1200" s="286" t="s">
        <v>168</v>
      </c>
      <c r="AU1200" s="286" t="s">
        <v>88</v>
      </c>
      <c r="AV1200" s="276" t="s">
        <v>86</v>
      </c>
      <c r="AW1200" s="276" t="s">
        <v>35</v>
      </c>
      <c r="AX1200" s="276" t="s">
        <v>79</v>
      </c>
      <c r="AY1200" s="286" t="s">
        <v>160</v>
      </c>
    </row>
    <row r="1201" s="251" customFormat="true" ht="12.8" hidden="false" customHeight="false" outlineLevel="0" collapsed="false">
      <c r="B1201" s="252"/>
      <c r="C1201" s="253"/>
      <c r="D1201" s="254" t="s">
        <v>168</v>
      </c>
      <c r="E1201" s="255"/>
      <c r="F1201" s="256" t="s">
        <v>1209</v>
      </c>
      <c r="G1201" s="253"/>
      <c r="H1201" s="257" t="n">
        <v>12.08</v>
      </c>
      <c r="I1201" s="258"/>
      <c r="J1201" s="253"/>
      <c r="K1201" s="253"/>
      <c r="L1201" s="259"/>
      <c r="M1201" s="260"/>
      <c r="N1201" s="261"/>
      <c r="O1201" s="261"/>
      <c r="P1201" s="261"/>
      <c r="Q1201" s="261"/>
      <c r="R1201" s="261"/>
      <c r="S1201" s="261"/>
      <c r="T1201" s="262"/>
      <c r="AT1201" s="263" t="s">
        <v>168</v>
      </c>
      <c r="AU1201" s="263" t="s">
        <v>88</v>
      </c>
      <c r="AV1201" s="251" t="s">
        <v>88</v>
      </c>
      <c r="AW1201" s="251" t="s">
        <v>35</v>
      </c>
      <c r="AX1201" s="251" t="s">
        <v>79</v>
      </c>
      <c r="AY1201" s="263" t="s">
        <v>160</v>
      </c>
    </row>
    <row r="1202" s="251" customFormat="true" ht="12.8" hidden="false" customHeight="false" outlineLevel="0" collapsed="false">
      <c r="B1202" s="252"/>
      <c r="C1202" s="253"/>
      <c r="D1202" s="254" t="s">
        <v>168</v>
      </c>
      <c r="E1202" s="255"/>
      <c r="F1202" s="256" t="s">
        <v>581</v>
      </c>
      <c r="G1202" s="253"/>
      <c r="H1202" s="257" t="n">
        <v>0.48</v>
      </c>
      <c r="I1202" s="258"/>
      <c r="J1202" s="253"/>
      <c r="K1202" s="253"/>
      <c r="L1202" s="259"/>
      <c r="M1202" s="260"/>
      <c r="N1202" s="261"/>
      <c r="O1202" s="261"/>
      <c r="P1202" s="261"/>
      <c r="Q1202" s="261"/>
      <c r="R1202" s="261"/>
      <c r="S1202" s="261"/>
      <c r="T1202" s="262"/>
      <c r="AT1202" s="263" t="s">
        <v>168</v>
      </c>
      <c r="AU1202" s="263" t="s">
        <v>88</v>
      </c>
      <c r="AV1202" s="251" t="s">
        <v>88</v>
      </c>
      <c r="AW1202" s="251" t="s">
        <v>35</v>
      </c>
      <c r="AX1202" s="251" t="s">
        <v>79</v>
      </c>
      <c r="AY1202" s="263" t="s">
        <v>160</v>
      </c>
    </row>
    <row r="1203" s="251" customFormat="true" ht="12.8" hidden="false" customHeight="false" outlineLevel="0" collapsed="false">
      <c r="B1203" s="252"/>
      <c r="C1203" s="253"/>
      <c r="D1203" s="254" t="s">
        <v>168</v>
      </c>
      <c r="E1203" s="255"/>
      <c r="F1203" s="256" t="s">
        <v>485</v>
      </c>
      <c r="G1203" s="253"/>
      <c r="H1203" s="257" t="n">
        <v>-1.576</v>
      </c>
      <c r="I1203" s="258"/>
      <c r="J1203" s="253"/>
      <c r="K1203" s="253"/>
      <c r="L1203" s="259"/>
      <c r="M1203" s="260"/>
      <c r="N1203" s="261"/>
      <c r="O1203" s="261"/>
      <c r="P1203" s="261"/>
      <c r="Q1203" s="261"/>
      <c r="R1203" s="261"/>
      <c r="S1203" s="261"/>
      <c r="T1203" s="262"/>
      <c r="AT1203" s="263" t="s">
        <v>168</v>
      </c>
      <c r="AU1203" s="263" t="s">
        <v>88</v>
      </c>
      <c r="AV1203" s="251" t="s">
        <v>88</v>
      </c>
      <c r="AW1203" s="251" t="s">
        <v>35</v>
      </c>
      <c r="AX1203" s="251" t="s">
        <v>79</v>
      </c>
      <c r="AY1203" s="263" t="s">
        <v>160</v>
      </c>
    </row>
    <row r="1204" s="276" customFormat="true" ht="12.8" hidden="false" customHeight="false" outlineLevel="0" collapsed="false">
      <c r="B1204" s="277"/>
      <c r="C1204" s="278"/>
      <c r="D1204" s="254" t="s">
        <v>168</v>
      </c>
      <c r="E1204" s="279"/>
      <c r="F1204" s="280" t="s">
        <v>533</v>
      </c>
      <c r="G1204" s="278"/>
      <c r="H1204" s="279"/>
      <c r="I1204" s="281"/>
      <c r="J1204" s="278"/>
      <c r="K1204" s="278"/>
      <c r="L1204" s="282"/>
      <c r="M1204" s="283"/>
      <c r="N1204" s="284"/>
      <c r="O1204" s="284"/>
      <c r="P1204" s="284"/>
      <c r="Q1204" s="284"/>
      <c r="R1204" s="284"/>
      <c r="S1204" s="284"/>
      <c r="T1204" s="285"/>
      <c r="AT1204" s="286" t="s">
        <v>168</v>
      </c>
      <c r="AU1204" s="286" t="s">
        <v>88</v>
      </c>
      <c r="AV1204" s="276" t="s">
        <v>86</v>
      </c>
      <c r="AW1204" s="276" t="s">
        <v>35</v>
      </c>
      <c r="AX1204" s="276" t="s">
        <v>79</v>
      </c>
      <c r="AY1204" s="286" t="s">
        <v>160</v>
      </c>
    </row>
    <row r="1205" s="264" customFormat="true" ht="12.8" hidden="false" customHeight="false" outlineLevel="0" collapsed="false">
      <c r="B1205" s="265"/>
      <c r="C1205" s="266"/>
      <c r="D1205" s="254" t="s">
        <v>168</v>
      </c>
      <c r="E1205" s="267"/>
      <c r="F1205" s="268" t="s">
        <v>172</v>
      </c>
      <c r="G1205" s="266"/>
      <c r="H1205" s="269" t="n">
        <v>24.745</v>
      </c>
      <c r="I1205" s="270"/>
      <c r="J1205" s="266"/>
      <c r="K1205" s="266"/>
      <c r="L1205" s="271"/>
      <c r="M1205" s="272"/>
      <c r="N1205" s="273"/>
      <c r="O1205" s="273"/>
      <c r="P1205" s="273"/>
      <c r="Q1205" s="273"/>
      <c r="R1205" s="273"/>
      <c r="S1205" s="273"/>
      <c r="T1205" s="274"/>
      <c r="AT1205" s="275" t="s">
        <v>168</v>
      </c>
      <c r="AU1205" s="275" t="s">
        <v>88</v>
      </c>
      <c r="AV1205" s="264" t="s">
        <v>166</v>
      </c>
      <c r="AW1205" s="264" t="s">
        <v>35</v>
      </c>
      <c r="AX1205" s="264" t="s">
        <v>86</v>
      </c>
      <c r="AY1205" s="275" t="s">
        <v>160</v>
      </c>
    </row>
    <row r="1206" s="31" customFormat="true" ht="21.75" hidden="false" customHeight="true" outlineLevel="0" collapsed="false">
      <c r="A1206" s="24"/>
      <c r="B1206" s="25"/>
      <c r="C1206" s="287" t="s">
        <v>1230</v>
      </c>
      <c r="D1206" s="287" t="s">
        <v>262</v>
      </c>
      <c r="E1206" s="288" t="s">
        <v>1231</v>
      </c>
      <c r="F1206" s="289" t="s">
        <v>1232</v>
      </c>
      <c r="G1206" s="290" t="s">
        <v>213</v>
      </c>
      <c r="H1206" s="291" t="n">
        <v>27.22</v>
      </c>
      <c r="I1206" s="292"/>
      <c r="J1206" s="293" t="n">
        <f aca="false">ROUND(I1206*H1206,2)</f>
        <v>0</v>
      </c>
      <c r="K1206" s="294"/>
      <c r="L1206" s="295"/>
      <c r="M1206" s="296"/>
      <c r="N1206" s="297" t="s">
        <v>44</v>
      </c>
      <c r="O1206" s="74"/>
      <c r="P1206" s="247" t="n">
        <f aca="false">O1206*H1206</f>
        <v>0</v>
      </c>
      <c r="Q1206" s="247" t="n">
        <v>0.0118</v>
      </c>
      <c r="R1206" s="247" t="n">
        <f aca="false">Q1206*H1206</f>
        <v>0.321196</v>
      </c>
      <c r="S1206" s="247" t="n">
        <v>0</v>
      </c>
      <c r="T1206" s="248" t="n">
        <f aca="false">S1206*H1206</f>
        <v>0</v>
      </c>
      <c r="U1206" s="24"/>
      <c r="V1206" s="24"/>
      <c r="W1206" s="24"/>
      <c r="X1206" s="24"/>
      <c r="Y1206" s="24"/>
      <c r="Z1206" s="24"/>
      <c r="AA1206" s="24"/>
      <c r="AB1206" s="24"/>
      <c r="AC1206" s="24"/>
      <c r="AD1206" s="24"/>
      <c r="AE1206" s="24"/>
      <c r="AR1206" s="249" t="s">
        <v>331</v>
      </c>
      <c r="AT1206" s="249" t="s">
        <v>262</v>
      </c>
      <c r="AU1206" s="249" t="s">
        <v>88</v>
      </c>
      <c r="AY1206" s="3" t="s">
        <v>160</v>
      </c>
      <c r="BE1206" s="250" t="n">
        <f aca="false">IF(N1206="základní",J1206,0)</f>
        <v>0</v>
      </c>
      <c r="BF1206" s="250" t="n">
        <f aca="false">IF(N1206="snížená",J1206,0)</f>
        <v>0</v>
      </c>
      <c r="BG1206" s="250" t="n">
        <f aca="false">IF(N1206="zákl. přenesená",J1206,0)</f>
        <v>0</v>
      </c>
      <c r="BH1206" s="250" t="n">
        <f aca="false">IF(N1206="sníž. přenesená",J1206,0)</f>
        <v>0</v>
      </c>
      <c r="BI1206" s="250" t="n">
        <f aca="false">IF(N1206="nulová",J1206,0)</f>
        <v>0</v>
      </c>
      <c r="BJ1206" s="3" t="s">
        <v>86</v>
      </c>
      <c r="BK1206" s="250" t="n">
        <f aca="false">ROUND(I1206*H1206,2)</f>
        <v>0</v>
      </c>
      <c r="BL1206" s="3" t="s">
        <v>256</v>
      </c>
      <c r="BM1206" s="249" t="s">
        <v>1233</v>
      </c>
    </row>
    <row r="1207" s="251" customFormat="true" ht="12.8" hidden="false" customHeight="false" outlineLevel="0" collapsed="false">
      <c r="B1207" s="252"/>
      <c r="C1207" s="253"/>
      <c r="D1207" s="254" t="s">
        <v>168</v>
      </c>
      <c r="E1207" s="253"/>
      <c r="F1207" s="256" t="s">
        <v>1234</v>
      </c>
      <c r="G1207" s="253"/>
      <c r="H1207" s="257" t="n">
        <v>27.22</v>
      </c>
      <c r="I1207" s="258"/>
      <c r="J1207" s="253"/>
      <c r="K1207" s="253"/>
      <c r="L1207" s="259"/>
      <c r="M1207" s="260"/>
      <c r="N1207" s="261"/>
      <c r="O1207" s="261"/>
      <c r="P1207" s="261"/>
      <c r="Q1207" s="261"/>
      <c r="R1207" s="261"/>
      <c r="S1207" s="261"/>
      <c r="T1207" s="262"/>
      <c r="AT1207" s="263" t="s">
        <v>168</v>
      </c>
      <c r="AU1207" s="263" t="s">
        <v>88</v>
      </c>
      <c r="AV1207" s="251" t="s">
        <v>88</v>
      </c>
      <c r="AW1207" s="251" t="s">
        <v>3</v>
      </c>
      <c r="AX1207" s="251" t="s">
        <v>86</v>
      </c>
      <c r="AY1207" s="263" t="s">
        <v>160</v>
      </c>
    </row>
    <row r="1208" s="31" customFormat="true" ht="16.5" hidden="false" customHeight="true" outlineLevel="0" collapsed="false">
      <c r="A1208" s="24"/>
      <c r="B1208" s="25"/>
      <c r="C1208" s="237" t="s">
        <v>1235</v>
      </c>
      <c r="D1208" s="237" t="s">
        <v>162</v>
      </c>
      <c r="E1208" s="238" t="s">
        <v>1236</v>
      </c>
      <c r="F1208" s="239" t="s">
        <v>1237</v>
      </c>
      <c r="G1208" s="240" t="s">
        <v>221</v>
      </c>
      <c r="H1208" s="241" t="n">
        <v>4.4</v>
      </c>
      <c r="I1208" s="242"/>
      <c r="J1208" s="243" t="n">
        <f aca="false">ROUND(I1208*H1208,2)</f>
        <v>0</v>
      </c>
      <c r="K1208" s="244"/>
      <c r="L1208" s="30"/>
      <c r="M1208" s="245"/>
      <c r="N1208" s="246" t="s">
        <v>44</v>
      </c>
      <c r="O1208" s="74"/>
      <c r="P1208" s="247" t="n">
        <f aca="false">O1208*H1208</f>
        <v>0</v>
      </c>
      <c r="Q1208" s="247" t="n">
        <v>0.00055</v>
      </c>
      <c r="R1208" s="247" t="n">
        <f aca="false">Q1208*H1208</f>
        <v>0.00242</v>
      </c>
      <c r="S1208" s="247" t="n">
        <v>0</v>
      </c>
      <c r="T1208" s="248" t="n">
        <f aca="false">S1208*H1208</f>
        <v>0</v>
      </c>
      <c r="U1208" s="24"/>
      <c r="V1208" s="24"/>
      <c r="W1208" s="24"/>
      <c r="X1208" s="24"/>
      <c r="Y1208" s="24"/>
      <c r="Z1208" s="24"/>
      <c r="AA1208" s="24"/>
      <c r="AB1208" s="24"/>
      <c r="AC1208" s="24"/>
      <c r="AD1208" s="24"/>
      <c r="AE1208" s="24"/>
      <c r="AR1208" s="249" t="s">
        <v>256</v>
      </c>
      <c r="AT1208" s="249" t="s">
        <v>162</v>
      </c>
      <c r="AU1208" s="249" t="s">
        <v>88</v>
      </c>
      <c r="AY1208" s="3" t="s">
        <v>160</v>
      </c>
      <c r="BE1208" s="250" t="n">
        <f aca="false">IF(N1208="základní",J1208,0)</f>
        <v>0</v>
      </c>
      <c r="BF1208" s="250" t="n">
        <f aca="false">IF(N1208="snížená",J1208,0)</f>
        <v>0</v>
      </c>
      <c r="BG1208" s="250" t="n">
        <f aca="false">IF(N1208="zákl. přenesená",J1208,0)</f>
        <v>0</v>
      </c>
      <c r="BH1208" s="250" t="n">
        <f aca="false">IF(N1208="sníž. přenesená",J1208,0)</f>
        <v>0</v>
      </c>
      <c r="BI1208" s="250" t="n">
        <f aca="false">IF(N1208="nulová",J1208,0)</f>
        <v>0</v>
      </c>
      <c r="BJ1208" s="3" t="s">
        <v>86</v>
      </c>
      <c r="BK1208" s="250" t="n">
        <f aca="false">ROUND(I1208*H1208,2)</f>
        <v>0</v>
      </c>
      <c r="BL1208" s="3" t="s">
        <v>256</v>
      </c>
      <c r="BM1208" s="249" t="s">
        <v>1238</v>
      </c>
    </row>
    <row r="1209" s="251" customFormat="true" ht="12.8" hidden="false" customHeight="false" outlineLevel="0" collapsed="false">
      <c r="B1209" s="252"/>
      <c r="C1209" s="253"/>
      <c r="D1209" s="254" t="s">
        <v>168</v>
      </c>
      <c r="E1209" s="255"/>
      <c r="F1209" s="256" t="s">
        <v>1239</v>
      </c>
      <c r="G1209" s="253"/>
      <c r="H1209" s="257" t="n">
        <v>2.2</v>
      </c>
      <c r="I1209" s="258"/>
      <c r="J1209" s="253"/>
      <c r="K1209" s="253"/>
      <c r="L1209" s="259"/>
      <c r="M1209" s="260"/>
      <c r="N1209" s="261"/>
      <c r="O1209" s="261"/>
      <c r="P1209" s="261"/>
      <c r="Q1209" s="261"/>
      <c r="R1209" s="261"/>
      <c r="S1209" s="261"/>
      <c r="T1209" s="262"/>
      <c r="AT1209" s="263" t="s">
        <v>168</v>
      </c>
      <c r="AU1209" s="263" t="s">
        <v>88</v>
      </c>
      <c r="AV1209" s="251" t="s">
        <v>88</v>
      </c>
      <c r="AW1209" s="251" t="s">
        <v>35</v>
      </c>
      <c r="AX1209" s="251" t="s">
        <v>79</v>
      </c>
      <c r="AY1209" s="263" t="s">
        <v>160</v>
      </c>
    </row>
    <row r="1210" s="251" customFormat="true" ht="12.8" hidden="false" customHeight="false" outlineLevel="0" collapsed="false">
      <c r="B1210" s="252"/>
      <c r="C1210" s="253"/>
      <c r="D1210" s="254" t="s">
        <v>168</v>
      </c>
      <c r="E1210" s="255"/>
      <c r="F1210" s="256" t="s">
        <v>1239</v>
      </c>
      <c r="G1210" s="253"/>
      <c r="H1210" s="257" t="n">
        <v>2.2</v>
      </c>
      <c r="I1210" s="258"/>
      <c r="J1210" s="253"/>
      <c r="K1210" s="253"/>
      <c r="L1210" s="259"/>
      <c r="M1210" s="260"/>
      <c r="N1210" s="261"/>
      <c r="O1210" s="261"/>
      <c r="P1210" s="261"/>
      <c r="Q1210" s="261"/>
      <c r="R1210" s="261"/>
      <c r="S1210" s="261"/>
      <c r="T1210" s="262"/>
      <c r="AT1210" s="263" t="s">
        <v>168</v>
      </c>
      <c r="AU1210" s="263" t="s">
        <v>88</v>
      </c>
      <c r="AV1210" s="251" t="s">
        <v>88</v>
      </c>
      <c r="AW1210" s="251" t="s">
        <v>35</v>
      </c>
      <c r="AX1210" s="251" t="s">
        <v>79</v>
      </c>
      <c r="AY1210" s="263" t="s">
        <v>160</v>
      </c>
    </row>
    <row r="1211" s="264" customFormat="true" ht="12.8" hidden="false" customHeight="false" outlineLevel="0" collapsed="false">
      <c r="B1211" s="265"/>
      <c r="C1211" s="266"/>
      <c r="D1211" s="254" t="s">
        <v>168</v>
      </c>
      <c r="E1211" s="267"/>
      <c r="F1211" s="268" t="s">
        <v>172</v>
      </c>
      <c r="G1211" s="266"/>
      <c r="H1211" s="269" t="n">
        <v>4.4</v>
      </c>
      <c r="I1211" s="270"/>
      <c r="J1211" s="266"/>
      <c r="K1211" s="266"/>
      <c r="L1211" s="271"/>
      <c r="M1211" s="272"/>
      <c r="N1211" s="273"/>
      <c r="O1211" s="273"/>
      <c r="P1211" s="273"/>
      <c r="Q1211" s="273"/>
      <c r="R1211" s="273"/>
      <c r="S1211" s="273"/>
      <c r="T1211" s="274"/>
      <c r="AT1211" s="275" t="s">
        <v>168</v>
      </c>
      <c r="AU1211" s="275" t="s">
        <v>88</v>
      </c>
      <c r="AV1211" s="264" t="s">
        <v>166</v>
      </c>
      <c r="AW1211" s="264" t="s">
        <v>35</v>
      </c>
      <c r="AX1211" s="264" t="s">
        <v>86</v>
      </c>
      <c r="AY1211" s="275" t="s">
        <v>160</v>
      </c>
    </row>
    <row r="1212" s="31" customFormat="true" ht="16.5" hidden="false" customHeight="true" outlineLevel="0" collapsed="false">
      <c r="A1212" s="24"/>
      <c r="B1212" s="25"/>
      <c r="C1212" s="237" t="s">
        <v>1240</v>
      </c>
      <c r="D1212" s="237" t="s">
        <v>162</v>
      </c>
      <c r="E1212" s="238" t="s">
        <v>1241</v>
      </c>
      <c r="F1212" s="239" t="s">
        <v>1242</v>
      </c>
      <c r="G1212" s="240" t="s">
        <v>259</v>
      </c>
      <c r="H1212" s="241" t="n">
        <v>11</v>
      </c>
      <c r="I1212" s="242"/>
      <c r="J1212" s="243" t="n">
        <f aca="false">ROUND(I1212*H1212,2)</f>
        <v>0</v>
      </c>
      <c r="K1212" s="244"/>
      <c r="L1212" s="30"/>
      <c r="M1212" s="245"/>
      <c r="N1212" s="246" t="s">
        <v>44</v>
      </c>
      <c r="O1212" s="74"/>
      <c r="P1212" s="247" t="n">
        <f aca="false">O1212*H1212</f>
        <v>0</v>
      </c>
      <c r="Q1212" s="247" t="n">
        <v>0</v>
      </c>
      <c r="R1212" s="247" t="n">
        <f aca="false">Q1212*H1212</f>
        <v>0</v>
      </c>
      <c r="S1212" s="247" t="n">
        <v>0</v>
      </c>
      <c r="T1212" s="248" t="n">
        <f aca="false">S1212*H1212</f>
        <v>0</v>
      </c>
      <c r="U1212" s="24"/>
      <c r="V1212" s="24"/>
      <c r="W1212" s="24"/>
      <c r="X1212" s="24"/>
      <c r="Y1212" s="24"/>
      <c r="Z1212" s="24"/>
      <c r="AA1212" s="24"/>
      <c r="AB1212" s="24"/>
      <c r="AC1212" s="24"/>
      <c r="AD1212" s="24"/>
      <c r="AE1212" s="24"/>
      <c r="AR1212" s="249" t="s">
        <v>256</v>
      </c>
      <c r="AT1212" s="249" t="s">
        <v>162</v>
      </c>
      <c r="AU1212" s="249" t="s">
        <v>88</v>
      </c>
      <c r="AY1212" s="3" t="s">
        <v>160</v>
      </c>
      <c r="BE1212" s="250" t="n">
        <f aca="false">IF(N1212="základní",J1212,0)</f>
        <v>0</v>
      </c>
      <c r="BF1212" s="250" t="n">
        <f aca="false">IF(N1212="snížená",J1212,0)</f>
        <v>0</v>
      </c>
      <c r="BG1212" s="250" t="n">
        <f aca="false">IF(N1212="zákl. přenesená",J1212,0)</f>
        <v>0</v>
      </c>
      <c r="BH1212" s="250" t="n">
        <f aca="false">IF(N1212="sníž. přenesená",J1212,0)</f>
        <v>0</v>
      </c>
      <c r="BI1212" s="250" t="n">
        <f aca="false">IF(N1212="nulová",J1212,0)</f>
        <v>0</v>
      </c>
      <c r="BJ1212" s="3" t="s">
        <v>86</v>
      </c>
      <c r="BK1212" s="250" t="n">
        <f aca="false">ROUND(I1212*H1212,2)</f>
        <v>0</v>
      </c>
      <c r="BL1212" s="3" t="s">
        <v>256</v>
      </c>
      <c r="BM1212" s="249" t="s">
        <v>1243</v>
      </c>
    </row>
    <row r="1213" s="251" customFormat="true" ht="12.8" hidden="false" customHeight="false" outlineLevel="0" collapsed="false">
      <c r="B1213" s="252"/>
      <c r="C1213" s="253"/>
      <c r="D1213" s="254" t="s">
        <v>168</v>
      </c>
      <c r="E1213" s="255"/>
      <c r="F1213" s="256" t="s">
        <v>218</v>
      </c>
      <c r="G1213" s="253"/>
      <c r="H1213" s="257" t="n">
        <v>11</v>
      </c>
      <c r="I1213" s="258"/>
      <c r="J1213" s="253"/>
      <c r="K1213" s="253"/>
      <c r="L1213" s="259"/>
      <c r="M1213" s="260"/>
      <c r="N1213" s="261"/>
      <c r="O1213" s="261"/>
      <c r="P1213" s="261"/>
      <c r="Q1213" s="261"/>
      <c r="R1213" s="261"/>
      <c r="S1213" s="261"/>
      <c r="T1213" s="262"/>
      <c r="AT1213" s="263" t="s">
        <v>168</v>
      </c>
      <c r="AU1213" s="263" t="s">
        <v>88</v>
      </c>
      <c r="AV1213" s="251" t="s">
        <v>88</v>
      </c>
      <c r="AW1213" s="251" t="s">
        <v>35</v>
      </c>
      <c r="AX1213" s="251" t="s">
        <v>79</v>
      </c>
      <c r="AY1213" s="263" t="s">
        <v>160</v>
      </c>
    </row>
    <row r="1214" s="264" customFormat="true" ht="12.8" hidden="false" customHeight="false" outlineLevel="0" collapsed="false">
      <c r="B1214" s="265"/>
      <c r="C1214" s="266"/>
      <c r="D1214" s="254" t="s">
        <v>168</v>
      </c>
      <c r="E1214" s="267"/>
      <c r="F1214" s="268" t="s">
        <v>172</v>
      </c>
      <c r="G1214" s="266"/>
      <c r="H1214" s="269" t="n">
        <v>11</v>
      </c>
      <c r="I1214" s="270"/>
      <c r="J1214" s="266"/>
      <c r="K1214" s="266"/>
      <c r="L1214" s="271"/>
      <c r="M1214" s="272"/>
      <c r="N1214" s="273"/>
      <c r="O1214" s="273"/>
      <c r="P1214" s="273"/>
      <c r="Q1214" s="273"/>
      <c r="R1214" s="273"/>
      <c r="S1214" s="273"/>
      <c r="T1214" s="274"/>
      <c r="AT1214" s="275" t="s">
        <v>168</v>
      </c>
      <c r="AU1214" s="275" t="s">
        <v>88</v>
      </c>
      <c r="AV1214" s="264" t="s">
        <v>166</v>
      </c>
      <c r="AW1214" s="264" t="s">
        <v>35</v>
      </c>
      <c r="AX1214" s="264" t="s">
        <v>86</v>
      </c>
      <c r="AY1214" s="275" t="s">
        <v>160</v>
      </c>
    </row>
    <row r="1215" s="31" customFormat="true" ht="16.5" hidden="false" customHeight="true" outlineLevel="0" collapsed="false">
      <c r="A1215" s="24"/>
      <c r="B1215" s="25"/>
      <c r="C1215" s="237" t="s">
        <v>1244</v>
      </c>
      <c r="D1215" s="237" t="s">
        <v>162</v>
      </c>
      <c r="E1215" s="238" t="s">
        <v>1245</v>
      </c>
      <c r="F1215" s="239" t="s">
        <v>1246</v>
      </c>
      <c r="G1215" s="240" t="s">
        <v>259</v>
      </c>
      <c r="H1215" s="241" t="n">
        <v>5</v>
      </c>
      <c r="I1215" s="242"/>
      <c r="J1215" s="243" t="n">
        <f aca="false">ROUND(I1215*H1215,2)</f>
        <v>0</v>
      </c>
      <c r="K1215" s="244"/>
      <c r="L1215" s="30"/>
      <c r="M1215" s="245"/>
      <c r="N1215" s="246" t="s">
        <v>44</v>
      </c>
      <c r="O1215" s="74"/>
      <c r="P1215" s="247" t="n">
        <f aca="false">O1215*H1215</f>
        <v>0</v>
      </c>
      <c r="Q1215" s="247" t="n">
        <v>0</v>
      </c>
      <c r="R1215" s="247" t="n">
        <f aca="false">Q1215*H1215</f>
        <v>0</v>
      </c>
      <c r="S1215" s="247" t="n">
        <v>0</v>
      </c>
      <c r="T1215" s="248" t="n">
        <f aca="false">S1215*H1215</f>
        <v>0</v>
      </c>
      <c r="U1215" s="24"/>
      <c r="V1215" s="24"/>
      <c r="W1215" s="24"/>
      <c r="X1215" s="24"/>
      <c r="Y1215" s="24"/>
      <c r="Z1215" s="24"/>
      <c r="AA1215" s="24"/>
      <c r="AB1215" s="24"/>
      <c r="AC1215" s="24"/>
      <c r="AD1215" s="24"/>
      <c r="AE1215" s="24"/>
      <c r="AR1215" s="249" t="s">
        <v>256</v>
      </c>
      <c r="AT1215" s="249" t="s">
        <v>162</v>
      </c>
      <c r="AU1215" s="249" t="s">
        <v>88</v>
      </c>
      <c r="AY1215" s="3" t="s">
        <v>160</v>
      </c>
      <c r="BE1215" s="250" t="n">
        <f aca="false">IF(N1215="základní",J1215,0)</f>
        <v>0</v>
      </c>
      <c r="BF1215" s="250" t="n">
        <f aca="false">IF(N1215="snížená",J1215,0)</f>
        <v>0</v>
      </c>
      <c r="BG1215" s="250" t="n">
        <f aca="false">IF(N1215="zákl. přenesená",J1215,0)</f>
        <v>0</v>
      </c>
      <c r="BH1215" s="250" t="n">
        <f aca="false">IF(N1215="sníž. přenesená",J1215,0)</f>
        <v>0</v>
      </c>
      <c r="BI1215" s="250" t="n">
        <f aca="false">IF(N1215="nulová",J1215,0)</f>
        <v>0</v>
      </c>
      <c r="BJ1215" s="3" t="s">
        <v>86</v>
      </c>
      <c r="BK1215" s="250" t="n">
        <f aca="false">ROUND(I1215*H1215,2)</f>
        <v>0</v>
      </c>
      <c r="BL1215" s="3" t="s">
        <v>256</v>
      </c>
      <c r="BM1215" s="249" t="s">
        <v>1247</v>
      </c>
    </row>
    <row r="1216" s="251" customFormat="true" ht="12.8" hidden="false" customHeight="false" outlineLevel="0" collapsed="false">
      <c r="B1216" s="252"/>
      <c r="C1216" s="253"/>
      <c r="D1216" s="254" t="s">
        <v>168</v>
      </c>
      <c r="E1216" s="255"/>
      <c r="F1216" s="256" t="s">
        <v>182</v>
      </c>
      <c r="G1216" s="253"/>
      <c r="H1216" s="257" t="n">
        <v>5</v>
      </c>
      <c r="I1216" s="258"/>
      <c r="J1216" s="253"/>
      <c r="K1216" s="253"/>
      <c r="L1216" s="259"/>
      <c r="M1216" s="260"/>
      <c r="N1216" s="261"/>
      <c r="O1216" s="261"/>
      <c r="P1216" s="261"/>
      <c r="Q1216" s="261"/>
      <c r="R1216" s="261"/>
      <c r="S1216" s="261"/>
      <c r="T1216" s="262"/>
      <c r="AT1216" s="263" t="s">
        <v>168</v>
      </c>
      <c r="AU1216" s="263" t="s">
        <v>88</v>
      </c>
      <c r="AV1216" s="251" t="s">
        <v>88</v>
      </c>
      <c r="AW1216" s="251" t="s">
        <v>35</v>
      </c>
      <c r="AX1216" s="251" t="s">
        <v>79</v>
      </c>
      <c r="AY1216" s="263" t="s">
        <v>160</v>
      </c>
    </row>
    <row r="1217" s="264" customFormat="true" ht="12.8" hidden="false" customHeight="false" outlineLevel="0" collapsed="false">
      <c r="B1217" s="265"/>
      <c r="C1217" s="266"/>
      <c r="D1217" s="254" t="s">
        <v>168</v>
      </c>
      <c r="E1217" s="267"/>
      <c r="F1217" s="268" t="s">
        <v>172</v>
      </c>
      <c r="G1217" s="266"/>
      <c r="H1217" s="269" t="n">
        <v>5</v>
      </c>
      <c r="I1217" s="270"/>
      <c r="J1217" s="266"/>
      <c r="K1217" s="266"/>
      <c r="L1217" s="271"/>
      <c r="M1217" s="272"/>
      <c r="N1217" s="273"/>
      <c r="O1217" s="273"/>
      <c r="P1217" s="273"/>
      <c r="Q1217" s="273"/>
      <c r="R1217" s="273"/>
      <c r="S1217" s="273"/>
      <c r="T1217" s="274"/>
      <c r="AT1217" s="275" t="s">
        <v>168</v>
      </c>
      <c r="AU1217" s="275" t="s">
        <v>88</v>
      </c>
      <c r="AV1217" s="264" t="s">
        <v>166</v>
      </c>
      <c r="AW1217" s="264" t="s">
        <v>35</v>
      </c>
      <c r="AX1217" s="264" t="s">
        <v>86</v>
      </c>
      <c r="AY1217" s="275" t="s">
        <v>160</v>
      </c>
    </row>
    <row r="1218" s="31" customFormat="true" ht="16.5" hidden="false" customHeight="true" outlineLevel="0" collapsed="false">
      <c r="A1218" s="24"/>
      <c r="B1218" s="25"/>
      <c r="C1218" s="237" t="s">
        <v>1248</v>
      </c>
      <c r="D1218" s="237" t="s">
        <v>162</v>
      </c>
      <c r="E1218" s="238" t="s">
        <v>1249</v>
      </c>
      <c r="F1218" s="239" t="s">
        <v>1250</v>
      </c>
      <c r="G1218" s="240" t="s">
        <v>259</v>
      </c>
      <c r="H1218" s="241" t="n">
        <v>3</v>
      </c>
      <c r="I1218" s="242"/>
      <c r="J1218" s="243" t="n">
        <f aca="false">ROUND(I1218*H1218,2)</f>
        <v>0</v>
      </c>
      <c r="K1218" s="244"/>
      <c r="L1218" s="30"/>
      <c r="M1218" s="245"/>
      <c r="N1218" s="246" t="s">
        <v>44</v>
      </c>
      <c r="O1218" s="74"/>
      <c r="P1218" s="247" t="n">
        <f aca="false">O1218*H1218</f>
        <v>0</v>
      </c>
      <c r="Q1218" s="247" t="n">
        <v>0</v>
      </c>
      <c r="R1218" s="247" t="n">
        <f aca="false">Q1218*H1218</f>
        <v>0</v>
      </c>
      <c r="S1218" s="247" t="n">
        <v>0</v>
      </c>
      <c r="T1218" s="248" t="n">
        <f aca="false">S1218*H1218</f>
        <v>0</v>
      </c>
      <c r="U1218" s="24"/>
      <c r="V1218" s="24"/>
      <c r="W1218" s="24"/>
      <c r="X1218" s="24"/>
      <c r="Y1218" s="24"/>
      <c r="Z1218" s="24"/>
      <c r="AA1218" s="24"/>
      <c r="AB1218" s="24"/>
      <c r="AC1218" s="24"/>
      <c r="AD1218" s="24"/>
      <c r="AE1218" s="24"/>
      <c r="AR1218" s="249" t="s">
        <v>256</v>
      </c>
      <c r="AT1218" s="249" t="s">
        <v>162</v>
      </c>
      <c r="AU1218" s="249" t="s">
        <v>88</v>
      </c>
      <c r="AY1218" s="3" t="s">
        <v>160</v>
      </c>
      <c r="BE1218" s="250" t="n">
        <f aca="false">IF(N1218="základní",J1218,0)</f>
        <v>0</v>
      </c>
      <c r="BF1218" s="250" t="n">
        <f aca="false">IF(N1218="snížená",J1218,0)</f>
        <v>0</v>
      </c>
      <c r="BG1218" s="250" t="n">
        <f aca="false">IF(N1218="zákl. přenesená",J1218,0)</f>
        <v>0</v>
      </c>
      <c r="BH1218" s="250" t="n">
        <f aca="false">IF(N1218="sníž. přenesená",J1218,0)</f>
        <v>0</v>
      </c>
      <c r="BI1218" s="250" t="n">
        <f aca="false">IF(N1218="nulová",J1218,0)</f>
        <v>0</v>
      </c>
      <c r="BJ1218" s="3" t="s">
        <v>86</v>
      </c>
      <c r="BK1218" s="250" t="n">
        <f aca="false">ROUND(I1218*H1218,2)</f>
        <v>0</v>
      </c>
      <c r="BL1218" s="3" t="s">
        <v>256</v>
      </c>
      <c r="BM1218" s="249" t="s">
        <v>1251</v>
      </c>
    </row>
    <row r="1219" s="251" customFormat="true" ht="12.8" hidden="false" customHeight="false" outlineLevel="0" collapsed="false">
      <c r="B1219" s="252"/>
      <c r="C1219" s="253"/>
      <c r="D1219" s="254" t="s">
        <v>168</v>
      </c>
      <c r="E1219" s="255"/>
      <c r="F1219" s="256" t="s">
        <v>95</v>
      </c>
      <c r="G1219" s="253"/>
      <c r="H1219" s="257" t="n">
        <v>3</v>
      </c>
      <c r="I1219" s="258"/>
      <c r="J1219" s="253"/>
      <c r="K1219" s="253"/>
      <c r="L1219" s="259"/>
      <c r="M1219" s="260"/>
      <c r="N1219" s="261"/>
      <c r="O1219" s="261"/>
      <c r="P1219" s="261"/>
      <c r="Q1219" s="261"/>
      <c r="R1219" s="261"/>
      <c r="S1219" s="261"/>
      <c r="T1219" s="262"/>
      <c r="AT1219" s="263" t="s">
        <v>168</v>
      </c>
      <c r="AU1219" s="263" t="s">
        <v>88</v>
      </c>
      <c r="AV1219" s="251" t="s">
        <v>88</v>
      </c>
      <c r="AW1219" s="251" t="s">
        <v>35</v>
      </c>
      <c r="AX1219" s="251" t="s">
        <v>79</v>
      </c>
      <c r="AY1219" s="263" t="s">
        <v>160</v>
      </c>
    </row>
    <row r="1220" s="264" customFormat="true" ht="12.8" hidden="false" customHeight="false" outlineLevel="0" collapsed="false">
      <c r="B1220" s="265"/>
      <c r="C1220" s="266"/>
      <c r="D1220" s="254" t="s">
        <v>168</v>
      </c>
      <c r="E1220" s="267"/>
      <c r="F1220" s="268" t="s">
        <v>172</v>
      </c>
      <c r="G1220" s="266"/>
      <c r="H1220" s="269" t="n">
        <v>3</v>
      </c>
      <c r="I1220" s="270"/>
      <c r="J1220" s="266"/>
      <c r="K1220" s="266"/>
      <c r="L1220" s="271"/>
      <c r="M1220" s="272"/>
      <c r="N1220" s="273"/>
      <c r="O1220" s="273"/>
      <c r="P1220" s="273"/>
      <c r="Q1220" s="273"/>
      <c r="R1220" s="273"/>
      <c r="S1220" s="273"/>
      <c r="T1220" s="274"/>
      <c r="AT1220" s="275" t="s">
        <v>168</v>
      </c>
      <c r="AU1220" s="275" t="s">
        <v>88</v>
      </c>
      <c r="AV1220" s="264" t="s">
        <v>166</v>
      </c>
      <c r="AW1220" s="264" t="s">
        <v>35</v>
      </c>
      <c r="AX1220" s="264" t="s">
        <v>86</v>
      </c>
      <c r="AY1220" s="275" t="s">
        <v>160</v>
      </c>
    </row>
    <row r="1221" s="31" customFormat="true" ht="16.5" hidden="false" customHeight="true" outlineLevel="0" collapsed="false">
      <c r="A1221" s="24"/>
      <c r="B1221" s="25"/>
      <c r="C1221" s="237" t="s">
        <v>1252</v>
      </c>
      <c r="D1221" s="237" t="s">
        <v>162</v>
      </c>
      <c r="E1221" s="238" t="s">
        <v>1253</v>
      </c>
      <c r="F1221" s="239" t="s">
        <v>1254</v>
      </c>
      <c r="G1221" s="240" t="s">
        <v>259</v>
      </c>
      <c r="H1221" s="241" t="n">
        <v>6</v>
      </c>
      <c r="I1221" s="242"/>
      <c r="J1221" s="243" t="n">
        <f aca="false">ROUND(I1221*H1221,2)</f>
        <v>0</v>
      </c>
      <c r="K1221" s="244"/>
      <c r="L1221" s="30"/>
      <c r="M1221" s="245"/>
      <c r="N1221" s="246" t="s">
        <v>44</v>
      </c>
      <c r="O1221" s="74"/>
      <c r="P1221" s="247" t="n">
        <f aca="false">O1221*H1221</f>
        <v>0</v>
      </c>
      <c r="Q1221" s="247" t="n">
        <v>0</v>
      </c>
      <c r="R1221" s="247" t="n">
        <f aca="false">Q1221*H1221</f>
        <v>0</v>
      </c>
      <c r="S1221" s="247" t="n">
        <v>0</v>
      </c>
      <c r="T1221" s="248" t="n">
        <f aca="false">S1221*H1221</f>
        <v>0</v>
      </c>
      <c r="U1221" s="24"/>
      <c r="V1221" s="24"/>
      <c r="W1221" s="24"/>
      <c r="X1221" s="24"/>
      <c r="Y1221" s="24"/>
      <c r="Z1221" s="24"/>
      <c r="AA1221" s="24"/>
      <c r="AB1221" s="24"/>
      <c r="AC1221" s="24"/>
      <c r="AD1221" s="24"/>
      <c r="AE1221" s="24"/>
      <c r="AR1221" s="249" t="s">
        <v>256</v>
      </c>
      <c r="AT1221" s="249" t="s">
        <v>162</v>
      </c>
      <c r="AU1221" s="249" t="s">
        <v>88</v>
      </c>
      <c r="AY1221" s="3" t="s">
        <v>160</v>
      </c>
      <c r="BE1221" s="250" t="n">
        <f aca="false">IF(N1221="základní",J1221,0)</f>
        <v>0</v>
      </c>
      <c r="BF1221" s="250" t="n">
        <f aca="false">IF(N1221="snížená",J1221,0)</f>
        <v>0</v>
      </c>
      <c r="BG1221" s="250" t="n">
        <f aca="false">IF(N1221="zákl. přenesená",J1221,0)</f>
        <v>0</v>
      </c>
      <c r="BH1221" s="250" t="n">
        <f aca="false">IF(N1221="sníž. přenesená",J1221,0)</f>
        <v>0</v>
      </c>
      <c r="BI1221" s="250" t="n">
        <f aca="false">IF(N1221="nulová",J1221,0)</f>
        <v>0</v>
      </c>
      <c r="BJ1221" s="3" t="s">
        <v>86</v>
      </c>
      <c r="BK1221" s="250" t="n">
        <f aca="false">ROUND(I1221*H1221,2)</f>
        <v>0</v>
      </c>
      <c r="BL1221" s="3" t="s">
        <v>256</v>
      </c>
      <c r="BM1221" s="249" t="s">
        <v>1255</v>
      </c>
    </row>
    <row r="1222" s="251" customFormat="true" ht="12.8" hidden="false" customHeight="false" outlineLevel="0" collapsed="false">
      <c r="B1222" s="252"/>
      <c r="C1222" s="253"/>
      <c r="D1222" s="254" t="s">
        <v>168</v>
      </c>
      <c r="E1222" s="255"/>
      <c r="F1222" s="256" t="s">
        <v>186</v>
      </c>
      <c r="G1222" s="253"/>
      <c r="H1222" s="257" t="n">
        <v>6</v>
      </c>
      <c r="I1222" s="258"/>
      <c r="J1222" s="253"/>
      <c r="K1222" s="253"/>
      <c r="L1222" s="259"/>
      <c r="M1222" s="260"/>
      <c r="N1222" s="261"/>
      <c r="O1222" s="261"/>
      <c r="P1222" s="261"/>
      <c r="Q1222" s="261"/>
      <c r="R1222" s="261"/>
      <c r="S1222" s="261"/>
      <c r="T1222" s="262"/>
      <c r="AT1222" s="263" t="s">
        <v>168</v>
      </c>
      <c r="AU1222" s="263" t="s">
        <v>88</v>
      </c>
      <c r="AV1222" s="251" t="s">
        <v>88</v>
      </c>
      <c r="AW1222" s="251" t="s">
        <v>35</v>
      </c>
      <c r="AX1222" s="251" t="s">
        <v>79</v>
      </c>
      <c r="AY1222" s="263" t="s">
        <v>160</v>
      </c>
    </row>
    <row r="1223" s="264" customFormat="true" ht="12.8" hidden="false" customHeight="false" outlineLevel="0" collapsed="false">
      <c r="B1223" s="265"/>
      <c r="C1223" s="266"/>
      <c r="D1223" s="254" t="s">
        <v>168</v>
      </c>
      <c r="E1223" s="267"/>
      <c r="F1223" s="268" t="s">
        <v>172</v>
      </c>
      <c r="G1223" s="266"/>
      <c r="H1223" s="269" t="n">
        <v>6</v>
      </c>
      <c r="I1223" s="270"/>
      <c r="J1223" s="266"/>
      <c r="K1223" s="266"/>
      <c r="L1223" s="271"/>
      <c r="M1223" s="272"/>
      <c r="N1223" s="273"/>
      <c r="O1223" s="273"/>
      <c r="P1223" s="273"/>
      <c r="Q1223" s="273"/>
      <c r="R1223" s="273"/>
      <c r="S1223" s="273"/>
      <c r="T1223" s="274"/>
      <c r="AT1223" s="275" t="s">
        <v>168</v>
      </c>
      <c r="AU1223" s="275" t="s">
        <v>88</v>
      </c>
      <c r="AV1223" s="264" t="s">
        <v>166</v>
      </c>
      <c r="AW1223" s="264" t="s">
        <v>35</v>
      </c>
      <c r="AX1223" s="264" t="s">
        <v>86</v>
      </c>
      <c r="AY1223" s="275" t="s">
        <v>160</v>
      </c>
    </row>
    <row r="1224" s="31" customFormat="true" ht="21.75" hidden="false" customHeight="true" outlineLevel="0" collapsed="false">
      <c r="A1224" s="24"/>
      <c r="B1224" s="25"/>
      <c r="C1224" s="237" t="s">
        <v>1256</v>
      </c>
      <c r="D1224" s="237" t="s">
        <v>162</v>
      </c>
      <c r="E1224" s="238" t="s">
        <v>1257</v>
      </c>
      <c r="F1224" s="239" t="s">
        <v>1258</v>
      </c>
      <c r="G1224" s="240" t="s">
        <v>363</v>
      </c>
      <c r="H1224" s="298"/>
      <c r="I1224" s="242"/>
      <c r="J1224" s="243" t="n">
        <f aca="false">ROUND(I1224*H1224,2)</f>
        <v>0</v>
      </c>
      <c r="K1224" s="244"/>
      <c r="L1224" s="30"/>
      <c r="M1224" s="245"/>
      <c r="N1224" s="246" t="s">
        <v>44</v>
      </c>
      <c r="O1224" s="74"/>
      <c r="P1224" s="247" t="n">
        <f aca="false">O1224*H1224</f>
        <v>0</v>
      </c>
      <c r="Q1224" s="247" t="n">
        <v>0</v>
      </c>
      <c r="R1224" s="247" t="n">
        <f aca="false">Q1224*H1224</f>
        <v>0</v>
      </c>
      <c r="S1224" s="247" t="n">
        <v>0</v>
      </c>
      <c r="T1224" s="248" t="n">
        <f aca="false">S1224*H1224</f>
        <v>0</v>
      </c>
      <c r="U1224" s="24"/>
      <c r="V1224" s="24"/>
      <c r="W1224" s="24"/>
      <c r="X1224" s="24"/>
      <c r="Y1224" s="24"/>
      <c r="Z1224" s="24"/>
      <c r="AA1224" s="24"/>
      <c r="AB1224" s="24"/>
      <c r="AC1224" s="24"/>
      <c r="AD1224" s="24"/>
      <c r="AE1224" s="24"/>
      <c r="AR1224" s="249" t="s">
        <v>256</v>
      </c>
      <c r="AT1224" s="249" t="s">
        <v>162</v>
      </c>
      <c r="AU1224" s="249" t="s">
        <v>88</v>
      </c>
      <c r="AY1224" s="3" t="s">
        <v>160</v>
      </c>
      <c r="BE1224" s="250" t="n">
        <f aca="false">IF(N1224="základní",J1224,0)</f>
        <v>0</v>
      </c>
      <c r="BF1224" s="250" t="n">
        <f aca="false">IF(N1224="snížená",J1224,0)</f>
        <v>0</v>
      </c>
      <c r="BG1224" s="250" t="n">
        <f aca="false">IF(N1224="zákl. přenesená",J1224,0)</f>
        <v>0</v>
      </c>
      <c r="BH1224" s="250" t="n">
        <f aca="false">IF(N1224="sníž. přenesená",J1224,0)</f>
        <v>0</v>
      </c>
      <c r="BI1224" s="250" t="n">
        <f aca="false">IF(N1224="nulová",J1224,0)</f>
        <v>0</v>
      </c>
      <c r="BJ1224" s="3" t="s">
        <v>86</v>
      </c>
      <c r="BK1224" s="250" t="n">
        <f aca="false">ROUND(I1224*H1224,2)</f>
        <v>0</v>
      </c>
      <c r="BL1224" s="3" t="s">
        <v>256</v>
      </c>
      <c r="BM1224" s="249" t="s">
        <v>1259</v>
      </c>
    </row>
    <row r="1225" s="220" customFormat="true" ht="22.8" hidden="false" customHeight="true" outlineLevel="0" collapsed="false">
      <c r="B1225" s="221"/>
      <c r="C1225" s="222"/>
      <c r="D1225" s="223" t="s">
        <v>78</v>
      </c>
      <c r="E1225" s="235" t="s">
        <v>365</v>
      </c>
      <c r="F1225" s="235" t="s">
        <v>366</v>
      </c>
      <c r="G1225" s="222"/>
      <c r="H1225" s="222"/>
      <c r="I1225" s="225"/>
      <c r="J1225" s="236" t="n">
        <f aca="false">BK1225</f>
        <v>0</v>
      </c>
      <c r="K1225" s="222"/>
      <c r="L1225" s="227"/>
      <c r="M1225" s="228"/>
      <c r="N1225" s="229"/>
      <c r="O1225" s="229"/>
      <c r="P1225" s="230" t="n">
        <f aca="false">SUM(P1226:P1232)</f>
        <v>0</v>
      </c>
      <c r="Q1225" s="229"/>
      <c r="R1225" s="230" t="n">
        <f aca="false">SUM(R1226:R1232)</f>
        <v>0.00471618</v>
      </c>
      <c r="S1225" s="229"/>
      <c r="T1225" s="231" t="n">
        <f aca="false">SUM(T1226:T1232)</f>
        <v>0</v>
      </c>
      <c r="AR1225" s="232" t="s">
        <v>88</v>
      </c>
      <c r="AT1225" s="233" t="s">
        <v>78</v>
      </c>
      <c r="AU1225" s="233" t="s">
        <v>86</v>
      </c>
      <c r="AY1225" s="232" t="s">
        <v>160</v>
      </c>
      <c r="BK1225" s="234" t="n">
        <f aca="false">SUM(BK1226:BK1232)</f>
        <v>0</v>
      </c>
    </row>
    <row r="1226" s="31" customFormat="true" ht="16.5" hidden="false" customHeight="true" outlineLevel="0" collapsed="false">
      <c r="A1226" s="24"/>
      <c r="B1226" s="25"/>
      <c r="C1226" s="237" t="s">
        <v>1260</v>
      </c>
      <c r="D1226" s="237" t="s">
        <v>162</v>
      </c>
      <c r="E1226" s="238" t="s">
        <v>368</v>
      </c>
      <c r="F1226" s="239" t="s">
        <v>369</v>
      </c>
      <c r="G1226" s="240" t="s">
        <v>213</v>
      </c>
      <c r="H1226" s="241" t="n">
        <v>12.411</v>
      </c>
      <c r="I1226" s="242"/>
      <c r="J1226" s="243" t="n">
        <f aca="false">ROUND(I1226*H1226,2)</f>
        <v>0</v>
      </c>
      <c r="K1226" s="244"/>
      <c r="L1226" s="30"/>
      <c r="M1226" s="245"/>
      <c r="N1226" s="246" t="s">
        <v>44</v>
      </c>
      <c r="O1226" s="74"/>
      <c r="P1226" s="247" t="n">
        <f aca="false">O1226*H1226</f>
        <v>0</v>
      </c>
      <c r="Q1226" s="247" t="n">
        <v>0</v>
      </c>
      <c r="R1226" s="247" t="n">
        <f aca="false">Q1226*H1226</f>
        <v>0</v>
      </c>
      <c r="S1226" s="247" t="n">
        <v>0</v>
      </c>
      <c r="T1226" s="248" t="n">
        <f aca="false">S1226*H1226</f>
        <v>0</v>
      </c>
      <c r="U1226" s="24"/>
      <c r="V1226" s="24"/>
      <c r="W1226" s="24"/>
      <c r="X1226" s="24"/>
      <c r="Y1226" s="24"/>
      <c r="Z1226" s="24"/>
      <c r="AA1226" s="24"/>
      <c r="AB1226" s="24"/>
      <c r="AC1226" s="24"/>
      <c r="AD1226" s="24"/>
      <c r="AE1226" s="24"/>
      <c r="AR1226" s="249" t="s">
        <v>256</v>
      </c>
      <c r="AT1226" s="249" t="s">
        <v>162</v>
      </c>
      <c r="AU1226" s="249" t="s">
        <v>88</v>
      </c>
      <c r="AY1226" s="3" t="s">
        <v>160</v>
      </c>
      <c r="BE1226" s="250" t="n">
        <f aca="false">IF(N1226="základní",J1226,0)</f>
        <v>0</v>
      </c>
      <c r="BF1226" s="250" t="n">
        <f aca="false">IF(N1226="snížená",J1226,0)</f>
        <v>0</v>
      </c>
      <c r="BG1226" s="250" t="n">
        <f aca="false">IF(N1226="zákl. přenesená",J1226,0)</f>
        <v>0</v>
      </c>
      <c r="BH1226" s="250" t="n">
        <f aca="false">IF(N1226="sníž. přenesená",J1226,0)</f>
        <v>0</v>
      </c>
      <c r="BI1226" s="250" t="n">
        <f aca="false">IF(N1226="nulová",J1226,0)</f>
        <v>0</v>
      </c>
      <c r="BJ1226" s="3" t="s">
        <v>86</v>
      </c>
      <c r="BK1226" s="250" t="n">
        <f aca="false">ROUND(I1226*H1226,2)</f>
        <v>0</v>
      </c>
      <c r="BL1226" s="3" t="s">
        <v>256</v>
      </c>
      <c r="BM1226" s="249" t="s">
        <v>1261</v>
      </c>
    </row>
    <row r="1227" s="251" customFormat="true" ht="12.8" hidden="false" customHeight="false" outlineLevel="0" collapsed="false">
      <c r="B1227" s="252"/>
      <c r="C1227" s="253"/>
      <c r="D1227" s="254" t="s">
        <v>168</v>
      </c>
      <c r="E1227" s="255"/>
      <c r="F1227" s="256" t="s">
        <v>1262</v>
      </c>
      <c r="G1227" s="253"/>
      <c r="H1227" s="257" t="n">
        <v>1.379</v>
      </c>
      <c r="I1227" s="258"/>
      <c r="J1227" s="253"/>
      <c r="K1227" s="253"/>
      <c r="L1227" s="259"/>
      <c r="M1227" s="260"/>
      <c r="N1227" s="261"/>
      <c r="O1227" s="261"/>
      <c r="P1227" s="261"/>
      <c r="Q1227" s="261"/>
      <c r="R1227" s="261"/>
      <c r="S1227" s="261"/>
      <c r="T1227" s="262"/>
      <c r="AT1227" s="263" t="s">
        <v>168</v>
      </c>
      <c r="AU1227" s="263" t="s">
        <v>88</v>
      </c>
      <c r="AV1227" s="251" t="s">
        <v>88</v>
      </c>
      <c r="AW1227" s="251" t="s">
        <v>35</v>
      </c>
      <c r="AX1227" s="251" t="s">
        <v>79</v>
      </c>
      <c r="AY1227" s="263" t="s">
        <v>160</v>
      </c>
    </row>
    <row r="1228" s="251" customFormat="true" ht="12.8" hidden="false" customHeight="false" outlineLevel="0" collapsed="false">
      <c r="B1228" s="252"/>
      <c r="C1228" s="253"/>
      <c r="D1228" s="254" t="s">
        <v>168</v>
      </c>
      <c r="E1228" s="255"/>
      <c r="F1228" s="256" t="s">
        <v>1263</v>
      </c>
      <c r="G1228" s="253"/>
      <c r="H1228" s="257" t="n">
        <v>11.032</v>
      </c>
      <c r="I1228" s="258"/>
      <c r="J1228" s="253"/>
      <c r="K1228" s="253"/>
      <c r="L1228" s="259"/>
      <c r="M1228" s="260"/>
      <c r="N1228" s="261"/>
      <c r="O1228" s="261"/>
      <c r="P1228" s="261"/>
      <c r="Q1228" s="261"/>
      <c r="R1228" s="261"/>
      <c r="S1228" s="261"/>
      <c r="T1228" s="262"/>
      <c r="AT1228" s="263" t="s">
        <v>168</v>
      </c>
      <c r="AU1228" s="263" t="s">
        <v>88</v>
      </c>
      <c r="AV1228" s="251" t="s">
        <v>88</v>
      </c>
      <c r="AW1228" s="251" t="s">
        <v>35</v>
      </c>
      <c r="AX1228" s="251" t="s">
        <v>79</v>
      </c>
      <c r="AY1228" s="263" t="s">
        <v>160</v>
      </c>
    </row>
    <row r="1229" s="264" customFormat="true" ht="12.8" hidden="false" customHeight="false" outlineLevel="0" collapsed="false">
      <c r="B1229" s="265"/>
      <c r="C1229" s="266"/>
      <c r="D1229" s="254" t="s">
        <v>168</v>
      </c>
      <c r="E1229" s="267"/>
      <c r="F1229" s="268" t="s">
        <v>172</v>
      </c>
      <c r="G1229" s="266"/>
      <c r="H1229" s="269" t="n">
        <v>12.411</v>
      </c>
      <c r="I1229" s="270"/>
      <c r="J1229" s="266"/>
      <c r="K1229" s="266"/>
      <c r="L1229" s="271"/>
      <c r="M1229" s="272"/>
      <c r="N1229" s="273"/>
      <c r="O1229" s="273"/>
      <c r="P1229" s="273"/>
      <c r="Q1229" s="273"/>
      <c r="R1229" s="273"/>
      <c r="S1229" s="273"/>
      <c r="T1229" s="274"/>
      <c r="AT1229" s="275" t="s">
        <v>168</v>
      </c>
      <c r="AU1229" s="275" t="s">
        <v>88</v>
      </c>
      <c r="AV1229" s="264" t="s">
        <v>166</v>
      </c>
      <c r="AW1229" s="264" t="s">
        <v>35</v>
      </c>
      <c r="AX1229" s="264" t="s">
        <v>86</v>
      </c>
      <c r="AY1229" s="275" t="s">
        <v>160</v>
      </c>
    </row>
    <row r="1230" s="31" customFormat="true" ht="21.75" hidden="false" customHeight="true" outlineLevel="0" collapsed="false">
      <c r="A1230" s="24"/>
      <c r="B1230" s="25"/>
      <c r="C1230" s="237" t="s">
        <v>1264</v>
      </c>
      <c r="D1230" s="237" t="s">
        <v>162</v>
      </c>
      <c r="E1230" s="238" t="s">
        <v>373</v>
      </c>
      <c r="F1230" s="239" t="s">
        <v>374</v>
      </c>
      <c r="G1230" s="240" t="s">
        <v>213</v>
      </c>
      <c r="H1230" s="241" t="n">
        <v>12.411</v>
      </c>
      <c r="I1230" s="242"/>
      <c r="J1230" s="243" t="n">
        <f aca="false">ROUND(I1230*H1230,2)</f>
        <v>0</v>
      </c>
      <c r="K1230" s="244"/>
      <c r="L1230" s="30"/>
      <c r="M1230" s="245"/>
      <c r="N1230" s="246" t="s">
        <v>44</v>
      </c>
      <c r="O1230" s="74"/>
      <c r="P1230" s="247" t="n">
        <f aca="false">O1230*H1230</f>
        <v>0</v>
      </c>
      <c r="Q1230" s="247" t="n">
        <v>0.00014</v>
      </c>
      <c r="R1230" s="247" t="n">
        <f aca="false">Q1230*H1230</f>
        <v>0.00173754</v>
      </c>
      <c r="S1230" s="247" t="n">
        <v>0</v>
      </c>
      <c r="T1230" s="248" t="n">
        <f aca="false">S1230*H1230</f>
        <v>0</v>
      </c>
      <c r="U1230" s="24"/>
      <c r="V1230" s="24"/>
      <c r="W1230" s="24"/>
      <c r="X1230" s="24"/>
      <c r="Y1230" s="24"/>
      <c r="Z1230" s="24"/>
      <c r="AA1230" s="24"/>
      <c r="AB1230" s="24"/>
      <c r="AC1230" s="24"/>
      <c r="AD1230" s="24"/>
      <c r="AE1230" s="24"/>
      <c r="AR1230" s="249" t="s">
        <v>256</v>
      </c>
      <c r="AT1230" s="249" t="s">
        <v>162</v>
      </c>
      <c r="AU1230" s="249" t="s">
        <v>88</v>
      </c>
      <c r="AY1230" s="3" t="s">
        <v>160</v>
      </c>
      <c r="BE1230" s="250" t="n">
        <f aca="false">IF(N1230="základní",J1230,0)</f>
        <v>0</v>
      </c>
      <c r="BF1230" s="250" t="n">
        <f aca="false">IF(N1230="snížená",J1230,0)</f>
        <v>0</v>
      </c>
      <c r="BG1230" s="250" t="n">
        <f aca="false">IF(N1230="zákl. přenesená",J1230,0)</f>
        <v>0</v>
      </c>
      <c r="BH1230" s="250" t="n">
        <f aca="false">IF(N1230="sníž. přenesená",J1230,0)</f>
        <v>0</v>
      </c>
      <c r="BI1230" s="250" t="n">
        <f aca="false">IF(N1230="nulová",J1230,0)</f>
        <v>0</v>
      </c>
      <c r="BJ1230" s="3" t="s">
        <v>86</v>
      </c>
      <c r="BK1230" s="250" t="n">
        <f aca="false">ROUND(I1230*H1230,2)</f>
        <v>0</v>
      </c>
      <c r="BL1230" s="3" t="s">
        <v>256</v>
      </c>
      <c r="BM1230" s="249" t="s">
        <v>1265</v>
      </c>
    </row>
    <row r="1231" s="31" customFormat="true" ht="21.75" hidden="false" customHeight="true" outlineLevel="0" collapsed="false">
      <c r="A1231" s="24"/>
      <c r="B1231" s="25"/>
      <c r="C1231" s="237" t="s">
        <v>1266</v>
      </c>
      <c r="D1231" s="237" t="s">
        <v>162</v>
      </c>
      <c r="E1231" s="238" t="s">
        <v>377</v>
      </c>
      <c r="F1231" s="239" t="s">
        <v>378</v>
      </c>
      <c r="G1231" s="240" t="s">
        <v>213</v>
      </c>
      <c r="H1231" s="241" t="n">
        <v>12.411</v>
      </c>
      <c r="I1231" s="242"/>
      <c r="J1231" s="243" t="n">
        <f aca="false">ROUND(I1231*H1231,2)</f>
        <v>0</v>
      </c>
      <c r="K1231" s="244"/>
      <c r="L1231" s="30"/>
      <c r="M1231" s="245"/>
      <c r="N1231" s="246" t="s">
        <v>44</v>
      </c>
      <c r="O1231" s="74"/>
      <c r="P1231" s="247" t="n">
        <f aca="false">O1231*H1231</f>
        <v>0</v>
      </c>
      <c r="Q1231" s="247" t="n">
        <v>0.00012</v>
      </c>
      <c r="R1231" s="247" t="n">
        <f aca="false">Q1231*H1231</f>
        <v>0.00148932</v>
      </c>
      <c r="S1231" s="247" t="n">
        <v>0</v>
      </c>
      <c r="T1231" s="248" t="n">
        <f aca="false">S1231*H1231</f>
        <v>0</v>
      </c>
      <c r="U1231" s="24"/>
      <c r="V1231" s="24"/>
      <c r="W1231" s="24"/>
      <c r="X1231" s="24"/>
      <c r="Y1231" s="24"/>
      <c r="Z1231" s="24"/>
      <c r="AA1231" s="24"/>
      <c r="AB1231" s="24"/>
      <c r="AC1231" s="24"/>
      <c r="AD1231" s="24"/>
      <c r="AE1231" s="24"/>
      <c r="AR1231" s="249" t="s">
        <v>256</v>
      </c>
      <c r="AT1231" s="249" t="s">
        <v>162</v>
      </c>
      <c r="AU1231" s="249" t="s">
        <v>88</v>
      </c>
      <c r="AY1231" s="3" t="s">
        <v>160</v>
      </c>
      <c r="BE1231" s="250" t="n">
        <f aca="false">IF(N1231="základní",J1231,0)</f>
        <v>0</v>
      </c>
      <c r="BF1231" s="250" t="n">
        <f aca="false">IF(N1231="snížená",J1231,0)</f>
        <v>0</v>
      </c>
      <c r="BG1231" s="250" t="n">
        <f aca="false">IF(N1231="zákl. přenesená",J1231,0)</f>
        <v>0</v>
      </c>
      <c r="BH1231" s="250" t="n">
        <f aca="false">IF(N1231="sníž. přenesená",J1231,0)</f>
        <v>0</v>
      </c>
      <c r="BI1231" s="250" t="n">
        <f aca="false">IF(N1231="nulová",J1231,0)</f>
        <v>0</v>
      </c>
      <c r="BJ1231" s="3" t="s">
        <v>86</v>
      </c>
      <c r="BK1231" s="250" t="n">
        <f aca="false">ROUND(I1231*H1231,2)</f>
        <v>0</v>
      </c>
      <c r="BL1231" s="3" t="s">
        <v>256</v>
      </c>
      <c r="BM1231" s="249" t="s">
        <v>1267</v>
      </c>
    </row>
    <row r="1232" s="31" customFormat="true" ht="21.75" hidden="false" customHeight="true" outlineLevel="0" collapsed="false">
      <c r="A1232" s="24"/>
      <c r="B1232" s="25"/>
      <c r="C1232" s="237" t="s">
        <v>1268</v>
      </c>
      <c r="D1232" s="237" t="s">
        <v>162</v>
      </c>
      <c r="E1232" s="238" t="s">
        <v>381</v>
      </c>
      <c r="F1232" s="239" t="s">
        <v>382</v>
      </c>
      <c r="G1232" s="240" t="s">
        <v>213</v>
      </c>
      <c r="H1232" s="241" t="n">
        <v>12.411</v>
      </c>
      <c r="I1232" s="242"/>
      <c r="J1232" s="243" t="n">
        <f aca="false">ROUND(I1232*H1232,2)</f>
        <v>0</v>
      </c>
      <c r="K1232" s="244"/>
      <c r="L1232" s="30"/>
      <c r="M1232" s="245"/>
      <c r="N1232" s="246" t="s">
        <v>44</v>
      </c>
      <c r="O1232" s="74"/>
      <c r="P1232" s="247" t="n">
        <f aca="false">O1232*H1232</f>
        <v>0</v>
      </c>
      <c r="Q1232" s="247" t="n">
        <v>0.00012</v>
      </c>
      <c r="R1232" s="247" t="n">
        <f aca="false">Q1232*H1232</f>
        <v>0.00148932</v>
      </c>
      <c r="S1232" s="247" t="n">
        <v>0</v>
      </c>
      <c r="T1232" s="248" t="n">
        <f aca="false">S1232*H1232</f>
        <v>0</v>
      </c>
      <c r="U1232" s="24"/>
      <c r="V1232" s="24"/>
      <c r="W1232" s="24"/>
      <c r="X1232" s="24"/>
      <c r="Y1232" s="24"/>
      <c r="Z1232" s="24"/>
      <c r="AA1232" s="24"/>
      <c r="AB1232" s="24"/>
      <c r="AC1232" s="24"/>
      <c r="AD1232" s="24"/>
      <c r="AE1232" s="24"/>
      <c r="AR1232" s="249" t="s">
        <v>256</v>
      </c>
      <c r="AT1232" s="249" t="s">
        <v>162</v>
      </c>
      <c r="AU1232" s="249" t="s">
        <v>88</v>
      </c>
      <c r="AY1232" s="3" t="s">
        <v>160</v>
      </c>
      <c r="BE1232" s="250" t="n">
        <f aca="false">IF(N1232="základní",J1232,0)</f>
        <v>0</v>
      </c>
      <c r="BF1232" s="250" t="n">
        <f aca="false">IF(N1232="snížená",J1232,0)</f>
        <v>0</v>
      </c>
      <c r="BG1232" s="250" t="n">
        <f aca="false">IF(N1232="zákl. přenesená",J1232,0)</f>
        <v>0</v>
      </c>
      <c r="BH1232" s="250" t="n">
        <f aca="false">IF(N1232="sníž. přenesená",J1232,0)</f>
        <v>0</v>
      </c>
      <c r="BI1232" s="250" t="n">
        <f aca="false">IF(N1232="nulová",J1232,0)</f>
        <v>0</v>
      </c>
      <c r="BJ1232" s="3" t="s">
        <v>86</v>
      </c>
      <c r="BK1232" s="250" t="n">
        <f aca="false">ROUND(I1232*H1232,2)</f>
        <v>0</v>
      </c>
      <c r="BL1232" s="3" t="s">
        <v>256</v>
      </c>
      <c r="BM1232" s="249" t="s">
        <v>1269</v>
      </c>
    </row>
    <row r="1233" s="220" customFormat="true" ht="22.8" hidden="false" customHeight="true" outlineLevel="0" collapsed="false">
      <c r="B1233" s="221"/>
      <c r="C1233" s="222"/>
      <c r="D1233" s="223" t="s">
        <v>78</v>
      </c>
      <c r="E1233" s="235" t="s">
        <v>1270</v>
      </c>
      <c r="F1233" s="235" t="s">
        <v>1271</v>
      </c>
      <c r="G1233" s="222"/>
      <c r="H1233" s="222"/>
      <c r="I1233" s="225"/>
      <c r="J1233" s="236" t="n">
        <f aca="false">BK1233</f>
        <v>0</v>
      </c>
      <c r="K1233" s="222"/>
      <c r="L1233" s="227"/>
      <c r="M1233" s="228"/>
      <c r="N1233" s="229"/>
      <c r="O1233" s="229"/>
      <c r="P1233" s="230" t="n">
        <f aca="false">SUM(P1234:P1250)</f>
        <v>0</v>
      </c>
      <c r="Q1233" s="229"/>
      <c r="R1233" s="230" t="n">
        <f aca="false">SUM(R1234:R1250)</f>
        <v>0.38391716</v>
      </c>
      <c r="S1233" s="229"/>
      <c r="T1233" s="231" t="n">
        <f aca="false">SUM(T1234:T1250)</f>
        <v>0.06864299</v>
      </c>
      <c r="AR1233" s="232" t="s">
        <v>88</v>
      </c>
      <c r="AT1233" s="233" t="s">
        <v>78</v>
      </c>
      <c r="AU1233" s="233" t="s">
        <v>86</v>
      </c>
      <c r="AY1233" s="232" t="s">
        <v>160</v>
      </c>
      <c r="BK1233" s="234" t="n">
        <f aca="false">SUM(BK1234:BK1250)</f>
        <v>0</v>
      </c>
    </row>
    <row r="1234" s="31" customFormat="true" ht="16.5" hidden="false" customHeight="true" outlineLevel="0" collapsed="false">
      <c r="A1234" s="24"/>
      <c r="B1234" s="25"/>
      <c r="C1234" s="237" t="s">
        <v>1272</v>
      </c>
      <c r="D1234" s="237" t="s">
        <v>162</v>
      </c>
      <c r="E1234" s="238" t="s">
        <v>1273</v>
      </c>
      <c r="F1234" s="239" t="s">
        <v>1274</v>
      </c>
      <c r="G1234" s="240" t="s">
        <v>213</v>
      </c>
      <c r="H1234" s="241" t="n">
        <v>221.429</v>
      </c>
      <c r="I1234" s="242"/>
      <c r="J1234" s="243" t="n">
        <f aca="false">ROUND(I1234*H1234,2)</f>
        <v>0</v>
      </c>
      <c r="K1234" s="244"/>
      <c r="L1234" s="30"/>
      <c r="M1234" s="245"/>
      <c r="N1234" s="246" t="s">
        <v>44</v>
      </c>
      <c r="O1234" s="74"/>
      <c r="P1234" s="247" t="n">
        <f aca="false">O1234*H1234</f>
        <v>0</v>
      </c>
      <c r="Q1234" s="247" t="n">
        <v>0.001</v>
      </c>
      <c r="R1234" s="247" t="n">
        <f aca="false">Q1234*H1234</f>
        <v>0.221429</v>
      </c>
      <c r="S1234" s="247" t="n">
        <v>0.00031</v>
      </c>
      <c r="T1234" s="248" t="n">
        <f aca="false">S1234*H1234</f>
        <v>0.06864299</v>
      </c>
      <c r="U1234" s="24"/>
      <c r="V1234" s="24"/>
      <c r="W1234" s="24"/>
      <c r="X1234" s="24"/>
      <c r="Y1234" s="24"/>
      <c r="Z1234" s="24"/>
      <c r="AA1234" s="24"/>
      <c r="AB1234" s="24"/>
      <c r="AC1234" s="24"/>
      <c r="AD1234" s="24"/>
      <c r="AE1234" s="24"/>
      <c r="AR1234" s="249" t="s">
        <v>256</v>
      </c>
      <c r="AT1234" s="249" t="s">
        <v>162</v>
      </c>
      <c r="AU1234" s="249" t="s">
        <v>88</v>
      </c>
      <c r="AY1234" s="3" t="s">
        <v>160</v>
      </c>
      <c r="BE1234" s="250" t="n">
        <f aca="false">IF(N1234="základní",J1234,0)</f>
        <v>0</v>
      </c>
      <c r="BF1234" s="250" t="n">
        <f aca="false">IF(N1234="snížená",J1234,0)</f>
        <v>0</v>
      </c>
      <c r="BG1234" s="250" t="n">
        <f aca="false">IF(N1234="zákl. přenesená",J1234,0)</f>
        <v>0</v>
      </c>
      <c r="BH1234" s="250" t="n">
        <f aca="false">IF(N1234="sníž. přenesená",J1234,0)</f>
        <v>0</v>
      </c>
      <c r="BI1234" s="250" t="n">
        <f aca="false">IF(N1234="nulová",J1234,0)</f>
        <v>0</v>
      </c>
      <c r="BJ1234" s="3" t="s">
        <v>86</v>
      </c>
      <c r="BK1234" s="250" t="n">
        <f aca="false">ROUND(I1234*H1234,2)</f>
        <v>0</v>
      </c>
      <c r="BL1234" s="3" t="s">
        <v>256</v>
      </c>
      <c r="BM1234" s="249" t="s">
        <v>1275</v>
      </c>
    </row>
    <row r="1235" s="251" customFormat="true" ht="12.8" hidden="false" customHeight="false" outlineLevel="0" collapsed="false">
      <c r="B1235" s="252"/>
      <c r="C1235" s="253"/>
      <c r="D1235" s="254" t="s">
        <v>168</v>
      </c>
      <c r="E1235" s="255"/>
      <c r="F1235" s="256" t="s">
        <v>1276</v>
      </c>
      <c r="G1235" s="253"/>
      <c r="H1235" s="257" t="n">
        <v>69.195</v>
      </c>
      <c r="I1235" s="258"/>
      <c r="J1235" s="253"/>
      <c r="K1235" s="253"/>
      <c r="L1235" s="259"/>
      <c r="M1235" s="260"/>
      <c r="N1235" s="261"/>
      <c r="O1235" s="261"/>
      <c r="P1235" s="261"/>
      <c r="Q1235" s="261"/>
      <c r="R1235" s="261"/>
      <c r="S1235" s="261"/>
      <c r="T1235" s="262"/>
      <c r="AT1235" s="263" t="s">
        <v>168</v>
      </c>
      <c r="AU1235" s="263" t="s">
        <v>88</v>
      </c>
      <c r="AV1235" s="251" t="s">
        <v>88</v>
      </c>
      <c r="AW1235" s="251" t="s">
        <v>35</v>
      </c>
      <c r="AX1235" s="251" t="s">
        <v>79</v>
      </c>
      <c r="AY1235" s="263" t="s">
        <v>160</v>
      </c>
    </row>
    <row r="1236" s="276" customFormat="true" ht="12.8" hidden="false" customHeight="false" outlineLevel="0" collapsed="false">
      <c r="B1236" s="277"/>
      <c r="C1236" s="278"/>
      <c r="D1236" s="254" t="s">
        <v>168</v>
      </c>
      <c r="E1236" s="279"/>
      <c r="F1236" s="280" t="s">
        <v>1277</v>
      </c>
      <c r="G1236" s="278"/>
      <c r="H1236" s="279"/>
      <c r="I1236" s="281"/>
      <c r="J1236" s="278"/>
      <c r="K1236" s="278"/>
      <c r="L1236" s="282"/>
      <c r="M1236" s="283"/>
      <c r="N1236" s="284"/>
      <c r="O1236" s="284"/>
      <c r="P1236" s="284"/>
      <c r="Q1236" s="284"/>
      <c r="R1236" s="284"/>
      <c r="S1236" s="284"/>
      <c r="T1236" s="285"/>
      <c r="AT1236" s="286" t="s">
        <v>168</v>
      </c>
      <c r="AU1236" s="286" t="s">
        <v>88</v>
      </c>
      <c r="AV1236" s="276" t="s">
        <v>86</v>
      </c>
      <c r="AW1236" s="276" t="s">
        <v>35</v>
      </c>
      <c r="AX1236" s="276" t="s">
        <v>79</v>
      </c>
      <c r="AY1236" s="286" t="s">
        <v>160</v>
      </c>
    </row>
    <row r="1237" s="251" customFormat="true" ht="12.8" hidden="false" customHeight="false" outlineLevel="0" collapsed="false">
      <c r="B1237" s="252"/>
      <c r="C1237" s="253"/>
      <c r="D1237" s="254" t="s">
        <v>168</v>
      </c>
      <c r="E1237" s="255"/>
      <c r="F1237" s="256" t="s">
        <v>1278</v>
      </c>
      <c r="G1237" s="253"/>
      <c r="H1237" s="257" t="n">
        <v>152.234</v>
      </c>
      <c r="I1237" s="258"/>
      <c r="J1237" s="253"/>
      <c r="K1237" s="253"/>
      <c r="L1237" s="259"/>
      <c r="M1237" s="260"/>
      <c r="N1237" s="261"/>
      <c r="O1237" s="261"/>
      <c r="P1237" s="261"/>
      <c r="Q1237" s="261"/>
      <c r="R1237" s="261"/>
      <c r="S1237" s="261"/>
      <c r="T1237" s="262"/>
      <c r="AT1237" s="263" t="s">
        <v>168</v>
      </c>
      <c r="AU1237" s="263" t="s">
        <v>88</v>
      </c>
      <c r="AV1237" s="251" t="s">
        <v>88</v>
      </c>
      <c r="AW1237" s="251" t="s">
        <v>35</v>
      </c>
      <c r="AX1237" s="251" t="s">
        <v>79</v>
      </c>
      <c r="AY1237" s="263" t="s">
        <v>160</v>
      </c>
    </row>
    <row r="1238" s="276" customFormat="true" ht="12.8" hidden="false" customHeight="false" outlineLevel="0" collapsed="false">
      <c r="B1238" s="277"/>
      <c r="C1238" s="278"/>
      <c r="D1238" s="254" t="s">
        <v>168</v>
      </c>
      <c r="E1238" s="279"/>
      <c r="F1238" s="280" t="s">
        <v>1279</v>
      </c>
      <c r="G1238" s="278"/>
      <c r="H1238" s="279"/>
      <c r="I1238" s="281"/>
      <c r="J1238" s="278"/>
      <c r="K1238" s="278"/>
      <c r="L1238" s="282"/>
      <c r="M1238" s="283"/>
      <c r="N1238" s="284"/>
      <c r="O1238" s="284"/>
      <c r="P1238" s="284"/>
      <c r="Q1238" s="284"/>
      <c r="R1238" s="284"/>
      <c r="S1238" s="284"/>
      <c r="T1238" s="285"/>
      <c r="AT1238" s="286" t="s">
        <v>168</v>
      </c>
      <c r="AU1238" s="286" t="s">
        <v>88</v>
      </c>
      <c r="AV1238" s="276" t="s">
        <v>86</v>
      </c>
      <c r="AW1238" s="276" t="s">
        <v>35</v>
      </c>
      <c r="AX1238" s="276" t="s">
        <v>79</v>
      </c>
      <c r="AY1238" s="286" t="s">
        <v>160</v>
      </c>
    </row>
    <row r="1239" s="264" customFormat="true" ht="12.8" hidden="false" customHeight="false" outlineLevel="0" collapsed="false">
      <c r="B1239" s="265"/>
      <c r="C1239" s="266"/>
      <c r="D1239" s="254" t="s">
        <v>168</v>
      </c>
      <c r="E1239" s="267"/>
      <c r="F1239" s="268" t="s">
        <v>172</v>
      </c>
      <c r="G1239" s="266"/>
      <c r="H1239" s="269" t="n">
        <v>221.429</v>
      </c>
      <c r="I1239" s="270"/>
      <c r="J1239" s="266"/>
      <c r="K1239" s="266"/>
      <c r="L1239" s="271"/>
      <c r="M1239" s="272"/>
      <c r="N1239" s="273"/>
      <c r="O1239" s="273"/>
      <c r="P1239" s="273"/>
      <c r="Q1239" s="273"/>
      <c r="R1239" s="273"/>
      <c r="S1239" s="273"/>
      <c r="T1239" s="274"/>
      <c r="AT1239" s="275" t="s">
        <v>168</v>
      </c>
      <c r="AU1239" s="275" t="s">
        <v>88</v>
      </c>
      <c r="AV1239" s="264" t="s">
        <v>166</v>
      </c>
      <c r="AW1239" s="264" t="s">
        <v>35</v>
      </c>
      <c r="AX1239" s="264" t="s">
        <v>86</v>
      </c>
      <c r="AY1239" s="275" t="s">
        <v>160</v>
      </c>
    </row>
    <row r="1240" s="31" customFormat="true" ht="21.75" hidden="false" customHeight="true" outlineLevel="0" collapsed="false">
      <c r="A1240" s="24"/>
      <c r="B1240" s="25"/>
      <c r="C1240" s="237" t="s">
        <v>1280</v>
      </c>
      <c r="D1240" s="237" t="s">
        <v>162</v>
      </c>
      <c r="E1240" s="238" t="s">
        <v>1281</v>
      </c>
      <c r="F1240" s="239" t="s">
        <v>1282</v>
      </c>
      <c r="G1240" s="240" t="s">
        <v>213</v>
      </c>
      <c r="H1240" s="241" t="n">
        <v>221.429</v>
      </c>
      <c r="I1240" s="242"/>
      <c r="J1240" s="243" t="n">
        <f aca="false">ROUND(I1240*H1240,2)</f>
        <v>0</v>
      </c>
      <c r="K1240" s="244"/>
      <c r="L1240" s="30"/>
      <c r="M1240" s="245"/>
      <c r="N1240" s="246" t="s">
        <v>44</v>
      </c>
      <c r="O1240" s="74"/>
      <c r="P1240" s="247" t="n">
        <f aca="false">O1240*H1240</f>
        <v>0</v>
      </c>
      <c r="Q1240" s="247" t="n">
        <v>0</v>
      </c>
      <c r="R1240" s="247" t="n">
        <f aca="false">Q1240*H1240</f>
        <v>0</v>
      </c>
      <c r="S1240" s="247" t="n">
        <v>0</v>
      </c>
      <c r="T1240" s="248" t="n">
        <f aca="false">S1240*H1240</f>
        <v>0</v>
      </c>
      <c r="U1240" s="24"/>
      <c r="V1240" s="24"/>
      <c r="W1240" s="24"/>
      <c r="X1240" s="24"/>
      <c r="Y1240" s="24"/>
      <c r="Z1240" s="24"/>
      <c r="AA1240" s="24"/>
      <c r="AB1240" s="24"/>
      <c r="AC1240" s="24"/>
      <c r="AD1240" s="24"/>
      <c r="AE1240" s="24"/>
      <c r="AR1240" s="249" t="s">
        <v>256</v>
      </c>
      <c r="AT1240" s="249" t="s">
        <v>162</v>
      </c>
      <c r="AU1240" s="249" t="s">
        <v>88</v>
      </c>
      <c r="AY1240" s="3" t="s">
        <v>160</v>
      </c>
      <c r="BE1240" s="250" t="n">
        <f aca="false">IF(N1240="základní",J1240,0)</f>
        <v>0</v>
      </c>
      <c r="BF1240" s="250" t="n">
        <f aca="false">IF(N1240="snížená",J1240,0)</f>
        <v>0</v>
      </c>
      <c r="BG1240" s="250" t="n">
        <f aca="false">IF(N1240="zákl. přenesená",J1240,0)</f>
        <v>0</v>
      </c>
      <c r="BH1240" s="250" t="n">
        <f aca="false">IF(N1240="sníž. přenesená",J1240,0)</f>
        <v>0</v>
      </c>
      <c r="BI1240" s="250" t="n">
        <f aca="false">IF(N1240="nulová",J1240,0)</f>
        <v>0</v>
      </c>
      <c r="BJ1240" s="3" t="s">
        <v>86</v>
      </c>
      <c r="BK1240" s="250" t="n">
        <f aca="false">ROUND(I1240*H1240,2)</f>
        <v>0</v>
      </c>
      <c r="BL1240" s="3" t="s">
        <v>256</v>
      </c>
      <c r="BM1240" s="249" t="s">
        <v>1283</v>
      </c>
    </row>
    <row r="1241" s="31" customFormat="true" ht="21.75" hidden="false" customHeight="true" outlineLevel="0" collapsed="false">
      <c r="A1241" s="24"/>
      <c r="B1241" s="25"/>
      <c r="C1241" s="237" t="s">
        <v>1284</v>
      </c>
      <c r="D1241" s="237" t="s">
        <v>162</v>
      </c>
      <c r="E1241" s="238" t="s">
        <v>1285</v>
      </c>
      <c r="F1241" s="239" t="s">
        <v>1286</v>
      </c>
      <c r="G1241" s="240" t="s">
        <v>213</v>
      </c>
      <c r="H1241" s="241" t="n">
        <v>338.517</v>
      </c>
      <c r="I1241" s="242"/>
      <c r="J1241" s="243" t="n">
        <f aca="false">ROUND(I1241*H1241,2)</f>
        <v>0</v>
      </c>
      <c r="K1241" s="244"/>
      <c r="L1241" s="30"/>
      <c r="M1241" s="245"/>
      <c r="N1241" s="246" t="s">
        <v>44</v>
      </c>
      <c r="O1241" s="74"/>
      <c r="P1241" s="247" t="n">
        <f aca="false">O1241*H1241</f>
        <v>0</v>
      </c>
      <c r="Q1241" s="247" t="n">
        <v>0.0002</v>
      </c>
      <c r="R1241" s="247" t="n">
        <f aca="false">Q1241*H1241</f>
        <v>0.0677034</v>
      </c>
      <c r="S1241" s="247" t="n">
        <v>0</v>
      </c>
      <c r="T1241" s="248" t="n">
        <f aca="false">S1241*H1241</f>
        <v>0</v>
      </c>
      <c r="U1241" s="24"/>
      <c r="V1241" s="24"/>
      <c r="W1241" s="24"/>
      <c r="X1241" s="24"/>
      <c r="Y1241" s="24"/>
      <c r="Z1241" s="24"/>
      <c r="AA1241" s="24"/>
      <c r="AB1241" s="24"/>
      <c r="AC1241" s="24"/>
      <c r="AD1241" s="24"/>
      <c r="AE1241" s="24"/>
      <c r="AR1241" s="249" t="s">
        <v>256</v>
      </c>
      <c r="AT1241" s="249" t="s">
        <v>162</v>
      </c>
      <c r="AU1241" s="249" t="s">
        <v>88</v>
      </c>
      <c r="AY1241" s="3" t="s">
        <v>160</v>
      </c>
      <c r="BE1241" s="250" t="n">
        <f aca="false">IF(N1241="základní",J1241,0)</f>
        <v>0</v>
      </c>
      <c r="BF1241" s="250" t="n">
        <f aca="false">IF(N1241="snížená",J1241,0)</f>
        <v>0</v>
      </c>
      <c r="BG1241" s="250" t="n">
        <f aca="false">IF(N1241="zákl. přenesená",J1241,0)</f>
        <v>0</v>
      </c>
      <c r="BH1241" s="250" t="n">
        <f aca="false">IF(N1241="sníž. přenesená",J1241,0)</f>
        <v>0</v>
      </c>
      <c r="BI1241" s="250" t="n">
        <f aca="false">IF(N1241="nulová",J1241,0)</f>
        <v>0</v>
      </c>
      <c r="BJ1241" s="3" t="s">
        <v>86</v>
      </c>
      <c r="BK1241" s="250" t="n">
        <f aca="false">ROUND(I1241*H1241,2)</f>
        <v>0</v>
      </c>
      <c r="BL1241" s="3" t="s">
        <v>256</v>
      </c>
      <c r="BM1241" s="249" t="s">
        <v>1287</v>
      </c>
    </row>
    <row r="1242" s="251" customFormat="true" ht="12.8" hidden="false" customHeight="false" outlineLevel="0" collapsed="false">
      <c r="B1242" s="252"/>
      <c r="C1242" s="253"/>
      <c r="D1242" s="254" t="s">
        <v>168</v>
      </c>
      <c r="E1242" s="255"/>
      <c r="F1242" s="256" t="s">
        <v>1288</v>
      </c>
      <c r="G1242" s="253"/>
      <c r="H1242" s="257" t="n">
        <v>98.85</v>
      </c>
      <c r="I1242" s="258"/>
      <c r="J1242" s="253"/>
      <c r="K1242" s="253"/>
      <c r="L1242" s="259"/>
      <c r="M1242" s="260"/>
      <c r="N1242" s="261"/>
      <c r="O1242" s="261"/>
      <c r="P1242" s="261"/>
      <c r="Q1242" s="261"/>
      <c r="R1242" s="261"/>
      <c r="S1242" s="261"/>
      <c r="T1242" s="262"/>
      <c r="AT1242" s="263" t="s">
        <v>168</v>
      </c>
      <c r="AU1242" s="263" t="s">
        <v>88</v>
      </c>
      <c r="AV1242" s="251" t="s">
        <v>88</v>
      </c>
      <c r="AW1242" s="251" t="s">
        <v>35</v>
      </c>
      <c r="AX1242" s="251" t="s">
        <v>79</v>
      </c>
      <c r="AY1242" s="263" t="s">
        <v>160</v>
      </c>
    </row>
    <row r="1243" s="276" customFormat="true" ht="12.8" hidden="false" customHeight="false" outlineLevel="0" collapsed="false">
      <c r="B1243" s="277"/>
      <c r="C1243" s="278"/>
      <c r="D1243" s="254" t="s">
        <v>168</v>
      </c>
      <c r="E1243" s="279"/>
      <c r="F1243" s="280" t="s">
        <v>1289</v>
      </c>
      <c r="G1243" s="278"/>
      <c r="H1243" s="279"/>
      <c r="I1243" s="281"/>
      <c r="J1243" s="278"/>
      <c r="K1243" s="278"/>
      <c r="L1243" s="282"/>
      <c r="M1243" s="283"/>
      <c r="N1243" s="284"/>
      <c r="O1243" s="284"/>
      <c r="P1243" s="284"/>
      <c r="Q1243" s="284"/>
      <c r="R1243" s="284"/>
      <c r="S1243" s="284"/>
      <c r="T1243" s="285"/>
      <c r="AT1243" s="286" t="s">
        <v>168</v>
      </c>
      <c r="AU1243" s="286" t="s">
        <v>88</v>
      </c>
      <c r="AV1243" s="276" t="s">
        <v>86</v>
      </c>
      <c r="AW1243" s="276" t="s">
        <v>35</v>
      </c>
      <c r="AX1243" s="276" t="s">
        <v>79</v>
      </c>
      <c r="AY1243" s="286" t="s">
        <v>160</v>
      </c>
    </row>
    <row r="1244" s="251" customFormat="true" ht="12.8" hidden="false" customHeight="false" outlineLevel="0" collapsed="false">
      <c r="B1244" s="252"/>
      <c r="C1244" s="253"/>
      <c r="D1244" s="254" t="s">
        <v>168</v>
      </c>
      <c r="E1244" s="255"/>
      <c r="F1244" s="256" t="s">
        <v>1290</v>
      </c>
      <c r="G1244" s="253"/>
      <c r="H1244" s="257" t="n">
        <v>217.477</v>
      </c>
      <c r="I1244" s="258"/>
      <c r="J1244" s="253"/>
      <c r="K1244" s="253"/>
      <c r="L1244" s="259"/>
      <c r="M1244" s="260"/>
      <c r="N1244" s="261"/>
      <c r="O1244" s="261"/>
      <c r="P1244" s="261"/>
      <c r="Q1244" s="261"/>
      <c r="R1244" s="261"/>
      <c r="S1244" s="261"/>
      <c r="T1244" s="262"/>
      <c r="AT1244" s="263" t="s">
        <v>168</v>
      </c>
      <c r="AU1244" s="263" t="s">
        <v>88</v>
      </c>
      <c r="AV1244" s="251" t="s">
        <v>88</v>
      </c>
      <c r="AW1244" s="251" t="s">
        <v>35</v>
      </c>
      <c r="AX1244" s="251" t="s">
        <v>79</v>
      </c>
      <c r="AY1244" s="263" t="s">
        <v>160</v>
      </c>
    </row>
    <row r="1245" s="276" customFormat="true" ht="12.8" hidden="false" customHeight="false" outlineLevel="0" collapsed="false">
      <c r="B1245" s="277"/>
      <c r="C1245" s="278"/>
      <c r="D1245" s="254" t="s">
        <v>168</v>
      </c>
      <c r="E1245" s="279"/>
      <c r="F1245" s="280" t="s">
        <v>1291</v>
      </c>
      <c r="G1245" s="278"/>
      <c r="H1245" s="279"/>
      <c r="I1245" s="281"/>
      <c r="J1245" s="278"/>
      <c r="K1245" s="278"/>
      <c r="L1245" s="282"/>
      <c r="M1245" s="283"/>
      <c r="N1245" s="284"/>
      <c r="O1245" s="284"/>
      <c r="P1245" s="284"/>
      <c r="Q1245" s="284"/>
      <c r="R1245" s="284"/>
      <c r="S1245" s="284"/>
      <c r="T1245" s="285"/>
      <c r="AT1245" s="286" t="s">
        <v>168</v>
      </c>
      <c r="AU1245" s="286" t="s">
        <v>88</v>
      </c>
      <c r="AV1245" s="276" t="s">
        <v>86</v>
      </c>
      <c r="AW1245" s="276" t="s">
        <v>35</v>
      </c>
      <c r="AX1245" s="276" t="s">
        <v>79</v>
      </c>
      <c r="AY1245" s="286" t="s">
        <v>160</v>
      </c>
    </row>
    <row r="1246" s="251" customFormat="true" ht="12.8" hidden="false" customHeight="false" outlineLevel="0" collapsed="false">
      <c r="B1246" s="252"/>
      <c r="C1246" s="253"/>
      <c r="D1246" s="254" t="s">
        <v>168</v>
      </c>
      <c r="E1246" s="255"/>
      <c r="F1246" s="256" t="s">
        <v>1292</v>
      </c>
      <c r="G1246" s="253"/>
      <c r="H1246" s="257" t="n">
        <v>9.163</v>
      </c>
      <c r="I1246" s="258"/>
      <c r="J1246" s="253"/>
      <c r="K1246" s="253"/>
      <c r="L1246" s="259"/>
      <c r="M1246" s="260"/>
      <c r="N1246" s="261"/>
      <c r="O1246" s="261"/>
      <c r="P1246" s="261"/>
      <c r="Q1246" s="261"/>
      <c r="R1246" s="261"/>
      <c r="S1246" s="261"/>
      <c r="T1246" s="262"/>
      <c r="AT1246" s="263" t="s">
        <v>168</v>
      </c>
      <c r="AU1246" s="263" t="s">
        <v>88</v>
      </c>
      <c r="AV1246" s="251" t="s">
        <v>88</v>
      </c>
      <c r="AW1246" s="251" t="s">
        <v>35</v>
      </c>
      <c r="AX1246" s="251" t="s">
        <v>79</v>
      </c>
      <c r="AY1246" s="263" t="s">
        <v>160</v>
      </c>
    </row>
    <row r="1247" s="251" customFormat="true" ht="12.8" hidden="false" customHeight="false" outlineLevel="0" collapsed="false">
      <c r="B1247" s="252"/>
      <c r="C1247" s="253"/>
      <c r="D1247" s="254" t="s">
        <v>168</v>
      </c>
      <c r="E1247" s="255"/>
      <c r="F1247" s="256" t="s">
        <v>1293</v>
      </c>
      <c r="G1247" s="253"/>
      <c r="H1247" s="257" t="n">
        <v>13.027</v>
      </c>
      <c r="I1247" s="258"/>
      <c r="J1247" s="253"/>
      <c r="K1247" s="253"/>
      <c r="L1247" s="259"/>
      <c r="M1247" s="260"/>
      <c r="N1247" s="261"/>
      <c r="O1247" s="261"/>
      <c r="P1247" s="261"/>
      <c r="Q1247" s="261"/>
      <c r="R1247" s="261"/>
      <c r="S1247" s="261"/>
      <c r="T1247" s="262"/>
      <c r="AT1247" s="263" t="s">
        <v>168</v>
      </c>
      <c r="AU1247" s="263" t="s">
        <v>88</v>
      </c>
      <c r="AV1247" s="251" t="s">
        <v>88</v>
      </c>
      <c r="AW1247" s="251" t="s">
        <v>35</v>
      </c>
      <c r="AX1247" s="251" t="s">
        <v>79</v>
      </c>
      <c r="AY1247" s="263" t="s">
        <v>160</v>
      </c>
    </row>
    <row r="1248" s="276" customFormat="true" ht="12.8" hidden="false" customHeight="false" outlineLevel="0" collapsed="false">
      <c r="B1248" s="277"/>
      <c r="C1248" s="278"/>
      <c r="D1248" s="254" t="s">
        <v>168</v>
      </c>
      <c r="E1248" s="279"/>
      <c r="F1248" s="280" t="s">
        <v>1294</v>
      </c>
      <c r="G1248" s="278"/>
      <c r="H1248" s="279"/>
      <c r="I1248" s="281"/>
      <c r="J1248" s="278"/>
      <c r="K1248" s="278"/>
      <c r="L1248" s="282"/>
      <c r="M1248" s="283"/>
      <c r="N1248" s="284"/>
      <c r="O1248" s="284"/>
      <c r="P1248" s="284"/>
      <c r="Q1248" s="284"/>
      <c r="R1248" s="284"/>
      <c r="S1248" s="284"/>
      <c r="T1248" s="285"/>
      <c r="AT1248" s="286" t="s">
        <v>168</v>
      </c>
      <c r="AU1248" s="286" t="s">
        <v>88</v>
      </c>
      <c r="AV1248" s="276" t="s">
        <v>86</v>
      </c>
      <c r="AW1248" s="276" t="s">
        <v>35</v>
      </c>
      <c r="AX1248" s="276" t="s">
        <v>79</v>
      </c>
      <c r="AY1248" s="286" t="s">
        <v>160</v>
      </c>
    </row>
    <row r="1249" s="264" customFormat="true" ht="12.8" hidden="false" customHeight="false" outlineLevel="0" collapsed="false">
      <c r="B1249" s="265"/>
      <c r="C1249" s="266"/>
      <c r="D1249" s="254" t="s">
        <v>168</v>
      </c>
      <c r="E1249" s="267"/>
      <c r="F1249" s="268" t="s">
        <v>172</v>
      </c>
      <c r="G1249" s="266"/>
      <c r="H1249" s="269" t="n">
        <v>338.517</v>
      </c>
      <c r="I1249" s="270"/>
      <c r="J1249" s="266"/>
      <c r="K1249" s="266"/>
      <c r="L1249" s="271"/>
      <c r="M1249" s="272"/>
      <c r="N1249" s="273"/>
      <c r="O1249" s="273"/>
      <c r="P1249" s="273"/>
      <c r="Q1249" s="273"/>
      <c r="R1249" s="273"/>
      <c r="S1249" s="273"/>
      <c r="T1249" s="274"/>
      <c r="AT1249" s="275" t="s">
        <v>168</v>
      </c>
      <c r="AU1249" s="275" t="s">
        <v>88</v>
      </c>
      <c r="AV1249" s="264" t="s">
        <v>166</v>
      </c>
      <c r="AW1249" s="264" t="s">
        <v>35</v>
      </c>
      <c r="AX1249" s="264" t="s">
        <v>86</v>
      </c>
      <c r="AY1249" s="275" t="s">
        <v>160</v>
      </c>
    </row>
    <row r="1250" s="31" customFormat="true" ht="21.75" hidden="false" customHeight="true" outlineLevel="0" collapsed="false">
      <c r="A1250" s="24"/>
      <c r="B1250" s="25"/>
      <c r="C1250" s="237" t="s">
        <v>1295</v>
      </c>
      <c r="D1250" s="237" t="s">
        <v>162</v>
      </c>
      <c r="E1250" s="238" t="s">
        <v>1296</v>
      </c>
      <c r="F1250" s="239" t="s">
        <v>1297</v>
      </c>
      <c r="G1250" s="240" t="s">
        <v>213</v>
      </c>
      <c r="H1250" s="241" t="n">
        <v>338.517</v>
      </c>
      <c r="I1250" s="242"/>
      <c r="J1250" s="243" t="n">
        <f aca="false">ROUND(I1250*H1250,2)</f>
        <v>0</v>
      </c>
      <c r="K1250" s="244"/>
      <c r="L1250" s="30"/>
      <c r="M1250" s="245"/>
      <c r="N1250" s="246" t="s">
        <v>44</v>
      </c>
      <c r="O1250" s="74"/>
      <c r="P1250" s="247" t="n">
        <f aca="false">O1250*H1250</f>
        <v>0</v>
      </c>
      <c r="Q1250" s="247" t="n">
        <v>0.00028</v>
      </c>
      <c r="R1250" s="247" t="n">
        <f aca="false">Q1250*H1250</f>
        <v>0.09478476</v>
      </c>
      <c r="S1250" s="247" t="n">
        <v>0</v>
      </c>
      <c r="T1250" s="248" t="n">
        <f aca="false">S1250*H1250</f>
        <v>0</v>
      </c>
      <c r="U1250" s="24"/>
      <c r="V1250" s="24"/>
      <c r="W1250" s="24"/>
      <c r="X1250" s="24"/>
      <c r="Y1250" s="24"/>
      <c r="Z1250" s="24"/>
      <c r="AA1250" s="24"/>
      <c r="AB1250" s="24"/>
      <c r="AC1250" s="24"/>
      <c r="AD1250" s="24"/>
      <c r="AE1250" s="24"/>
      <c r="AR1250" s="249" t="s">
        <v>256</v>
      </c>
      <c r="AT1250" s="249" t="s">
        <v>162</v>
      </c>
      <c r="AU1250" s="249" t="s">
        <v>88</v>
      </c>
      <c r="AY1250" s="3" t="s">
        <v>160</v>
      </c>
      <c r="BE1250" s="250" t="n">
        <f aca="false">IF(N1250="základní",J1250,0)</f>
        <v>0</v>
      </c>
      <c r="BF1250" s="250" t="n">
        <f aca="false">IF(N1250="snížená",J1250,0)</f>
        <v>0</v>
      </c>
      <c r="BG1250" s="250" t="n">
        <f aca="false">IF(N1250="zákl. přenesená",J1250,0)</f>
        <v>0</v>
      </c>
      <c r="BH1250" s="250" t="n">
        <f aca="false">IF(N1250="sníž. přenesená",J1250,0)</f>
        <v>0</v>
      </c>
      <c r="BI1250" s="250" t="n">
        <f aca="false">IF(N1250="nulová",J1250,0)</f>
        <v>0</v>
      </c>
      <c r="BJ1250" s="3" t="s">
        <v>86</v>
      </c>
      <c r="BK1250" s="250" t="n">
        <f aca="false">ROUND(I1250*H1250,2)</f>
        <v>0</v>
      </c>
      <c r="BL1250" s="3" t="s">
        <v>256</v>
      </c>
      <c r="BM1250" s="249" t="s">
        <v>1298</v>
      </c>
    </row>
    <row r="1251" s="220" customFormat="true" ht="25.9" hidden="false" customHeight="true" outlineLevel="0" collapsed="false">
      <c r="B1251" s="221"/>
      <c r="C1251" s="222"/>
      <c r="D1251" s="223" t="s">
        <v>78</v>
      </c>
      <c r="E1251" s="224" t="s">
        <v>384</v>
      </c>
      <c r="F1251" s="224" t="s">
        <v>385</v>
      </c>
      <c r="G1251" s="222"/>
      <c r="H1251" s="222"/>
      <c r="I1251" s="225"/>
      <c r="J1251" s="226" t="n">
        <f aca="false">BK1251</f>
        <v>0</v>
      </c>
      <c r="K1251" s="222"/>
      <c r="L1251" s="227"/>
      <c r="M1251" s="228"/>
      <c r="N1251" s="229"/>
      <c r="O1251" s="229"/>
      <c r="P1251" s="230" t="n">
        <f aca="false">P1252</f>
        <v>0</v>
      </c>
      <c r="Q1251" s="229"/>
      <c r="R1251" s="230" t="n">
        <f aca="false">R1252</f>
        <v>0</v>
      </c>
      <c r="S1251" s="229"/>
      <c r="T1251" s="231" t="n">
        <f aca="false">T1252</f>
        <v>0</v>
      </c>
      <c r="AR1251" s="232" t="s">
        <v>182</v>
      </c>
      <c r="AT1251" s="233" t="s">
        <v>78</v>
      </c>
      <c r="AU1251" s="233" t="s">
        <v>79</v>
      </c>
      <c r="AY1251" s="232" t="s">
        <v>160</v>
      </c>
      <c r="BK1251" s="234" t="n">
        <f aca="false">BK1252</f>
        <v>0</v>
      </c>
    </row>
    <row r="1252" s="220" customFormat="true" ht="22.8" hidden="false" customHeight="true" outlineLevel="0" collapsed="false">
      <c r="B1252" s="221"/>
      <c r="C1252" s="222"/>
      <c r="D1252" s="223" t="s">
        <v>78</v>
      </c>
      <c r="E1252" s="235" t="s">
        <v>386</v>
      </c>
      <c r="F1252" s="235" t="s">
        <v>387</v>
      </c>
      <c r="G1252" s="222"/>
      <c r="H1252" s="222"/>
      <c r="I1252" s="225"/>
      <c r="J1252" s="236" t="n">
        <f aca="false">BK1252</f>
        <v>0</v>
      </c>
      <c r="K1252" s="222"/>
      <c r="L1252" s="227"/>
      <c r="M1252" s="228"/>
      <c r="N1252" s="229"/>
      <c r="O1252" s="229"/>
      <c r="P1252" s="230" t="n">
        <f aca="false">P1253</f>
        <v>0</v>
      </c>
      <c r="Q1252" s="229"/>
      <c r="R1252" s="230" t="n">
        <f aca="false">R1253</f>
        <v>0</v>
      </c>
      <c r="S1252" s="229"/>
      <c r="T1252" s="231" t="n">
        <f aca="false">T1253</f>
        <v>0</v>
      </c>
      <c r="AR1252" s="232" t="s">
        <v>182</v>
      </c>
      <c r="AT1252" s="233" t="s">
        <v>78</v>
      </c>
      <c r="AU1252" s="233" t="s">
        <v>86</v>
      </c>
      <c r="AY1252" s="232" t="s">
        <v>160</v>
      </c>
      <c r="BK1252" s="234" t="n">
        <f aca="false">BK1253</f>
        <v>0</v>
      </c>
    </row>
    <row r="1253" s="31" customFormat="true" ht="16.5" hidden="false" customHeight="true" outlineLevel="0" collapsed="false">
      <c r="A1253" s="24"/>
      <c r="B1253" s="25"/>
      <c r="C1253" s="237" t="s">
        <v>1299</v>
      </c>
      <c r="D1253" s="237" t="s">
        <v>162</v>
      </c>
      <c r="E1253" s="238" t="s">
        <v>389</v>
      </c>
      <c r="F1253" s="239" t="s">
        <v>387</v>
      </c>
      <c r="G1253" s="240" t="s">
        <v>363</v>
      </c>
      <c r="H1253" s="298"/>
      <c r="I1253" s="242"/>
      <c r="J1253" s="243" t="n">
        <f aca="false">ROUND(I1253*H1253,2)</f>
        <v>0</v>
      </c>
      <c r="K1253" s="244"/>
      <c r="L1253" s="30"/>
      <c r="M1253" s="299"/>
      <c r="N1253" s="300" t="s">
        <v>44</v>
      </c>
      <c r="O1253" s="301"/>
      <c r="P1253" s="302" t="n">
        <f aca="false">O1253*H1253</f>
        <v>0</v>
      </c>
      <c r="Q1253" s="302" t="n">
        <v>0</v>
      </c>
      <c r="R1253" s="302" t="n">
        <f aca="false">Q1253*H1253</f>
        <v>0</v>
      </c>
      <c r="S1253" s="302" t="n">
        <v>0</v>
      </c>
      <c r="T1253" s="303" t="n">
        <f aca="false">S1253*H1253</f>
        <v>0</v>
      </c>
      <c r="U1253" s="24"/>
      <c r="V1253" s="24"/>
      <c r="W1253" s="24"/>
      <c r="X1253" s="24"/>
      <c r="Y1253" s="24"/>
      <c r="Z1253" s="24"/>
      <c r="AA1253" s="24"/>
      <c r="AB1253" s="24"/>
      <c r="AC1253" s="24"/>
      <c r="AD1253" s="24"/>
      <c r="AE1253" s="24"/>
      <c r="AR1253" s="249" t="s">
        <v>390</v>
      </c>
      <c r="AT1253" s="249" t="s">
        <v>162</v>
      </c>
      <c r="AU1253" s="249" t="s">
        <v>88</v>
      </c>
      <c r="AY1253" s="3" t="s">
        <v>160</v>
      </c>
      <c r="BE1253" s="250" t="n">
        <f aca="false">IF(N1253="základní",J1253,0)</f>
        <v>0</v>
      </c>
      <c r="BF1253" s="250" t="n">
        <f aca="false">IF(N1253="snížená",J1253,0)</f>
        <v>0</v>
      </c>
      <c r="BG1253" s="250" t="n">
        <f aca="false">IF(N1253="zákl. přenesená",J1253,0)</f>
        <v>0</v>
      </c>
      <c r="BH1253" s="250" t="n">
        <f aca="false">IF(N1253="sníž. přenesená",J1253,0)</f>
        <v>0</v>
      </c>
      <c r="BI1253" s="250" t="n">
        <f aca="false">IF(N1253="nulová",J1253,0)</f>
        <v>0</v>
      </c>
      <c r="BJ1253" s="3" t="s">
        <v>86</v>
      </c>
      <c r="BK1253" s="250" t="n">
        <f aca="false">ROUND(I1253*H1253,2)</f>
        <v>0</v>
      </c>
      <c r="BL1253" s="3" t="s">
        <v>390</v>
      </c>
      <c r="BM1253" s="249" t="s">
        <v>1300</v>
      </c>
    </row>
    <row r="1254" s="31" customFormat="true" ht="6.95" hidden="false" customHeight="true" outlineLevel="0" collapsed="false">
      <c r="A1254" s="24"/>
      <c r="B1254" s="52"/>
      <c r="C1254" s="53"/>
      <c r="D1254" s="53"/>
      <c r="E1254" s="53"/>
      <c r="F1254" s="53"/>
      <c r="G1254" s="53"/>
      <c r="H1254" s="53"/>
      <c r="I1254" s="178"/>
      <c r="J1254" s="53"/>
      <c r="K1254" s="53"/>
      <c r="L1254" s="30"/>
      <c r="M1254" s="24"/>
      <c r="O1254" s="24"/>
      <c r="P1254" s="24"/>
      <c r="Q1254" s="24"/>
      <c r="R1254" s="24"/>
      <c r="S1254" s="24"/>
      <c r="T1254" s="24"/>
      <c r="U1254" s="24"/>
      <c r="V1254" s="24"/>
      <c r="W1254" s="24"/>
      <c r="X1254" s="24"/>
      <c r="Y1254" s="24"/>
      <c r="Z1254" s="24"/>
      <c r="AA1254" s="24"/>
      <c r="AB1254" s="24"/>
      <c r="AC1254" s="24"/>
      <c r="AD1254" s="24"/>
      <c r="AE1254" s="24"/>
    </row>
  </sheetData>
  <sheetProtection algorithmName="SHA-512" hashValue="vyE8JjjSE0ofRJpD8uzjESRtY9nziU3Zir7E8JTjlnIJhE6xOHAfGgLOeQ+fffXER79iHebFt6zvvgzDt+xx/g==" saltValue="mVTrDSsdjXBbwvCA/O6v0987VfDpZXkNa7URrvr6GBdTApnuH5tPTq1iXwuTIbHgIncJhe9E/wtvLNf4FtU4VQ==" spinCount="100000" sheet="true" password="cc35" objects="true" scenarios="true" formatColumns="false" formatRows="false" autoFilter="false"/>
  <autoFilter ref="C141:K1253"/>
  <mergeCells count="12">
    <mergeCell ref="L2:V2"/>
    <mergeCell ref="E7:H7"/>
    <mergeCell ref="E9:H9"/>
    <mergeCell ref="E11:H11"/>
    <mergeCell ref="E20:H20"/>
    <mergeCell ref="E29:H29"/>
    <mergeCell ref="E85:H85"/>
    <mergeCell ref="E87:H87"/>
    <mergeCell ref="E89:H89"/>
    <mergeCell ref="E130:H130"/>
    <mergeCell ref="E132:H132"/>
    <mergeCell ref="E134:H134"/>
  </mergeCells>
  <printOptions headings="false" gridLines="false" gridLinesSet="true" horizontalCentered="false" verticalCentered="false"/>
  <pageMargins left="0.39375" right="0.39375" top="0.39375" bottom="0.393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BM113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34"/>
    <col collapsed="false" customWidth="true" hidden="false" outlineLevel="0" max="2" min="2" style="0" width="1.68"/>
    <col collapsed="false" customWidth="true" hidden="false" outlineLevel="0" max="3" min="3" style="0" width="4.16"/>
    <col collapsed="false" customWidth="true" hidden="false" outlineLevel="0" max="4" min="4" style="0" width="4.34"/>
    <col collapsed="false" customWidth="true" hidden="false" outlineLevel="0" max="5" min="5" style="0" width="17.15"/>
    <col collapsed="false" customWidth="true" hidden="false" outlineLevel="0" max="6" min="6" style="0" width="50.84"/>
    <col collapsed="false" customWidth="true" hidden="false" outlineLevel="0" max="7" min="7" style="0" width="7"/>
    <col collapsed="false" customWidth="true" hidden="false" outlineLevel="0" max="8" min="8" style="0" width="11.5"/>
    <col collapsed="false" customWidth="true" hidden="false" outlineLevel="0" max="9" min="9" style="130" width="20.15"/>
    <col collapsed="false" customWidth="true" hidden="false" outlineLevel="0" max="10" min="10" style="0" width="20.15"/>
    <col collapsed="false" customWidth="true" hidden="true" outlineLevel="0" max="11" min="11" style="0" width="20.15"/>
    <col collapsed="false" customWidth="true" hidden="false" outlineLevel="0" max="12" min="12" style="0" width="9.34"/>
    <col collapsed="false" customWidth="true" hidden="true" outlineLevel="0" max="13" min="13" style="0" width="10.83"/>
    <col collapsed="false" customWidth="true" hidden="true" outlineLevel="0" max="14" min="14" style="0" width="9.34"/>
    <col collapsed="false" customWidth="true" hidden="true" outlineLevel="0" max="20" min="15" style="0" width="14.16"/>
    <col collapsed="false" customWidth="true" hidden="true" outlineLevel="0" max="21" min="21" style="0" width="16.34"/>
    <col collapsed="false" customWidth="true" hidden="false" outlineLevel="0" max="22" min="22" style="0" width="12.34"/>
    <col collapsed="false" customWidth="true" hidden="false" outlineLevel="0" max="23" min="23" style="0" width="16.34"/>
    <col collapsed="false" customWidth="true" hidden="false" outlineLevel="0" max="24" min="24" style="0" width="12.34"/>
    <col collapsed="false" customWidth="true" hidden="false" outlineLevel="0" max="25" min="25" style="0" width="15"/>
    <col collapsed="false" customWidth="true" hidden="false" outlineLevel="0" max="26" min="26" style="0" width="11"/>
    <col collapsed="false" customWidth="true" hidden="false" outlineLevel="0" max="27" min="27" style="0" width="15"/>
    <col collapsed="false" customWidth="true" hidden="false" outlineLevel="0" max="28" min="28" style="0" width="16.34"/>
    <col collapsed="false" customWidth="true" hidden="false" outlineLevel="0" max="29" min="29" style="0" width="11"/>
    <col collapsed="false" customWidth="true" hidden="false" outlineLevel="0" max="30" min="30" style="0" width="15"/>
    <col collapsed="false" customWidth="true" hidden="false" outlineLevel="0" max="31" min="31" style="0" width="16.34"/>
    <col collapsed="false" customWidth="true" hidden="false" outlineLevel="0" max="43" min="32" style="0" width="8.5"/>
    <col collapsed="false" customWidth="true" hidden="true" outlineLevel="0" max="65" min="44" style="0" width="9.34"/>
    <col collapsed="false" customWidth="true" hidden="false" outlineLevel="0" max="1025" min="66" style="0" width="8.5"/>
  </cols>
  <sheetData>
    <row r="2" customFormat="false" ht="36.95" hidden="false" customHeight="true" outlineLevel="0" collapsed="false">
      <c r="L2" s="2"/>
      <c r="M2" s="2"/>
      <c r="N2" s="2"/>
      <c r="O2" s="2"/>
      <c r="P2" s="2"/>
      <c r="Q2" s="2"/>
      <c r="R2" s="2"/>
      <c r="S2" s="2"/>
      <c r="T2" s="2"/>
      <c r="U2" s="2"/>
      <c r="V2" s="2"/>
      <c r="AT2" s="3" t="s">
        <v>97</v>
      </c>
    </row>
    <row r="3" customFormat="false" ht="6.95" hidden="true" customHeight="true" outlineLevel="0" collapsed="false">
      <c r="B3" s="131"/>
      <c r="C3" s="132"/>
      <c r="D3" s="132"/>
      <c r="E3" s="132"/>
      <c r="F3" s="132"/>
      <c r="G3" s="132"/>
      <c r="H3" s="132"/>
      <c r="I3" s="133"/>
      <c r="J3" s="132"/>
      <c r="K3" s="132"/>
      <c r="L3" s="6"/>
      <c r="AT3" s="3" t="s">
        <v>88</v>
      </c>
    </row>
    <row r="4" customFormat="false" ht="24.95" hidden="true" customHeight="true" outlineLevel="0" collapsed="false">
      <c r="B4" s="6"/>
      <c r="D4" s="134" t="s">
        <v>122</v>
      </c>
      <c r="L4" s="6"/>
      <c r="M4" s="135" t="s">
        <v>9</v>
      </c>
      <c r="AT4" s="3" t="s">
        <v>3</v>
      </c>
    </row>
    <row r="5" customFormat="false" ht="6.95" hidden="true" customHeight="true" outlineLevel="0" collapsed="false">
      <c r="B5" s="6"/>
      <c r="L5" s="6"/>
    </row>
    <row r="6" customFormat="false" ht="12" hidden="true" customHeight="true" outlineLevel="0" collapsed="false">
      <c r="B6" s="6"/>
      <c r="D6" s="136" t="s">
        <v>15</v>
      </c>
      <c r="L6" s="6"/>
    </row>
    <row r="7" customFormat="false" ht="23.25" hidden="true" customHeight="true" outlineLevel="0" collapsed="false">
      <c r="B7" s="6"/>
      <c r="E7" s="137" t="str">
        <f aca="false">'Rekapitulace stavby'!K6</f>
        <v>TECHNICKÉ SLUŽBY KŘINICE - 4 bytové jednotky, na st. p. č. 118 k.ú. Křinice</v>
      </c>
      <c r="F7" s="137"/>
      <c r="G7" s="137"/>
      <c r="H7" s="137"/>
      <c r="L7" s="6"/>
    </row>
    <row r="8" customFormat="false" ht="12" hidden="true" customHeight="true" outlineLevel="0" collapsed="false">
      <c r="B8" s="6"/>
      <c r="D8" s="136" t="s">
        <v>123</v>
      </c>
      <c r="L8" s="6"/>
    </row>
    <row r="9" s="31" customFormat="true" ht="16.5" hidden="true" customHeight="true" outlineLevel="0" collapsed="false">
      <c r="A9" s="24"/>
      <c r="B9" s="30"/>
      <c r="C9" s="24"/>
      <c r="D9" s="24"/>
      <c r="E9" s="137" t="s">
        <v>124</v>
      </c>
      <c r="F9" s="137"/>
      <c r="G9" s="137"/>
      <c r="H9" s="137"/>
      <c r="I9" s="138"/>
      <c r="J9" s="24"/>
      <c r="K9" s="24"/>
      <c r="L9" s="49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="31" customFormat="true" ht="12" hidden="true" customHeight="true" outlineLevel="0" collapsed="false">
      <c r="A10" s="24"/>
      <c r="B10" s="30"/>
      <c r="C10" s="24"/>
      <c r="D10" s="136" t="s">
        <v>125</v>
      </c>
      <c r="E10" s="24"/>
      <c r="F10" s="24"/>
      <c r="G10" s="24"/>
      <c r="H10" s="24"/>
      <c r="I10" s="138"/>
      <c r="J10" s="24"/>
      <c r="K10" s="24"/>
      <c r="L10" s="49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</row>
    <row r="11" s="31" customFormat="true" ht="16.5" hidden="true" customHeight="true" outlineLevel="0" collapsed="false">
      <c r="A11" s="24"/>
      <c r="B11" s="30"/>
      <c r="C11" s="24"/>
      <c r="D11" s="24"/>
      <c r="E11" s="139" t="s">
        <v>1301</v>
      </c>
      <c r="F11" s="139"/>
      <c r="G11" s="139"/>
      <c r="H11" s="139"/>
      <c r="I11" s="138"/>
      <c r="J11" s="24"/>
      <c r="K11" s="24"/>
      <c r="L11" s="49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</row>
    <row r="12" s="31" customFormat="true" ht="12.8" hidden="true" customHeight="false" outlineLevel="0" collapsed="false">
      <c r="A12" s="24"/>
      <c r="B12" s="30"/>
      <c r="C12" s="24"/>
      <c r="D12" s="24"/>
      <c r="E12" s="24"/>
      <c r="F12" s="24"/>
      <c r="G12" s="24"/>
      <c r="H12" s="24"/>
      <c r="I12" s="138"/>
      <c r="J12" s="24"/>
      <c r="K12" s="24"/>
      <c r="L12" s="49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</row>
    <row r="13" s="31" customFormat="true" ht="12" hidden="true" customHeight="true" outlineLevel="0" collapsed="false">
      <c r="A13" s="24"/>
      <c r="B13" s="30"/>
      <c r="C13" s="24"/>
      <c r="D13" s="136" t="s">
        <v>17</v>
      </c>
      <c r="E13" s="24"/>
      <c r="F13" s="125"/>
      <c r="G13" s="24"/>
      <c r="H13" s="24"/>
      <c r="I13" s="140" t="s">
        <v>18</v>
      </c>
      <c r="J13" s="125"/>
      <c r="K13" s="24"/>
      <c r="L13" s="49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</row>
    <row r="14" s="31" customFormat="true" ht="12" hidden="true" customHeight="true" outlineLevel="0" collapsed="false">
      <c r="A14" s="24"/>
      <c r="B14" s="30"/>
      <c r="C14" s="24"/>
      <c r="D14" s="136" t="s">
        <v>19</v>
      </c>
      <c r="E14" s="24"/>
      <c r="F14" s="125" t="s">
        <v>20</v>
      </c>
      <c r="G14" s="24"/>
      <c r="H14" s="24"/>
      <c r="I14" s="140" t="s">
        <v>21</v>
      </c>
      <c r="J14" s="141" t="str">
        <f aca="false">'Rekapitulace stavby'!AN8</f>
        <v>13. 5. 2020</v>
      </c>
      <c r="K14" s="24"/>
      <c r="L14" s="49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</row>
    <row r="15" s="31" customFormat="true" ht="10.8" hidden="true" customHeight="true" outlineLevel="0" collapsed="false">
      <c r="A15" s="24"/>
      <c r="B15" s="30"/>
      <c r="C15" s="24"/>
      <c r="D15" s="24"/>
      <c r="E15" s="24"/>
      <c r="F15" s="24"/>
      <c r="G15" s="24"/>
      <c r="H15" s="24"/>
      <c r="I15" s="138"/>
      <c r="J15" s="24"/>
      <c r="K15" s="24"/>
      <c r="L15" s="49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="31" customFormat="true" ht="12" hidden="true" customHeight="true" outlineLevel="0" collapsed="false">
      <c r="A16" s="24"/>
      <c r="B16" s="30"/>
      <c r="C16" s="24"/>
      <c r="D16" s="136" t="s">
        <v>23</v>
      </c>
      <c r="E16" s="24"/>
      <c r="F16" s="24"/>
      <c r="G16" s="24"/>
      <c r="H16" s="24"/>
      <c r="I16" s="140" t="s">
        <v>24</v>
      </c>
      <c r="J16" s="125" t="s">
        <v>25</v>
      </c>
      <c r="K16" s="24"/>
      <c r="L16" s="49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</row>
    <row r="17" s="31" customFormat="true" ht="18" hidden="true" customHeight="true" outlineLevel="0" collapsed="false">
      <c r="A17" s="24"/>
      <c r="B17" s="30"/>
      <c r="C17" s="24"/>
      <c r="D17" s="24"/>
      <c r="E17" s="125" t="s">
        <v>26</v>
      </c>
      <c r="F17" s="24"/>
      <c r="G17" s="24"/>
      <c r="H17" s="24"/>
      <c r="I17" s="140" t="s">
        <v>27</v>
      </c>
      <c r="J17" s="125" t="s">
        <v>28</v>
      </c>
      <c r="K17" s="24"/>
      <c r="L17" s="49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</row>
    <row r="18" s="31" customFormat="true" ht="6.95" hidden="true" customHeight="true" outlineLevel="0" collapsed="false">
      <c r="A18" s="24"/>
      <c r="B18" s="30"/>
      <c r="C18" s="24"/>
      <c r="D18" s="24"/>
      <c r="E18" s="24"/>
      <c r="F18" s="24"/>
      <c r="G18" s="24"/>
      <c r="H18" s="24"/>
      <c r="I18" s="138"/>
      <c r="J18" s="24"/>
      <c r="K18" s="24"/>
      <c r="L18" s="49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</row>
    <row r="19" s="31" customFormat="true" ht="12" hidden="true" customHeight="true" outlineLevel="0" collapsed="false">
      <c r="A19" s="24"/>
      <c r="B19" s="30"/>
      <c r="C19" s="24"/>
      <c r="D19" s="136" t="s">
        <v>29</v>
      </c>
      <c r="E19" s="24"/>
      <c r="F19" s="24"/>
      <c r="G19" s="24"/>
      <c r="H19" s="24"/>
      <c r="I19" s="140" t="s">
        <v>24</v>
      </c>
      <c r="J19" s="19" t="str">
        <f aca="false">'Rekapitulace stavby'!AN13</f>
        <v>Vyplň údaj</v>
      </c>
      <c r="K19" s="24"/>
      <c r="L19" s="49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</row>
    <row r="20" s="31" customFormat="true" ht="18" hidden="true" customHeight="true" outlineLevel="0" collapsed="false">
      <c r="A20" s="24"/>
      <c r="B20" s="30"/>
      <c r="C20" s="24"/>
      <c r="D20" s="24"/>
      <c r="E20" s="142" t="str">
        <f aca="false">'Rekapitulace stavby'!E14</f>
        <v>Vyplň údaj</v>
      </c>
      <c r="F20" s="142"/>
      <c r="G20" s="142"/>
      <c r="H20" s="142"/>
      <c r="I20" s="140" t="s">
        <v>27</v>
      </c>
      <c r="J20" s="19" t="str">
        <f aca="false">'Rekapitulace stavby'!AN14</f>
        <v>Vyplň údaj</v>
      </c>
      <c r="K20" s="24"/>
      <c r="L20" s="49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</row>
    <row r="21" s="31" customFormat="true" ht="6.95" hidden="true" customHeight="true" outlineLevel="0" collapsed="false">
      <c r="A21" s="24"/>
      <c r="B21" s="30"/>
      <c r="C21" s="24"/>
      <c r="D21" s="24"/>
      <c r="E21" s="24"/>
      <c r="F21" s="24"/>
      <c r="G21" s="24"/>
      <c r="H21" s="24"/>
      <c r="I21" s="138"/>
      <c r="J21" s="24"/>
      <c r="K21" s="24"/>
      <c r="L21" s="49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</row>
    <row r="22" s="31" customFormat="true" ht="12" hidden="true" customHeight="true" outlineLevel="0" collapsed="false">
      <c r="A22" s="24"/>
      <c r="B22" s="30"/>
      <c r="C22" s="24"/>
      <c r="D22" s="136" t="s">
        <v>31</v>
      </c>
      <c r="E22" s="24"/>
      <c r="F22" s="24"/>
      <c r="G22" s="24"/>
      <c r="H22" s="24"/>
      <c r="I22" s="140" t="s">
        <v>24</v>
      </c>
      <c r="J22" s="125" t="s">
        <v>32</v>
      </c>
      <c r="K22" s="24"/>
      <c r="L22" s="49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</row>
    <row r="23" s="31" customFormat="true" ht="18" hidden="true" customHeight="true" outlineLevel="0" collapsed="false">
      <c r="A23" s="24"/>
      <c r="B23" s="30"/>
      <c r="C23" s="24"/>
      <c r="D23" s="24"/>
      <c r="E23" s="125" t="s">
        <v>33</v>
      </c>
      <c r="F23" s="24"/>
      <c r="G23" s="24"/>
      <c r="H23" s="24"/>
      <c r="I23" s="140" t="s">
        <v>27</v>
      </c>
      <c r="J23" s="125" t="s">
        <v>34</v>
      </c>
      <c r="K23" s="24"/>
      <c r="L23" s="49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s="31" customFormat="true" ht="6.95" hidden="true" customHeight="true" outlineLevel="0" collapsed="false">
      <c r="A24" s="24"/>
      <c r="B24" s="30"/>
      <c r="C24" s="24"/>
      <c r="D24" s="24"/>
      <c r="E24" s="24"/>
      <c r="F24" s="24"/>
      <c r="G24" s="24"/>
      <c r="H24" s="24"/>
      <c r="I24" s="138"/>
      <c r="J24" s="24"/>
      <c r="K24" s="24"/>
      <c r="L24" s="49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 s="31" customFormat="true" ht="12" hidden="true" customHeight="true" outlineLevel="0" collapsed="false">
      <c r="A25" s="24"/>
      <c r="B25" s="30"/>
      <c r="C25" s="24"/>
      <c r="D25" s="136" t="s">
        <v>36</v>
      </c>
      <c r="E25" s="24"/>
      <c r="F25" s="24"/>
      <c r="G25" s="24"/>
      <c r="H25" s="24"/>
      <c r="I25" s="140" t="s">
        <v>24</v>
      </c>
      <c r="J25" s="125" t="s">
        <v>32</v>
      </c>
      <c r="K25" s="24"/>
      <c r="L25" s="49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="31" customFormat="true" ht="18" hidden="true" customHeight="true" outlineLevel="0" collapsed="false">
      <c r="A26" s="24"/>
      <c r="B26" s="30"/>
      <c r="C26" s="24"/>
      <c r="D26" s="24"/>
      <c r="E26" s="125" t="s">
        <v>33</v>
      </c>
      <c r="F26" s="24"/>
      <c r="G26" s="24"/>
      <c r="H26" s="24"/>
      <c r="I26" s="140" t="s">
        <v>27</v>
      </c>
      <c r="J26" s="125" t="s">
        <v>34</v>
      </c>
      <c r="K26" s="24"/>
      <c r="L26" s="49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s="31" customFormat="true" ht="6.95" hidden="true" customHeight="true" outlineLevel="0" collapsed="false">
      <c r="A27" s="24"/>
      <c r="B27" s="30"/>
      <c r="C27" s="24"/>
      <c r="D27" s="24"/>
      <c r="E27" s="24"/>
      <c r="F27" s="24"/>
      <c r="G27" s="24"/>
      <c r="H27" s="24"/>
      <c r="I27" s="138"/>
      <c r="J27" s="24"/>
      <c r="K27" s="24"/>
      <c r="L27" s="49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="31" customFormat="true" ht="12" hidden="true" customHeight="true" outlineLevel="0" collapsed="false">
      <c r="A28" s="24"/>
      <c r="B28" s="30"/>
      <c r="C28" s="24"/>
      <c r="D28" s="136" t="s">
        <v>37</v>
      </c>
      <c r="E28" s="24"/>
      <c r="F28" s="24"/>
      <c r="G28" s="24"/>
      <c r="H28" s="24"/>
      <c r="I28" s="138"/>
      <c r="J28" s="24"/>
      <c r="K28" s="24"/>
      <c r="L28" s="49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="148" customFormat="true" ht="16.5" hidden="true" customHeight="true" outlineLevel="0" collapsed="false">
      <c r="A29" s="143"/>
      <c r="B29" s="144"/>
      <c r="C29" s="143"/>
      <c r="D29" s="143"/>
      <c r="E29" s="145"/>
      <c r="F29" s="145"/>
      <c r="G29" s="145"/>
      <c r="H29" s="145"/>
      <c r="I29" s="146"/>
      <c r="J29" s="143"/>
      <c r="K29" s="143"/>
      <c r="L29" s="147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</row>
    <row r="30" s="31" customFormat="true" ht="6.95" hidden="true" customHeight="true" outlineLevel="0" collapsed="false">
      <c r="A30" s="24"/>
      <c r="B30" s="30"/>
      <c r="C30" s="24"/>
      <c r="D30" s="24"/>
      <c r="E30" s="24"/>
      <c r="F30" s="24"/>
      <c r="G30" s="24"/>
      <c r="H30" s="24"/>
      <c r="I30" s="138"/>
      <c r="J30" s="24"/>
      <c r="K30" s="24"/>
      <c r="L30" s="49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="31" customFormat="true" ht="6.95" hidden="true" customHeight="true" outlineLevel="0" collapsed="false">
      <c r="A31" s="24"/>
      <c r="B31" s="30"/>
      <c r="C31" s="24"/>
      <c r="D31" s="149"/>
      <c r="E31" s="149"/>
      <c r="F31" s="149"/>
      <c r="G31" s="149"/>
      <c r="H31" s="149"/>
      <c r="I31" s="150"/>
      <c r="J31" s="149"/>
      <c r="K31" s="149"/>
      <c r="L31" s="49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</row>
    <row r="32" s="31" customFormat="true" ht="25.45" hidden="true" customHeight="true" outlineLevel="0" collapsed="false">
      <c r="A32" s="24"/>
      <c r="B32" s="30"/>
      <c r="C32" s="24"/>
      <c r="D32" s="151" t="s">
        <v>39</v>
      </c>
      <c r="E32" s="24"/>
      <c r="F32" s="24"/>
      <c r="G32" s="24"/>
      <c r="H32" s="24"/>
      <c r="I32" s="138"/>
      <c r="J32" s="152" t="n">
        <f aca="false">ROUND(J138, 2)</f>
        <v>0</v>
      </c>
      <c r="K32" s="24"/>
      <c r="L32" s="49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="31" customFormat="true" ht="6.95" hidden="true" customHeight="true" outlineLevel="0" collapsed="false">
      <c r="A33" s="24"/>
      <c r="B33" s="30"/>
      <c r="C33" s="24"/>
      <c r="D33" s="149"/>
      <c r="E33" s="149"/>
      <c r="F33" s="149"/>
      <c r="G33" s="149"/>
      <c r="H33" s="149"/>
      <c r="I33" s="150"/>
      <c r="J33" s="149"/>
      <c r="K33" s="149"/>
      <c r="L33" s="49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="31" customFormat="true" ht="14.4" hidden="true" customHeight="true" outlineLevel="0" collapsed="false">
      <c r="A34" s="24"/>
      <c r="B34" s="30"/>
      <c r="C34" s="24"/>
      <c r="D34" s="24"/>
      <c r="E34" s="24"/>
      <c r="F34" s="153" t="s">
        <v>41</v>
      </c>
      <c r="G34" s="24"/>
      <c r="H34" s="24"/>
      <c r="I34" s="154" t="s">
        <v>40</v>
      </c>
      <c r="J34" s="153" t="s">
        <v>42</v>
      </c>
      <c r="K34" s="24"/>
      <c r="L34" s="49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="31" customFormat="true" ht="14.4" hidden="true" customHeight="true" outlineLevel="0" collapsed="false">
      <c r="A35" s="24"/>
      <c r="B35" s="30"/>
      <c r="C35" s="24"/>
      <c r="D35" s="155" t="s">
        <v>43</v>
      </c>
      <c r="E35" s="136" t="s">
        <v>44</v>
      </c>
      <c r="F35" s="156" t="n">
        <f aca="false">ROUND((SUM(BE138:BE1134)),  2)</f>
        <v>0</v>
      </c>
      <c r="G35" s="24"/>
      <c r="H35" s="24"/>
      <c r="I35" s="157" t="n">
        <v>0.21</v>
      </c>
      <c r="J35" s="156" t="n">
        <f aca="false">ROUND(((SUM(BE138:BE1134))*I35),  2)</f>
        <v>0</v>
      </c>
      <c r="K35" s="24"/>
      <c r="L35" s="49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 s="31" customFormat="true" ht="14.4" hidden="true" customHeight="true" outlineLevel="0" collapsed="false">
      <c r="A36" s="24"/>
      <c r="B36" s="30"/>
      <c r="C36" s="24"/>
      <c r="D36" s="24"/>
      <c r="E36" s="136" t="s">
        <v>45</v>
      </c>
      <c r="F36" s="156" t="n">
        <f aca="false">ROUND((SUM(BF138:BF1134)),  2)</f>
        <v>0</v>
      </c>
      <c r="G36" s="24"/>
      <c r="H36" s="24"/>
      <c r="I36" s="157" t="n">
        <v>0.15</v>
      </c>
      <c r="J36" s="156" t="n">
        <f aca="false">ROUND(((SUM(BF138:BF1134))*I36),  2)</f>
        <v>0</v>
      </c>
      <c r="K36" s="24"/>
      <c r="L36" s="49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  <row r="37" s="31" customFormat="true" ht="14.4" hidden="true" customHeight="true" outlineLevel="0" collapsed="false">
      <c r="A37" s="24"/>
      <c r="B37" s="30"/>
      <c r="C37" s="24"/>
      <c r="D37" s="24"/>
      <c r="E37" s="136" t="s">
        <v>46</v>
      </c>
      <c r="F37" s="156" t="n">
        <f aca="false">ROUND((SUM(BG138:BG1134)),  2)</f>
        <v>0</v>
      </c>
      <c r="G37" s="24"/>
      <c r="H37" s="24"/>
      <c r="I37" s="157" t="n">
        <v>0.21</v>
      </c>
      <c r="J37" s="156" t="n">
        <f aca="false">0</f>
        <v>0</v>
      </c>
      <c r="K37" s="24"/>
      <c r="L37" s="49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</row>
    <row r="38" s="31" customFormat="true" ht="14.4" hidden="true" customHeight="true" outlineLevel="0" collapsed="false">
      <c r="A38" s="24"/>
      <c r="B38" s="30"/>
      <c r="C38" s="24"/>
      <c r="D38" s="24"/>
      <c r="E38" s="136" t="s">
        <v>47</v>
      </c>
      <c r="F38" s="156" t="n">
        <f aca="false">ROUND((SUM(BH138:BH1134)),  2)</f>
        <v>0</v>
      </c>
      <c r="G38" s="24"/>
      <c r="H38" s="24"/>
      <c r="I38" s="157" t="n">
        <v>0.15</v>
      </c>
      <c r="J38" s="156" t="n">
        <f aca="false">0</f>
        <v>0</v>
      </c>
      <c r="K38" s="24"/>
      <c r="L38" s="49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="31" customFormat="true" ht="14.4" hidden="true" customHeight="true" outlineLevel="0" collapsed="false">
      <c r="A39" s="24"/>
      <c r="B39" s="30"/>
      <c r="C39" s="24"/>
      <c r="D39" s="24"/>
      <c r="E39" s="136" t="s">
        <v>48</v>
      </c>
      <c r="F39" s="156" t="n">
        <f aca="false">ROUND((SUM(BI138:BI1134)),  2)</f>
        <v>0</v>
      </c>
      <c r="G39" s="24"/>
      <c r="H39" s="24"/>
      <c r="I39" s="157" t="n">
        <v>0</v>
      </c>
      <c r="J39" s="156" t="n">
        <f aca="false">0</f>
        <v>0</v>
      </c>
      <c r="K39" s="24"/>
      <c r="L39" s="49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</row>
    <row r="40" s="31" customFormat="true" ht="6.95" hidden="true" customHeight="true" outlineLevel="0" collapsed="false">
      <c r="A40" s="24"/>
      <c r="B40" s="30"/>
      <c r="C40" s="24"/>
      <c r="D40" s="24"/>
      <c r="E40" s="24"/>
      <c r="F40" s="24"/>
      <c r="G40" s="24"/>
      <c r="H40" s="24"/>
      <c r="I40" s="138"/>
      <c r="J40" s="24"/>
      <c r="K40" s="24"/>
      <c r="L40" s="49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</row>
    <row r="41" s="31" customFormat="true" ht="25.45" hidden="true" customHeight="true" outlineLevel="0" collapsed="false">
      <c r="A41" s="24"/>
      <c r="B41" s="30"/>
      <c r="C41" s="158"/>
      <c r="D41" s="159" t="s">
        <v>49</v>
      </c>
      <c r="E41" s="160"/>
      <c r="F41" s="160"/>
      <c r="G41" s="161" t="s">
        <v>50</v>
      </c>
      <c r="H41" s="162" t="s">
        <v>51</v>
      </c>
      <c r="I41" s="163"/>
      <c r="J41" s="164" t="n">
        <f aca="false">SUM(J32:J39)</f>
        <v>0</v>
      </c>
      <c r="K41" s="165"/>
      <c r="L41" s="49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</row>
    <row r="42" s="31" customFormat="true" ht="14.4" hidden="true" customHeight="true" outlineLevel="0" collapsed="false">
      <c r="A42" s="24"/>
      <c r="B42" s="30"/>
      <c r="C42" s="24"/>
      <c r="D42" s="24"/>
      <c r="E42" s="24"/>
      <c r="F42" s="24"/>
      <c r="G42" s="24"/>
      <c r="H42" s="24"/>
      <c r="I42" s="138"/>
      <c r="J42" s="24"/>
      <c r="K42" s="24"/>
      <c r="L42" s="49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</row>
    <row r="43" customFormat="false" ht="14.4" hidden="true" customHeight="true" outlineLevel="0" collapsed="false">
      <c r="B43" s="6"/>
      <c r="L43" s="6"/>
    </row>
    <row r="44" customFormat="false" ht="14.4" hidden="true" customHeight="true" outlineLevel="0" collapsed="false">
      <c r="B44" s="6"/>
      <c r="L44" s="6"/>
    </row>
    <row r="45" customFormat="false" ht="14.4" hidden="true" customHeight="true" outlineLevel="0" collapsed="false">
      <c r="B45" s="6"/>
      <c r="L45" s="6"/>
    </row>
    <row r="46" customFormat="false" ht="14.4" hidden="true" customHeight="true" outlineLevel="0" collapsed="false">
      <c r="B46" s="6"/>
      <c r="L46" s="6"/>
    </row>
    <row r="47" customFormat="false" ht="14.4" hidden="true" customHeight="true" outlineLevel="0" collapsed="false">
      <c r="B47" s="6"/>
      <c r="L47" s="6"/>
    </row>
    <row r="48" customFormat="false" ht="14.4" hidden="true" customHeight="true" outlineLevel="0" collapsed="false">
      <c r="B48" s="6"/>
      <c r="L48" s="6"/>
    </row>
    <row r="49" customFormat="false" ht="14.4" hidden="true" customHeight="true" outlineLevel="0" collapsed="false">
      <c r="B49" s="6"/>
      <c r="L49" s="6"/>
    </row>
    <row r="50" s="31" customFormat="true" ht="14.4" hidden="true" customHeight="true" outlineLevel="0" collapsed="false">
      <c r="B50" s="49"/>
      <c r="D50" s="166" t="s">
        <v>52</v>
      </c>
      <c r="E50" s="167"/>
      <c r="F50" s="167"/>
      <c r="G50" s="166" t="s">
        <v>53</v>
      </c>
      <c r="H50" s="167"/>
      <c r="I50" s="168"/>
      <c r="J50" s="167"/>
      <c r="K50" s="167"/>
      <c r="L50" s="49"/>
    </row>
    <row r="51" customFormat="false" ht="12.8" hidden="true" customHeight="false" outlineLevel="0" collapsed="false">
      <c r="B51" s="6"/>
      <c r="L51" s="6"/>
    </row>
    <row r="52" customFormat="false" ht="12.8" hidden="true" customHeight="false" outlineLevel="0" collapsed="false">
      <c r="B52" s="6"/>
      <c r="L52" s="6"/>
    </row>
    <row r="53" customFormat="false" ht="12.8" hidden="true" customHeight="false" outlineLevel="0" collapsed="false">
      <c r="B53" s="6"/>
      <c r="L53" s="6"/>
    </row>
    <row r="54" customFormat="false" ht="12.8" hidden="true" customHeight="false" outlineLevel="0" collapsed="false">
      <c r="B54" s="6"/>
      <c r="L54" s="6"/>
    </row>
    <row r="55" customFormat="false" ht="12.8" hidden="true" customHeight="false" outlineLevel="0" collapsed="false">
      <c r="B55" s="6"/>
      <c r="L55" s="6"/>
    </row>
    <row r="56" customFormat="false" ht="12.8" hidden="true" customHeight="false" outlineLevel="0" collapsed="false">
      <c r="B56" s="6"/>
      <c r="L56" s="6"/>
    </row>
    <row r="57" customFormat="false" ht="12.8" hidden="true" customHeight="false" outlineLevel="0" collapsed="false">
      <c r="B57" s="6"/>
      <c r="L57" s="6"/>
    </row>
    <row r="58" customFormat="false" ht="12.8" hidden="true" customHeight="false" outlineLevel="0" collapsed="false">
      <c r="B58" s="6"/>
      <c r="L58" s="6"/>
    </row>
    <row r="59" customFormat="false" ht="12.8" hidden="true" customHeight="false" outlineLevel="0" collapsed="false">
      <c r="B59" s="6"/>
      <c r="L59" s="6"/>
    </row>
    <row r="60" customFormat="false" ht="12.8" hidden="true" customHeight="false" outlineLevel="0" collapsed="false">
      <c r="B60" s="6"/>
      <c r="L60" s="6"/>
    </row>
    <row r="61" s="31" customFormat="true" ht="12.8" hidden="true" customHeight="false" outlineLevel="0" collapsed="false">
      <c r="A61" s="24"/>
      <c r="B61" s="30"/>
      <c r="C61" s="24"/>
      <c r="D61" s="169" t="s">
        <v>54</v>
      </c>
      <c r="E61" s="170"/>
      <c r="F61" s="171" t="s">
        <v>55</v>
      </c>
      <c r="G61" s="169" t="s">
        <v>54</v>
      </c>
      <c r="H61" s="170"/>
      <c r="I61" s="172"/>
      <c r="J61" s="173" t="s">
        <v>55</v>
      </c>
      <c r="K61" s="170"/>
      <c r="L61" s="49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 customFormat="false" ht="12.8" hidden="true" customHeight="false" outlineLevel="0" collapsed="false">
      <c r="B62" s="6"/>
      <c r="L62" s="6"/>
    </row>
    <row r="63" customFormat="false" ht="12.8" hidden="true" customHeight="false" outlineLevel="0" collapsed="false">
      <c r="B63" s="6"/>
      <c r="L63" s="6"/>
    </row>
    <row r="64" customFormat="false" ht="12.8" hidden="true" customHeight="false" outlineLevel="0" collapsed="false">
      <c r="B64" s="6"/>
      <c r="L64" s="6"/>
    </row>
    <row r="65" s="31" customFormat="true" ht="12.8" hidden="true" customHeight="false" outlineLevel="0" collapsed="false">
      <c r="A65" s="24"/>
      <c r="B65" s="30"/>
      <c r="C65" s="24"/>
      <c r="D65" s="166" t="s">
        <v>56</v>
      </c>
      <c r="E65" s="174"/>
      <c r="F65" s="174"/>
      <c r="G65" s="166" t="s">
        <v>57</v>
      </c>
      <c r="H65" s="174"/>
      <c r="I65" s="175"/>
      <c r="J65" s="174"/>
      <c r="K65" s="174"/>
      <c r="L65" s="49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 customFormat="false" ht="12.8" hidden="true" customHeight="false" outlineLevel="0" collapsed="false">
      <c r="B66" s="6"/>
      <c r="L66" s="6"/>
    </row>
    <row r="67" customFormat="false" ht="12.8" hidden="true" customHeight="false" outlineLevel="0" collapsed="false">
      <c r="B67" s="6"/>
      <c r="L67" s="6"/>
    </row>
    <row r="68" customFormat="false" ht="12.8" hidden="true" customHeight="false" outlineLevel="0" collapsed="false">
      <c r="B68" s="6"/>
      <c r="L68" s="6"/>
    </row>
    <row r="69" customFormat="false" ht="12.8" hidden="true" customHeight="false" outlineLevel="0" collapsed="false">
      <c r="B69" s="6"/>
      <c r="L69" s="6"/>
    </row>
    <row r="70" customFormat="false" ht="12.8" hidden="true" customHeight="false" outlineLevel="0" collapsed="false">
      <c r="B70" s="6"/>
      <c r="L70" s="6"/>
    </row>
    <row r="71" customFormat="false" ht="12.8" hidden="true" customHeight="false" outlineLevel="0" collapsed="false">
      <c r="B71" s="6"/>
      <c r="L71" s="6"/>
    </row>
    <row r="72" customFormat="false" ht="12.8" hidden="true" customHeight="false" outlineLevel="0" collapsed="false">
      <c r="B72" s="6"/>
      <c r="L72" s="6"/>
    </row>
    <row r="73" customFormat="false" ht="12.8" hidden="true" customHeight="false" outlineLevel="0" collapsed="false">
      <c r="B73" s="6"/>
      <c r="L73" s="6"/>
    </row>
    <row r="74" customFormat="false" ht="12.8" hidden="true" customHeight="false" outlineLevel="0" collapsed="false">
      <c r="B74" s="6"/>
      <c r="L74" s="6"/>
    </row>
    <row r="75" customFormat="false" ht="12.8" hidden="true" customHeight="false" outlineLevel="0" collapsed="false">
      <c r="B75" s="6"/>
      <c r="L75" s="6"/>
    </row>
    <row r="76" s="31" customFormat="true" ht="12.8" hidden="true" customHeight="false" outlineLevel="0" collapsed="false">
      <c r="A76" s="24"/>
      <c r="B76" s="30"/>
      <c r="C76" s="24"/>
      <c r="D76" s="169" t="s">
        <v>54</v>
      </c>
      <c r="E76" s="170"/>
      <c r="F76" s="171" t="s">
        <v>55</v>
      </c>
      <c r="G76" s="169" t="s">
        <v>54</v>
      </c>
      <c r="H76" s="170"/>
      <c r="I76" s="172"/>
      <c r="J76" s="173" t="s">
        <v>55</v>
      </c>
      <c r="K76" s="170"/>
      <c r="L76" s="49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 s="31" customFormat="true" ht="14.4" hidden="true" customHeight="true" outlineLevel="0" collapsed="false">
      <c r="A77" s="24"/>
      <c r="B77" s="176"/>
      <c r="C77" s="177"/>
      <c r="D77" s="177"/>
      <c r="E77" s="177"/>
      <c r="F77" s="177"/>
      <c r="G77" s="177"/>
      <c r="H77" s="177"/>
      <c r="I77" s="178"/>
      <c r="J77" s="177"/>
      <c r="K77" s="177"/>
      <c r="L77" s="49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 customFormat="false" ht="12.8" hidden="true" customHeight="false" outlineLevel="0" collapsed="false"/>
    <row r="79" customFormat="false" ht="12.8" hidden="true" customHeight="false" outlineLevel="0" collapsed="false"/>
    <row r="80" customFormat="false" ht="12.8" hidden="true" customHeight="false" outlineLevel="0" collapsed="false"/>
    <row r="81" s="31" customFormat="true" ht="6.95" hidden="true" customHeight="true" outlineLevel="0" collapsed="false">
      <c r="A81" s="24"/>
      <c r="B81" s="179"/>
      <c r="C81" s="180"/>
      <c r="D81" s="180"/>
      <c r="E81" s="180"/>
      <c r="F81" s="180"/>
      <c r="G81" s="180"/>
      <c r="H81" s="180"/>
      <c r="I81" s="181"/>
      <c r="J81" s="180"/>
      <c r="K81" s="180"/>
      <c r="L81" s="49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</row>
    <row r="82" s="31" customFormat="true" ht="24.95" hidden="true" customHeight="true" outlineLevel="0" collapsed="false">
      <c r="A82" s="24"/>
      <c r="B82" s="25"/>
      <c r="C82" s="9" t="s">
        <v>127</v>
      </c>
      <c r="D82" s="26"/>
      <c r="E82" s="26"/>
      <c r="F82" s="26"/>
      <c r="G82" s="26"/>
      <c r="H82" s="26"/>
      <c r="I82" s="138"/>
      <c r="J82" s="26"/>
      <c r="K82" s="26"/>
      <c r="L82" s="49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</row>
    <row r="83" s="31" customFormat="true" ht="6.95" hidden="true" customHeight="true" outlineLevel="0" collapsed="false">
      <c r="A83" s="24"/>
      <c r="B83" s="25"/>
      <c r="C83" s="26"/>
      <c r="D83" s="26"/>
      <c r="E83" s="26"/>
      <c r="F83" s="26"/>
      <c r="G83" s="26"/>
      <c r="H83" s="26"/>
      <c r="I83" s="138"/>
      <c r="J83" s="26"/>
      <c r="K83" s="26"/>
      <c r="L83" s="49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 s="31" customFormat="true" ht="12" hidden="true" customHeight="true" outlineLevel="0" collapsed="false">
      <c r="A84" s="24"/>
      <c r="B84" s="25"/>
      <c r="C84" s="17" t="s">
        <v>15</v>
      </c>
      <c r="D84" s="26"/>
      <c r="E84" s="26"/>
      <c r="F84" s="26"/>
      <c r="G84" s="26"/>
      <c r="H84" s="26"/>
      <c r="I84" s="138"/>
      <c r="J84" s="26"/>
      <c r="K84" s="26"/>
      <c r="L84" s="49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 s="31" customFormat="true" ht="23.25" hidden="true" customHeight="true" outlineLevel="0" collapsed="false">
      <c r="A85" s="24"/>
      <c r="B85" s="25"/>
      <c r="C85" s="26"/>
      <c r="D85" s="26"/>
      <c r="E85" s="182" t="str">
        <f aca="false">E7</f>
        <v>TECHNICKÉ SLUŽBY KŘINICE - 4 bytové jednotky, na st. p. č. 118 k.ú. Křinice</v>
      </c>
      <c r="F85" s="182"/>
      <c r="G85" s="182"/>
      <c r="H85" s="182"/>
      <c r="I85" s="138"/>
      <c r="J85" s="26"/>
      <c r="K85" s="26"/>
      <c r="L85" s="49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</row>
    <row r="86" customFormat="false" ht="12" hidden="true" customHeight="true" outlineLevel="0" collapsed="false">
      <c r="B86" s="7"/>
      <c r="C86" s="17" t="s">
        <v>123</v>
      </c>
      <c r="D86" s="8"/>
      <c r="E86" s="8"/>
      <c r="F86" s="8"/>
      <c r="G86" s="8"/>
      <c r="H86" s="8"/>
      <c r="J86" s="8"/>
      <c r="K86" s="8"/>
      <c r="L86" s="6"/>
    </row>
    <row r="87" s="31" customFormat="true" ht="16.5" hidden="true" customHeight="true" outlineLevel="0" collapsed="false">
      <c r="A87" s="24"/>
      <c r="B87" s="25"/>
      <c r="C87" s="26"/>
      <c r="D87" s="26"/>
      <c r="E87" s="182" t="s">
        <v>124</v>
      </c>
      <c r="F87" s="182"/>
      <c r="G87" s="182"/>
      <c r="H87" s="182"/>
      <c r="I87" s="138"/>
      <c r="J87" s="26"/>
      <c r="K87" s="26"/>
      <c r="L87" s="49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</row>
    <row r="88" s="31" customFormat="true" ht="12" hidden="true" customHeight="true" outlineLevel="0" collapsed="false">
      <c r="A88" s="24"/>
      <c r="B88" s="25"/>
      <c r="C88" s="17" t="s">
        <v>125</v>
      </c>
      <c r="D88" s="26"/>
      <c r="E88" s="26"/>
      <c r="F88" s="26"/>
      <c r="G88" s="26"/>
      <c r="H88" s="26"/>
      <c r="I88" s="138"/>
      <c r="J88" s="26"/>
      <c r="K88" s="26"/>
      <c r="L88" s="49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</row>
    <row r="89" s="31" customFormat="true" ht="16.5" hidden="true" customHeight="true" outlineLevel="0" collapsed="false">
      <c r="A89" s="24"/>
      <c r="B89" s="25"/>
      <c r="C89" s="26"/>
      <c r="D89" s="26"/>
      <c r="E89" s="64" t="str">
        <f aca="false">E11</f>
        <v>3 - II.NP</v>
      </c>
      <c r="F89" s="64"/>
      <c r="G89" s="64"/>
      <c r="H89" s="64"/>
      <c r="I89" s="138"/>
      <c r="J89" s="26"/>
      <c r="K89" s="26"/>
      <c r="L89" s="49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</row>
    <row r="90" s="31" customFormat="true" ht="6.95" hidden="true" customHeight="true" outlineLevel="0" collapsed="false">
      <c r="A90" s="24"/>
      <c r="B90" s="25"/>
      <c r="C90" s="26"/>
      <c r="D90" s="26"/>
      <c r="E90" s="26"/>
      <c r="F90" s="26"/>
      <c r="G90" s="26"/>
      <c r="H90" s="26"/>
      <c r="I90" s="138"/>
      <c r="J90" s="26"/>
      <c r="K90" s="26"/>
      <c r="L90" s="49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</row>
    <row r="91" s="31" customFormat="true" ht="12" hidden="true" customHeight="true" outlineLevel="0" collapsed="false">
      <c r="A91" s="24"/>
      <c r="B91" s="25"/>
      <c r="C91" s="17" t="s">
        <v>19</v>
      </c>
      <c r="D91" s="26"/>
      <c r="E91" s="26"/>
      <c r="F91" s="18" t="str">
        <f aca="false">F14</f>
        <v>st. p. č. 118 k.ú. Křinice</v>
      </c>
      <c r="G91" s="26"/>
      <c r="H91" s="26"/>
      <c r="I91" s="140" t="s">
        <v>21</v>
      </c>
      <c r="J91" s="183" t="str">
        <f aca="false">IF(J14="","",J14)</f>
        <v>13. 5. 2020</v>
      </c>
      <c r="K91" s="26"/>
      <c r="L91" s="49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</row>
    <row r="92" s="31" customFormat="true" ht="6.95" hidden="true" customHeight="true" outlineLevel="0" collapsed="false">
      <c r="A92" s="24"/>
      <c r="B92" s="25"/>
      <c r="C92" s="26"/>
      <c r="D92" s="26"/>
      <c r="E92" s="26"/>
      <c r="F92" s="26"/>
      <c r="G92" s="26"/>
      <c r="H92" s="26"/>
      <c r="I92" s="138"/>
      <c r="J92" s="26"/>
      <c r="K92" s="26"/>
      <c r="L92" s="49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</row>
    <row r="93" s="31" customFormat="true" ht="15.15" hidden="true" customHeight="true" outlineLevel="0" collapsed="false">
      <c r="A93" s="24"/>
      <c r="B93" s="25"/>
      <c r="C93" s="17" t="s">
        <v>23</v>
      </c>
      <c r="D93" s="26"/>
      <c r="E93" s="26"/>
      <c r="F93" s="18" t="str">
        <f aca="false">E17</f>
        <v>Obec Křinice</v>
      </c>
      <c r="G93" s="26"/>
      <c r="H93" s="26"/>
      <c r="I93" s="140" t="s">
        <v>31</v>
      </c>
      <c r="J93" s="184" t="str">
        <f aca="false">E23</f>
        <v>Tomáš Valenta</v>
      </c>
      <c r="K93" s="26"/>
      <c r="L93" s="49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</row>
    <row r="94" s="31" customFormat="true" ht="15.15" hidden="true" customHeight="true" outlineLevel="0" collapsed="false">
      <c r="A94" s="24"/>
      <c r="B94" s="25"/>
      <c r="C94" s="17" t="s">
        <v>29</v>
      </c>
      <c r="D94" s="26"/>
      <c r="E94" s="26"/>
      <c r="F94" s="18" t="str">
        <f aca="false">IF(E20="","",E20)</f>
        <v>Vyplň údaj</v>
      </c>
      <c r="G94" s="26"/>
      <c r="H94" s="26"/>
      <c r="I94" s="140" t="s">
        <v>36</v>
      </c>
      <c r="J94" s="184" t="str">
        <f aca="false">E26</f>
        <v>Tomáš Valenta</v>
      </c>
      <c r="K94" s="26"/>
      <c r="L94" s="49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</row>
    <row r="95" s="31" customFormat="true" ht="10.3" hidden="true" customHeight="true" outlineLevel="0" collapsed="false">
      <c r="A95" s="24"/>
      <c r="B95" s="25"/>
      <c r="C95" s="26"/>
      <c r="D95" s="26"/>
      <c r="E95" s="26"/>
      <c r="F95" s="26"/>
      <c r="G95" s="26"/>
      <c r="H95" s="26"/>
      <c r="I95" s="138"/>
      <c r="J95" s="26"/>
      <c r="K95" s="26"/>
      <c r="L95" s="49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</row>
    <row r="96" s="31" customFormat="true" ht="29.3" hidden="true" customHeight="true" outlineLevel="0" collapsed="false">
      <c r="A96" s="24"/>
      <c r="B96" s="25"/>
      <c r="C96" s="185" t="s">
        <v>128</v>
      </c>
      <c r="D96" s="186"/>
      <c r="E96" s="186"/>
      <c r="F96" s="186"/>
      <c r="G96" s="186"/>
      <c r="H96" s="186"/>
      <c r="I96" s="187"/>
      <c r="J96" s="188" t="s">
        <v>129</v>
      </c>
      <c r="K96" s="186"/>
      <c r="L96" s="49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</row>
    <row r="97" s="31" customFormat="true" ht="10.3" hidden="true" customHeight="true" outlineLevel="0" collapsed="false">
      <c r="A97" s="24"/>
      <c r="B97" s="25"/>
      <c r="C97" s="26"/>
      <c r="D97" s="26"/>
      <c r="E97" s="26"/>
      <c r="F97" s="26"/>
      <c r="G97" s="26"/>
      <c r="H97" s="26"/>
      <c r="I97" s="138"/>
      <c r="J97" s="26"/>
      <c r="K97" s="26"/>
      <c r="L97" s="49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</row>
    <row r="98" s="31" customFormat="true" ht="22.8" hidden="true" customHeight="true" outlineLevel="0" collapsed="false">
      <c r="A98" s="24"/>
      <c r="B98" s="25"/>
      <c r="C98" s="189" t="s">
        <v>130</v>
      </c>
      <c r="D98" s="26"/>
      <c r="E98" s="26"/>
      <c r="F98" s="26"/>
      <c r="G98" s="26"/>
      <c r="H98" s="26"/>
      <c r="I98" s="138"/>
      <c r="J98" s="190" t="n">
        <f aca="false">J138</f>
        <v>0</v>
      </c>
      <c r="K98" s="26"/>
      <c r="L98" s="49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U98" s="3" t="s">
        <v>131</v>
      </c>
    </row>
    <row r="99" s="191" customFormat="true" ht="24.95" hidden="true" customHeight="true" outlineLevel="0" collapsed="false">
      <c r="B99" s="192"/>
      <c r="C99" s="193"/>
      <c r="D99" s="194" t="s">
        <v>132</v>
      </c>
      <c r="E99" s="195"/>
      <c r="F99" s="195"/>
      <c r="G99" s="195"/>
      <c r="H99" s="195"/>
      <c r="I99" s="196"/>
      <c r="J99" s="197" t="n">
        <f aca="false">J139</f>
        <v>0</v>
      </c>
      <c r="K99" s="193"/>
      <c r="L99" s="198"/>
    </row>
    <row r="100" s="199" customFormat="true" ht="19.95" hidden="true" customHeight="true" outlineLevel="0" collapsed="false">
      <c r="B100" s="200"/>
      <c r="C100" s="117"/>
      <c r="D100" s="201" t="s">
        <v>135</v>
      </c>
      <c r="E100" s="202"/>
      <c r="F100" s="202"/>
      <c r="G100" s="202"/>
      <c r="H100" s="202"/>
      <c r="I100" s="203"/>
      <c r="J100" s="204" t="n">
        <f aca="false">J140</f>
        <v>0</v>
      </c>
      <c r="K100" s="117"/>
      <c r="L100" s="205"/>
    </row>
    <row r="101" s="199" customFormat="true" ht="19.95" hidden="true" customHeight="true" outlineLevel="0" collapsed="false">
      <c r="B101" s="200"/>
      <c r="C101" s="117"/>
      <c r="D101" s="201" t="s">
        <v>394</v>
      </c>
      <c r="E101" s="202"/>
      <c r="F101" s="202"/>
      <c r="G101" s="202"/>
      <c r="H101" s="202"/>
      <c r="I101" s="203"/>
      <c r="J101" s="204" t="n">
        <f aca="false">J196</f>
        <v>0</v>
      </c>
      <c r="K101" s="117"/>
      <c r="L101" s="205"/>
    </row>
    <row r="102" s="199" customFormat="true" ht="19.95" hidden="true" customHeight="true" outlineLevel="0" collapsed="false">
      <c r="B102" s="200"/>
      <c r="C102" s="117"/>
      <c r="D102" s="201" t="s">
        <v>137</v>
      </c>
      <c r="E102" s="202"/>
      <c r="F102" s="202"/>
      <c r="G102" s="202"/>
      <c r="H102" s="202"/>
      <c r="I102" s="203"/>
      <c r="J102" s="204" t="n">
        <f aca="false">J602</f>
        <v>0</v>
      </c>
      <c r="K102" s="117"/>
      <c r="L102" s="205"/>
    </row>
    <row r="103" s="199" customFormat="true" ht="19.95" hidden="true" customHeight="true" outlineLevel="0" collapsed="false">
      <c r="B103" s="200"/>
      <c r="C103" s="117"/>
      <c r="D103" s="201" t="s">
        <v>138</v>
      </c>
      <c r="E103" s="202"/>
      <c r="F103" s="202"/>
      <c r="G103" s="202"/>
      <c r="H103" s="202"/>
      <c r="I103" s="203"/>
      <c r="J103" s="204" t="n">
        <f aca="false">J802</f>
        <v>0</v>
      </c>
      <c r="K103" s="117"/>
      <c r="L103" s="205"/>
    </row>
    <row r="104" s="199" customFormat="true" ht="19.95" hidden="true" customHeight="true" outlineLevel="0" collapsed="false">
      <c r="B104" s="200"/>
      <c r="C104" s="117"/>
      <c r="D104" s="201" t="s">
        <v>139</v>
      </c>
      <c r="E104" s="202"/>
      <c r="F104" s="202"/>
      <c r="G104" s="202"/>
      <c r="H104" s="202"/>
      <c r="I104" s="203"/>
      <c r="J104" s="204" t="n">
        <f aca="false">J808</f>
        <v>0</v>
      </c>
      <c r="K104" s="117"/>
      <c r="L104" s="205"/>
    </row>
    <row r="105" s="191" customFormat="true" ht="24.95" hidden="true" customHeight="true" outlineLevel="0" collapsed="false">
      <c r="B105" s="192"/>
      <c r="C105" s="193"/>
      <c r="D105" s="194" t="s">
        <v>395</v>
      </c>
      <c r="E105" s="195"/>
      <c r="F105" s="195"/>
      <c r="G105" s="195"/>
      <c r="H105" s="195"/>
      <c r="I105" s="196"/>
      <c r="J105" s="197" t="n">
        <f aca="false">J810</f>
        <v>0</v>
      </c>
      <c r="K105" s="193"/>
      <c r="L105" s="198"/>
    </row>
    <row r="106" s="199" customFormat="true" ht="19.95" hidden="true" customHeight="true" outlineLevel="0" collapsed="false">
      <c r="B106" s="200"/>
      <c r="C106" s="117"/>
      <c r="D106" s="201" t="s">
        <v>397</v>
      </c>
      <c r="E106" s="202"/>
      <c r="F106" s="202"/>
      <c r="G106" s="202"/>
      <c r="H106" s="202"/>
      <c r="I106" s="203"/>
      <c r="J106" s="204" t="n">
        <f aca="false">J811</f>
        <v>0</v>
      </c>
      <c r="K106" s="117"/>
      <c r="L106" s="205"/>
    </row>
    <row r="107" s="199" customFormat="true" ht="19.95" hidden="true" customHeight="true" outlineLevel="0" collapsed="false">
      <c r="B107" s="200"/>
      <c r="C107" s="117"/>
      <c r="D107" s="201" t="s">
        <v>398</v>
      </c>
      <c r="E107" s="202"/>
      <c r="F107" s="202"/>
      <c r="G107" s="202"/>
      <c r="H107" s="202"/>
      <c r="I107" s="203"/>
      <c r="J107" s="204" t="n">
        <f aca="false">J878</f>
        <v>0</v>
      </c>
      <c r="K107" s="117"/>
      <c r="L107" s="205"/>
    </row>
    <row r="108" s="199" customFormat="true" ht="19.95" hidden="true" customHeight="true" outlineLevel="0" collapsed="false">
      <c r="B108" s="200"/>
      <c r="C108" s="117"/>
      <c r="D108" s="201" t="s">
        <v>1302</v>
      </c>
      <c r="E108" s="202"/>
      <c r="F108" s="202"/>
      <c r="G108" s="202"/>
      <c r="H108" s="202"/>
      <c r="I108" s="203"/>
      <c r="J108" s="204" t="n">
        <f aca="false">J882</f>
        <v>0</v>
      </c>
      <c r="K108" s="117"/>
      <c r="L108" s="205"/>
    </row>
    <row r="109" s="199" customFormat="true" ht="19.95" hidden="true" customHeight="true" outlineLevel="0" collapsed="false">
      <c r="B109" s="200"/>
      <c r="C109" s="117"/>
      <c r="D109" s="201" t="s">
        <v>141</v>
      </c>
      <c r="E109" s="202"/>
      <c r="F109" s="202"/>
      <c r="G109" s="202"/>
      <c r="H109" s="202"/>
      <c r="I109" s="203"/>
      <c r="J109" s="204" t="n">
        <f aca="false">J890</f>
        <v>0</v>
      </c>
      <c r="K109" s="117"/>
      <c r="L109" s="205"/>
    </row>
    <row r="110" s="199" customFormat="true" ht="19.95" hidden="true" customHeight="true" outlineLevel="0" collapsed="false">
      <c r="B110" s="200"/>
      <c r="C110" s="117"/>
      <c r="D110" s="201" t="s">
        <v>400</v>
      </c>
      <c r="E110" s="202"/>
      <c r="F110" s="202"/>
      <c r="G110" s="202"/>
      <c r="H110" s="202"/>
      <c r="I110" s="203"/>
      <c r="J110" s="204" t="n">
        <f aca="false">J917</f>
        <v>0</v>
      </c>
      <c r="K110" s="117"/>
      <c r="L110" s="205"/>
    </row>
    <row r="111" s="199" customFormat="true" ht="19.95" hidden="true" customHeight="true" outlineLevel="0" collapsed="false">
      <c r="B111" s="200"/>
      <c r="C111" s="117"/>
      <c r="D111" s="201" t="s">
        <v>401</v>
      </c>
      <c r="E111" s="202"/>
      <c r="F111" s="202"/>
      <c r="G111" s="202"/>
      <c r="H111" s="202"/>
      <c r="I111" s="203"/>
      <c r="J111" s="204" t="n">
        <f aca="false">J1006</f>
        <v>0</v>
      </c>
      <c r="K111" s="117"/>
      <c r="L111" s="205"/>
    </row>
    <row r="112" s="199" customFormat="true" ht="19.95" hidden="true" customHeight="true" outlineLevel="0" collapsed="false">
      <c r="B112" s="200"/>
      <c r="C112" s="117"/>
      <c r="D112" s="201" t="s">
        <v>402</v>
      </c>
      <c r="E112" s="202"/>
      <c r="F112" s="202"/>
      <c r="G112" s="202"/>
      <c r="H112" s="202"/>
      <c r="I112" s="203"/>
      <c r="J112" s="204" t="n">
        <f aca="false">J1064</f>
        <v>0</v>
      </c>
      <c r="K112" s="117"/>
      <c r="L112" s="205"/>
    </row>
    <row r="113" s="199" customFormat="true" ht="19.95" hidden="true" customHeight="true" outlineLevel="0" collapsed="false">
      <c r="B113" s="200"/>
      <c r="C113" s="117"/>
      <c r="D113" s="201" t="s">
        <v>142</v>
      </c>
      <c r="E113" s="202"/>
      <c r="F113" s="202"/>
      <c r="G113" s="202"/>
      <c r="H113" s="202"/>
      <c r="I113" s="203"/>
      <c r="J113" s="204" t="n">
        <f aca="false">J1109</f>
        <v>0</v>
      </c>
      <c r="K113" s="117"/>
      <c r="L113" s="205"/>
    </row>
    <row r="114" s="199" customFormat="true" ht="19.95" hidden="true" customHeight="true" outlineLevel="0" collapsed="false">
      <c r="B114" s="200"/>
      <c r="C114" s="117"/>
      <c r="D114" s="201" t="s">
        <v>403</v>
      </c>
      <c r="E114" s="202"/>
      <c r="F114" s="202"/>
      <c r="G114" s="202"/>
      <c r="H114" s="202"/>
      <c r="I114" s="203"/>
      <c r="J114" s="204" t="n">
        <f aca="false">J1117</f>
        <v>0</v>
      </c>
      <c r="K114" s="117"/>
      <c r="L114" s="205"/>
    </row>
    <row r="115" s="191" customFormat="true" ht="24.95" hidden="true" customHeight="true" outlineLevel="0" collapsed="false">
      <c r="B115" s="192"/>
      <c r="C115" s="193"/>
      <c r="D115" s="194" t="s">
        <v>143</v>
      </c>
      <c r="E115" s="195"/>
      <c r="F115" s="195"/>
      <c r="G115" s="195"/>
      <c r="H115" s="195"/>
      <c r="I115" s="196"/>
      <c r="J115" s="197" t="n">
        <f aca="false">J1132</f>
        <v>0</v>
      </c>
      <c r="K115" s="193"/>
      <c r="L115" s="198"/>
    </row>
    <row r="116" s="199" customFormat="true" ht="19.95" hidden="true" customHeight="true" outlineLevel="0" collapsed="false">
      <c r="B116" s="200"/>
      <c r="C116" s="117"/>
      <c r="D116" s="201" t="s">
        <v>144</v>
      </c>
      <c r="E116" s="202"/>
      <c r="F116" s="202"/>
      <c r="G116" s="202"/>
      <c r="H116" s="202"/>
      <c r="I116" s="203"/>
      <c r="J116" s="204" t="n">
        <f aca="false">J1133</f>
        <v>0</v>
      </c>
      <c r="K116" s="117"/>
      <c r="L116" s="205"/>
    </row>
    <row r="117" s="31" customFormat="true" ht="21.85" hidden="true" customHeight="true" outlineLevel="0" collapsed="false">
      <c r="A117" s="24"/>
      <c r="B117" s="25"/>
      <c r="C117" s="26"/>
      <c r="D117" s="26"/>
      <c r="E117" s="26"/>
      <c r="F117" s="26"/>
      <c r="G117" s="26"/>
      <c r="H117" s="26"/>
      <c r="I117" s="138"/>
      <c r="J117" s="26"/>
      <c r="K117" s="26"/>
      <c r="L117" s="49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 s="31" customFormat="true" ht="6.95" hidden="true" customHeight="true" outlineLevel="0" collapsed="false">
      <c r="A118" s="24"/>
      <c r="B118" s="52"/>
      <c r="C118" s="53"/>
      <c r="D118" s="53"/>
      <c r="E118" s="53"/>
      <c r="F118" s="53"/>
      <c r="G118" s="53"/>
      <c r="H118" s="53"/>
      <c r="I118" s="178"/>
      <c r="J118" s="53"/>
      <c r="K118" s="53"/>
      <c r="L118" s="49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  <row r="119" customFormat="false" ht="12.8" hidden="true" customHeight="false" outlineLevel="0" collapsed="false"/>
    <row r="120" customFormat="false" ht="12.8" hidden="true" customHeight="false" outlineLevel="0" collapsed="false"/>
    <row r="121" customFormat="false" ht="12.8" hidden="true" customHeight="false" outlineLevel="0" collapsed="false"/>
    <row r="122" s="31" customFormat="true" ht="6.95" hidden="false" customHeight="true" outlineLevel="0" collapsed="false">
      <c r="A122" s="24"/>
      <c r="B122" s="54"/>
      <c r="C122" s="55"/>
      <c r="D122" s="55"/>
      <c r="E122" s="55"/>
      <c r="F122" s="55"/>
      <c r="G122" s="55"/>
      <c r="H122" s="55"/>
      <c r="I122" s="181"/>
      <c r="J122" s="55"/>
      <c r="K122" s="55"/>
      <c r="L122" s="49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</row>
    <row r="123" s="31" customFormat="true" ht="24.95" hidden="false" customHeight="true" outlineLevel="0" collapsed="false">
      <c r="A123" s="24"/>
      <c r="B123" s="25"/>
      <c r="C123" s="9" t="s">
        <v>145</v>
      </c>
      <c r="D123" s="26"/>
      <c r="E123" s="26"/>
      <c r="F123" s="26"/>
      <c r="G123" s="26"/>
      <c r="H123" s="26"/>
      <c r="I123" s="138"/>
      <c r="J123" s="26"/>
      <c r="K123" s="26"/>
      <c r="L123" s="49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</row>
    <row r="124" s="31" customFormat="true" ht="6.95" hidden="false" customHeight="true" outlineLevel="0" collapsed="false">
      <c r="A124" s="24"/>
      <c r="B124" s="25"/>
      <c r="C124" s="26"/>
      <c r="D124" s="26"/>
      <c r="E124" s="26"/>
      <c r="F124" s="26"/>
      <c r="G124" s="26"/>
      <c r="H124" s="26"/>
      <c r="I124" s="138"/>
      <c r="J124" s="26"/>
      <c r="K124" s="26"/>
      <c r="L124" s="49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</row>
    <row r="125" s="31" customFormat="true" ht="12" hidden="false" customHeight="true" outlineLevel="0" collapsed="false">
      <c r="A125" s="24"/>
      <c r="B125" s="25"/>
      <c r="C125" s="17" t="s">
        <v>15</v>
      </c>
      <c r="D125" s="26"/>
      <c r="E125" s="26"/>
      <c r="F125" s="26"/>
      <c r="G125" s="26"/>
      <c r="H125" s="26"/>
      <c r="I125" s="138"/>
      <c r="J125" s="26"/>
      <c r="K125" s="26"/>
      <c r="L125" s="49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</row>
    <row r="126" s="31" customFormat="true" ht="23.25" hidden="false" customHeight="true" outlineLevel="0" collapsed="false">
      <c r="A126" s="24"/>
      <c r="B126" s="25"/>
      <c r="C126" s="26"/>
      <c r="D126" s="26"/>
      <c r="E126" s="182" t="str">
        <f aca="false">E7</f>
        <v>TECHNICKÉ SLUŽBY KŘINICE - 4 bytové jednotky, na st. p. č. 118 k.ú. Křinice</v>
      </c>
      <c r="F126" s="182"/>
      <c r="G126" s="182"/>
      <c r="H126" s="182"/>
      <c r="I126" s="138"/>
      <c r="J126" s="26"/>
      <c r="K126" s="26"/>
      <c r="L126" s="49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</row>
    <row r="127" customFormat="false" ht="12" hidden="false" customHeight="true" outlineLevel="0" collapsed="false">
      <c r="B127" s="7"/>
      <c r="C127" s="17" t="s">
        <v>123</v>
      </c>
      <c r="D127" s="8"/>
      <c r="E127" s="8"/>
      <c r="F127" s="8"/>
      <c r="G127" s="8"/>
      <c r="H127" s="8"/>
      <c r="J127" s="8"/>
      <c r="K127" s="8"/>
      <c r="L127" s="6"/>
    </row>
    <row r="128" s="31" customFormat="true" ht="16.5" hidden="false" customHeight="true" outlineLevel="0" collapsed="false">
      <c r="A128" s="24"/>
      <c r="B128" s="25"/>
      <c r="C128" s="26"/>
      <c r="D128" s="26"/>
      <c r="E128" s="182" t="s">
        <v>124</v>
      </c>
      <c r="F128" s="182"/>
      <c r="G128" s="182"/>
      <c r="H128" s="182"/>
      <c r="I128" s="138"/>
      <c r="J128" s="26"/>
      <c r="K128" s="26"/>
      <c r="L128" s="49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</row>
    <row r="129" s="31" customFormat="true" ht="12" hidden="false" customHeight="true" outlineLevel="0" collapsed="false">
      <c r="A129" s="24"/>
      <c r="B129" s="25"/>
      <c r="C129" s="17" t="s">
        <v>125</v>
      </c>
      <c r="D129" s="26"/>
      <c r="E129" s="26"/>
      <c r="F129" s="26"/>
      <c r="G129" s="26"/>
      <c r="H129" s="26"/>
      <c r="I129" s="138"/>
      <c r="J129" s="26"/>
      <c r="K129" s="26"/>
      <c r="L129" s="49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</row>
    <row r="130" s="31" customFormat="true" ht="16.5" hidden="false" customHeight="true" outlineLevel="0" collapsed="false">
      <c r="A130" s="24"/>
      <c r="B130" s="25"/>
      <c r="C130" s="26"/>
      <c r="D130" s="26"/>
      <c r="E130" s="64" t="str">
        <f aca="false">E11</f>
        <v>3 - II.NP</v>
      </c>
      <c r="F130" s="64"/>
      <c r="G130" s="64"/>
      <c r="H130" s="64"/>
      <c r="I130" s="138"/>
      <c r="J130" s="26"/>
      <c r="K130" s="26"/>
      <c r="L130" s="49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</row>
    <row r="131" s="31" customFormat="true" ht="6.95" hidden="false" customHeight="true" outlineLevel="0" collapsed="false">
      <c r="A131" s="24"/>
      <c r="B131" s="25"/>
      <c r="C131" s="26"/>
      <c r="D131" s="26"/>
      <c r="E131" s="26"/>
      <c r="F131" s="26"/>
      <c r="G131" s="26"/>
      <c r="H131" s="26"/>
      <c r="I131" s="138"/>
      <c r="J131" s="26"/>
      <c r="K131" s="26"/>
      <c r="L131" s="49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</row>
    <row r="132" s="31" customFormat="true" ht="12" hidden="false" customHeight="true" outlineLevel="0" collapsed="false">
      <c r="A132" s="24"/>
      <c r="B132" s="25"/>
      <c r="C132" s="17" t="s">
        <v>19</v>
      </c>
      <c r="D132" s="26"/>
      <c r="E132" s="26"/>
      <c r="F132" s="18" t="str">
        <f aca="false">F14</f>
        <v>st. p. č. 118 k.ú. Křinice</v>
      </c>
      <c r="G132" s="26"/>
      <c r="H132" s="26"/>
      <c r="I132" s="140" t="s">
        <v>21</v>
      </c>
      <c r="J132" s="183" t="str">
        <f aca="false">IF(J14="","",J14)</f>
        <v>13. 5. 2020</v>
      </c>
      <c r="K132" s="26"/>
      <c r="L132" s="49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</row>
    <row r="133" s="31" customFormat="true" ht="6.95" hidden="false" customHeight="true" outlineLevel="0" collapsed="false">
      <c r="A133" s="24"/>
      <c r="B133" s="25"/>
      <c r="C133" s="26"/>
      <c r="D133" s="26"/>
      <c r="E133" s="26"/>
      <c r="F133" s="26"/>
      <c r="G133" s="26"/>
      <c r="H133" s="26"/>
      <c r="I133" s="138"/>
      <c r="J133" s="26"/>
      <c r="K133" s="26"/>
      <c r="L133" s="49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</row>
    <row r="134" s="31" customFormat="true" ht="15.15" hidden="false" customHeight="true" outlineLevel="0" collapsed="false">
      <c r="A134" s="24"/>
      <c r="B134" s="25"/>
      <c r="C134" s="17" t="s">
        <v>23</v>
      </c>
      <c r="D134" s="26"/>
      <c r="E134" s="26"/>
      <c r="F134" s="18" t="str">
        <f aca="false">E17</f>
        <v>Obec Křinice</v>
      </c>
      <c r="G134" s="26"/>
      <c r="H134" s="26"/>
      <c r="I134" s="140" t="s">
        <v>31</v>
      </c>
      <c r="J134" s="184" t="str">
        <f aca="false">E23</f>
        <v>Tomáš Valenta</v>
      </c>
      <c r="K134" s="26"/>
      <c r="L134" s="49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</row>
    <row r="135" s="31" customFormat="true" ht="15.15" hidden="false" customHeight="true" outlineLevel="0" collapsed="false">
      <c r="A135" s="24"/>
      <c r="B135" s="25"/>
      <c r="C135" s="17" t="s">
        <v>29</v>
      </c>
      <c r="D135" s="26"/>
      <c r="E135" s="26"/>
      <c r="F135" s="18" t="str">
        <f aca="false">IF(E20="","",E20)</f>
        <v>Vyplň údaj</v>
      </c>
      <c r="G135" s="26"/>
      <c r="H135" s="26"/>
      <c r="I135" s="140" t="s">
        <v>36</v>
      </c>
      <c r="J135" s="184" t="str">
        <f aca="false">E26</f>
        <v>Tomáš Valenta</v>
      </c>
      <c r="K135" s="26"/>
      <c r="L135" s="49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</row>
    <row r="136" s="31" customFormat="true" ht="10.3" hidden="false" customHeight="true" outlineLevel="0" collapsed="false">
      <c r="A136" s="24"/>
      <c r="B136" s="25"/>
      <c r="C136" s="26"/>
      <c r="D136" s="26"/>
      <c r="E136" s="26"/>
      <c r="F136" s="26"/>
      <c r="G136" s="26"/>
      <c r="H136" s="26"/>
      <c r="I136" s="138"/>
      <c r="J136" s="26"/>
      <c r="K136" s="26"/>
      <c r="L136" s="49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</row>
    <row r="137" s="214" customFormat="true" ht="29.3" hidden="false" customHeight="true" outlineLevel="0" collapsed="false">
      <c r="A137" s="206"/>
      <c r="B137" s="207"/>
      <c r="C137" s="208" t="s">
        <v>146</v>
      </c>
      <c r="D137" s="209" t="s">
        <v>64</v>
      </c>
      <c r="E137" s="209" t="s">
        <v>60</v>
      </c>
      <c r="F137" s="209" t="s">
        <v>61</v>
      </c>
      <c r="G137" s="209" t="s">
        <v>147</v>
      </c>
      <c r="H137" s="209" t="s">
        <v>148</v>
      </c>
      <c r="I137" s="210" t="s">
        <v>149</v>
      </c>
      <c r="J137" s="211" t="s">
        <v>129</v>
      </c>
      <c r="K137" s="212" t="s">
        <v>150</v>
      </c>
      <c r="L137" s="213"/>
      <c r="M137" s="82"/>
      <c r="N137" s="83" t="s">
        <v>43</v>
      </c>
      <c r="O137" s="83" t="s">
        <v>151</v>
      </c>
      <c r="P137" s="83" t="s">
        <v>152</v>
      </c>
      <c r="Q137" s="83" t="s">
        <v>153</v>
      </c>
      <c r="R137" s="83" t="s">
        <v>154</v>
      </c>
      <c r="S137" s="83" t="s">
        <v>155</v>
      </c>
      <c r="T137" s="84" t="s">
        <v>156</v>
      </c>
      <c r="U137" s="206"/>
      <c r="V137" s="206"/>
      <c r="W137" s="206"/>
      <c r="X137" s="206"/>
      <c r="Y137" s="206"/>
      <c r="Z137" s="206"/>
      <c r="AA137" s="206"/>
      <c r="AB137" s="206"/>
      <c r="AC137" s="206"/>
      <c r="AD137" s="206"/>
      <c r="AE137" s="206"/>
    </row>
    <row r="138" s="31" customFormat="true" ht="22.8" hidden="false" customHeight="true" outlineLevel="0" collapsed="false">
      <c r="A138" s="24"/>
      <c r="B138" s="25"/>
      <c r="C138" s="90" t="s">
        <v>157</v>
      </c>
      <c r="D138" s="26"/>
      <c r="E138" s="26"/>
      <c r="F138" s="26"/>
      <c r="G138" s="26"/>
      <c r="H138" s="26"/>
      <c r="I138" s="138"/>
      <c r="J138" s="215" t="n">
        <f aca="false">BK138</f>
        <v>0</v>
      </c>
      <c r="K138" s="26"/>
      <c r="L138" s="30"/>
      <c r="M138" s="85"/>
      <c r="N138" s="216"/>
      <c r="O138" s="86"/>
      <c r="P138" s="217" t="n">
        <f aca="false">P139+P810+P1132</f>
        <v>0</v>
      </c>
      <c r="Q138" s="86"/>
      <c r="R138" s="217" t="n">
        <f aca="false">R139+R810+R1132</f>
        <v>50.45758699</v>
      </c>
      <c r="S138" s="86"/>
      <c r="T138" s="218" t="n">
        <f aca="false">T139+T810+T1132</f>
        <v>44.73685388</v>
      </c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T138" s="3" t="s">
        <v>78</v>
      </c>
      <c r="AU138" s="3" t="s">
        <v>131</v>
      </c>
      <c r="BK138" s="219" t="n">
        <f aca="false">BK139+BK810+BK1132</f>
        <v>0</v>
      </c>
    </row>
    <row r="139" s="220" customFormat="true" ht="25.9" hidden="false" customHeight="true" outlineLevel="0" collapsed="false">
      <c r="B139" s="221"/>
      <c r="C139" s="222"/>
      <c r="D139" s="223" t="s">
        <v>78</v>
      </c>
      <c r="E139" s="224" t="s">
        <v>158</v>
      </c>
      <c r="F139" s="224" t="s">
        <v>159</v>
      </c>
      <c r="G139" s="222"/>
      <c r="H139" s="222"/>
      <c r="I139" s="225"/>
      <c r="J139" s="226" t="n">
        <f aca="false">BK139</f>
        <v>0</v>
      </c>
      <c r="K139" s="222"/>
      <c r="L139" s="227"/>
      <c r="M139" s="228"/>
      <c r="N139" s="229"/>
      <c r="O139" s="229"/>
      <c r="P139" s="230" t="n">
        <f aca="false">P140+P196+P602+P802+P808</f>
        <v>0</v>
      </c>
      <c r="Q139" s="229"/>
      <c r="R139" s="230" t="n">
        <f aca="false">R140+R196+R602+R802+R808</f>
        <v>43.23137219</v>
      </c>
      <c r="S139" s="229"/>
      <c r="T139" s="231" t="n">
        <f aca="false">T140+T196+T602+T802+T808</f>
        <v>44.655061</v>
      </c>
      <c r="AR139" s="232" t="s">
        <v>86</v>
      </c>
      <c r="AT139" s="233" t="s">
        <v>78</v>
      </c>
      <c r="AU139" s="233" t="s">
        <v>79</v>
      </c>
      <c r="AY139" s="232" t="s">
        <v>160</v>
      </c>
      <c r="BK139" s="234" t="n">
        <f aca="false">BK140+BK196+BK602+BK802+BK808</f>
        <v>0</v>
      </c>
    </row>
    <row r="140" s="220" customFormat="true" ht="22.8" hidden="false" customHeight="true" outlineLevel="0" collapsed="false">
      <c r="B140" s="221"/>
      <c r="C140" s="222"/>
      <c r="D140" s="223" t="s">
        <v>78</v>
      </c>
      <c r="E140" s="235" t="s">
        <v>95</v>
      </c>
      <c r="F140" s="235" t="s">
        <v>209</v>
      </c>
      <c r="G140" s="222"/>
      <c r="H140" s="222"/>
      <c r="I140" s="225"/>
      <c r="J140" s="236" t="n">
        <f aca="false">BK140</f>
        <v>0</v>
      </c>
      <c r="K140" s="222"/>
      <c r="L140" s="227"/>
      <c r="M140" s="228"/>
      <c r="N140" s="229"/>
      <c r="O140" s="229"/>
      <c r="P140" s="230" t="n">
        <f aca="false">SUM(P141:P195)</f>
        <v>0</v>
      </c>
      <c r="Q140" s="229"/>
      <c r="R140" s="230" t="n">
        <f aca="false">SUM(R141:R195)</f>
        <v>7.21351832</v>
      </c>
      <c r="S140" s="229"/>
      <c r="T140" s="231" t="n">
        <f aca="false">SUM(T141:T195)</f>
        <v>0</v>
      </c>
      <c r="AR140" s="232" t="s">
        <v>86</v>
      </c>
      <c r="AT140" s="233" t="s">
        <v>78</v>
      </c>
      <c r="AU140" s="233" t="s">
        <v>86</v>
      </c>
      <c r="AY140" s="232" t="s">
        <v>160</v>
      </c>
      <c r="BK140" s="234" t="n">
        <f aca="false">SUM(BK141:BK195)</f>
        <v>0</v>
      </c>
    </row>
    <row r="141" s="31" customFormat="true" ht="21.75" hidden="false" customHeight="true" outlineLevel="0" collapsed="false">
      <c r="A141" s="24"/>
      <c r="B141" s="25"/>
      <c r="C141" s="237" t="s">
        <v>86</v>
      </c>
      <c r="D141" s="237" t="s">
        <v>162</v>
      </c>
      <c r="E141" s="238" t="s">
        <v>451</v>
      </c>
      <c r="F141" s="239" t="s">
        <v>452</v>
      </c>
      <c r="G141" s="240" t="s">
        <v>165</v>
      </c>
      <c r="H141" s="241" t="n">
        <v>1.508</v>
      </c>
      <c r="I141" s="242"/>
      <c r="J141" s="243" t="n">
        <f aca="false">ROUND(I141*H141,2)</f>
        <v>0</v>
      </c>
      <c r="K141" s="244"/>
      <c r="L141" s="30"/>
      <c r="M141" s="245"/>
      <c r="N141" s="246" t="s">
        <v>44</v>
      </c>
      <c r="O141" s="74"/>
      <c r="P141" s="247" t="n">
        <f aca="false">O141*H141</f>
        <v>0</v>
      </c>
      <c r="Q141" s="247" t="n">
        <v>1.8775</v>
      </c>
      <c r="R141" s="247" t="n">
        <f aca="false">Q141*H141</f>
        <v>2.83127</v>
      </c>
      <c r="S141" s="247" t="n">
        <v>0</v>
      </c>
      <c r="T141" s="248" t="n">
        <f aca="false">S141*H141</f>
        <v>0</v>
      </c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R141" s="249" t="s">
        <v>166</v>
      </c>
      <c r="AT141" s="249" t="s">
        <v>162</v>
      </c>
      <c r="AU141" s="249" t="s">
        <v>88</v>
      </c>
      <c r="AY141" s="3" t="s">
        <v>160</v>
      </c>
      <c r="BE141" s="250" t="n">
        <f aca="false">IF(N141="základní",J141,0)</f>
        <v>0</v>
      </c>
      <c r="BF141" s="250" t="n">
        <f aca="false">IF(N141="snížená",J141,0)</f>
        <v>0</v>
      </c>
      <c r="BG141" s="250" t="n">
        <f aca="false">IF(N141="zákl. přenesená",J141,0)</f>
        <v>0</v>
      </c>
      <c r="BH141" s="250" t="n">
        <f aca="false">IF(N141="sníž. přenesená",J141,0)</f>
        <v>0</v>
      </c>
      <c r="BI141" s="250" t="n">
        <f aca="false">IF(N141="nulová",J141,0)</f>
        <v>0</v>
      </c>
      <c r="BJ141" s="3" t="s">
        <v>86</v>
      </c>
      <c r="BK141" s="250" t="n">
        <f aca="false">ROUND(I141*H141,2)</f>
        <v>0</v>
      </c>
      <c r="BL141" s="3" t="s">
        <v>166</v>
      </c>
      <c r="BM141" s="249" t="s">
        <v>453</v>
      </c>
    </row>
    <row r="142" s="251" customFormat="true" ht="12.8" hidden="false" customHeight="false" outlineLevel="0" collapsed="false">
      <c r="B142" s="252"/>
      <c r="C142" s="253"/>
      <c r="D142" s="254" t="s">
        <v>168</v>
      </c>
      <c r="E142" s="255"/>
      <c r="F142" s="256" t="s">
        <v>1303</v>
      </c>
      <c r="G142" s="253"/>
      <c r="H142" s="257" t="n">
        <v>0.519</v>
      </c>
      <c r="I142" s="258"/>
      <c r="J142" s="253"/>
      <c r="K142" s="253"/>
      <c r="L142" s="259"/>
      <c r="M142" s="260"/>
      <c r="N142" s="261"/>
      <c r="O142" s="261"/>
      <c r="P142" s="261"/>
      <c r="Q142" s="261"/>
      <c r="R142" s="261"/>
      <c r="S142" s="261"/>
      <c r="T142" s="262"/>
      <c r="AT142" s="263" t="s">
        <v>168</v>
      </c>
      <c r="AU142" s="263" t="s">
        <v>88</v>
      </c>
      <c r="AV142" s="251" t="s">
        <v>88</v>
      </c>
      <c r="AW142" s="251" t="s">
        <v>35</v>
      </c>
      <c r="AX142" s="251" t="s">
        <v>79</v>
      </c>
      <c r="AY142" s="263" t="s">
        <v>160</v>
      </c>
    </row>
    <row r="143" s="276" customFormat="true" ht="12.8" hidden="false" customHeight="false" outlineLevel="0" collapsed="false">
      <c r="B143" s="277"/>
      <c r="C143" s="278"/>
      <c r="D143" s="254" t="s">
        <v>168</v>
      </c>
      <c r="E143" s="279"/>
      <c r="F143" s="280" t="s">
        <v>1304</v>
      </c>
      <c r="G143" s="278"/>
      <c r="H143" s="279"/>
      <c r="I143" s="281"/>
      <c r="J143" s="278"/>
      <c r="K143" s="278"/>
      <c r="L143" s="282"/>
      <c r="M143" s="283"/>
      <c r="N143" s="284"/>
      <c r="O143" s="284"/>
      <c r="P143" s="284"/>
      <c r="Q143" s="284"/>
      <c r="R143" s="284"/>
      <c r="S143" s="284"/>
      <c r="T143" s="285"/>
      <c r="AT143" s="286" t="s">
        <v>168</v>
      </c>
      <c r="AU143" s="286" t="s">
        <v>88</v>
      </c>
      <c r="AV143" s="276" t="s">
        <v>86</v>
      </c>
      <c r="AW143" s="276" t="s">
        <v>35</v>
      </c>
      <c r="AX143" s="276" t="s">
        <v>79</v>
      </c>
      <c r="AY143" s="286" t="s">
        <v>160</v>
      </c>
    </row>
    <row r="144" s="251" customFormat="true" ht="12.8" hidden="false" customHeight="false" outlineLevel="0" collapsed="false">
      <c r="B144" s="252"/>
      <c r="C144" s="253"/>
      <c r="D144" s="254" t="s">
        <v>168</v>
      </c>
      <c r="E144" s="255"/>
      <c r="F144" s="256" t="s">
        <v>1305</v>
      </c>
      <c r="G144" s="253"/>
      <c r="H144" s="257" t="n">
        <v>0.989</v>
      </c>
      <c r="I144" s="258"/>
      <c r="J144" s="253"/>
      <c r="K144" s="253"/>
      <c r="L144" s="259"/>
      <c r="M144" s="260"/>
      <c r="N144" s="261"/>
      <c r="O144" s="261"/>
      <c r="P144" s="261"/>
      <c r="Q144" s="261"/>
      <c r="R144" s="261"/>
      <c r="S144" s="261"/>
      <c r="T144" s="262"/>
      <c r="AT144" s="263" t="s">
        <v>168</v>
      </c>
      <c r="AU144" s="263" t="s">
        <v>88</v>
      </c>
      <c r="AV144" s="251" t="s">
        <v>88</v>
      </c>
      <c r="AW144" s="251" t="s">
        <v>35</v>
      </c>
      <c r="AX144" s="251" t="s">
        <v>79</v>
      </c>
      <c r="AY144" s="263" t="s">
        <v>160</v>
      </c>
    </row>
    <row r="145" s="276" customFormat="true" ht="12.8" hidden="false" customHeight="false" outlineLevel="0" collapsed="false">
      <c r="B145" s="277"/>
      <c r="C145" s="278"/>
      <c r="D145" s="254" t="s">
        <v>168</v>
      </c>
      <c r="E145" s="279"/>
      <c r="F145" s="280" t="s">
        <v>1306</v>
      </c>
      <c r="G145" s="278"/>
      <c r="H145" s="279"/>
      <c r="I145" s="281"/>
      <c r="J145" s="278"/>
      <c r="K145" s="278"/>
      <c r="L145" s="282"/>
      <c r="M145" s="283"/>
      <c r="N145" s="284"/>
      <c r="O145" s="284"/>
      <c r="P145" s="284"/>
      <c r="Q145" s="284"/>
      <c r="R145" s="284"/>
      <c r="S145" s="284"/>
      <c r="T145" s="285"/>
      <c r="AT145" s="286" t="s">
        <v>168</v>
      </c>
      <c r="AU145" s="286" t="s">
        <v>88</v>
      </c>
      <c r="AV145" s="276" t="s">
        <v>86</v>
      </c>
      <c r="AW145" s="276" t="s">
        <v>35</v>
      </c>
      <c r="AX145" s="276" t="s">
        <v>79</v>
      </c>
      <c r="AY145" s="286" t="s">
        <v>160</v>
      </c>
    </row>
    <row r="146" s="264" customFormat="true" ht="12.8" hidden="false" customHeight="false" outlineLevel="0" collapsed="false">
      <c r="B146" s="265"/>
      <c r="C146" s="266"/>
      <c r="D146" s="254" t="s">
        <v>168</v>
      </c>
      <c r="E146" s="267"/>
      <c r="F146" s="268" t="s">
        <v>172</v>
      </c>
      <c r="G146" s="266"/>
      <c r="H146" s="269" t="n">
        <v>1.508</v>
      </c>
      <c r="I146" s="270"/>
      <c r="J146" s="266"/>
      <c r="K146" s="266"/>
      <c r="L146" s="271"/>
      <c r="M146" s="272"/>
      <c r="N146" s="273"/>
      <c r="O146" s="273"/>
      <c r="P146" s="273"/>
      <c r="Q146" s="273"/>
      <c r="R146" s="273"/>
      <c r="S146" s="273"/>
      <c r="T146" s="274"/>
      <c r="AT146" s="275" t="s">
        <v>168</v>
      </c>
      <c r="AU146" s="275" t="s">
        <v>88</v>
      </c>
      <c r="AV146" s="264" t="s">
        <v>166</v>
      </c>
      <c r="AW146" s="264" t="s">
        <v>35</v>
      </c>
      <c r="AX146" s="264" t="s">
        <v>86</v>
      </c>
      <c r="AY146" s="275" t="s">
        <v>160</v>
      </c>
    </row>
    <row r="147" s="31" customFormat="true" ht="21.75" hidden="false" customHeight="true" outlineLevel="0" collapsed="false">
      <c r="A147" s="24"/>
      <c r="B147" s="25"/>
      <c r="C147" s="237" t="s">
        <v>88</v>
      </c>
      <c r="D147" s="237" t="s">
        <v>162</v>
      </c>
      <c r="E147" s="238" t="s">
        <v>458</v>
      </c>
      <c r="F147" s="239" t="s">
        <v>459</v>
      </c>
      <c r="G147" s="240" t="s">
        <v>259</v>
      </c>
      <c r="H147" s="241" t="n">
        <v>9</v>
      </c>
      <c r="I147" s="242"/>
      <c r="J147" s="243" t="n">
        <f aca="false">ROUND(I147*H147,2)</f>
        <v>0</v>
      </c>
      <c r="K147" s="244"/>
      <c r="L147" s="30"/>
      <c r="M147" s="245"/>
      <c r="N147" s="246" t="s">
        <v>44</v>
      </c>
      <c r="O147" s="74"/>
      <c r="P147" s="247" t="n">
        <f aca="false">O147*H147</f>
        <v>0</v>
      </c>
      <c r="Q147" s="247" t="n">
        <v>0.02588</v>
      </c>
      <c r="R147" s="247" t="n">
        <f aca="false">Q147*H147</f>
        <v>0.23292</v>
      </c>
      <c r="S147" s="247" t="n">
        <v>0</v>
      </c>
      <c r="T147" s="248" t="n">
        <f aca="false">S147*H147</f>
        <v>0</v>
      </c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R147" s="249" t="s">
        <v>166</v>
      </c>
      <c r="AT147" s="249" t="s">
        <v>162</v>
      </c>
      <c r="AU147" s="249" t="s">
        <v>88</v>
      </c>
      <c r="AY147" s="3" t="s">
        <v>160</v>
      </c>
      <c r="BE147" s="250" t="n">
        <f aca="false">IF(N147="základní",J147,0)</f>
        <v>0</v>
      </c>
      <c r="BF147" s="250" t="n">
        <f aca="false">IF(N147="snížená",J147,0)</f>
        <v>0</v>
      </c>
      <c r="BG147" s="250" t="n">
        <f aca="false">IF(N147="zákl. přenesená",J147,0)</f>
        <v>0</v>
      </c>
      <c r="BH147" s="250" t="n">
        <f aca="false">IF(N147="sníž. přenesená",J147,0)</f>
        <v>0</v>
      </c>
      <c r="BI147" s="250" t="n">
        <f aca="false">IF(N147="nulová",J147,0)</f>
        <v>0</v>
      </c>
      <c r="BJ147" s="3" t="s">
        <v>86</v>
      </c>
      <c r="BK147" s="250" t="n">
        <f aca="false">ROUND(I147*H147,2)</f>
        <v>0</v>
      </c>
      <c r="BL147" s="3" t="s">
        <v>166</v>
      </c>
      <c r="BM147" s="249" t="s">
        <v>460</v>
      </c>
    </row>
    <row r="148" s="251" customFormat="true" ht="12.8" hidden="false" customHeight="false" outlineLevel="0" collapsed="false">
      <c r="B148" s="252"/>
      <c r="C148" s="253"/>
      <c r="D148" s="254" t="s">
        <v>168</v>
      </c>
      <c r="E148" s="255"/>
      <c r="F148" s="256" t="s">
        <v>88</v>
      </c>
      <c r="G148" s="253"/>
      <c r="H148" s="257" t="n">
        <v>2</v>
      </c>
      <c r="I148" s="258"/>
      <c r="J148" s="253"/>
      <c r="K148" s="253"/>
      <c r="L148" s="259"/>
      <c r="M148" s="260"/>
      <c r="N148" s="261"/>
      <c r="O148" s="261"/>
      <c r="P148" s="261"/>
      <c r="Q148" s="261"/>
      <c r="R148" s="261"/>
      <c r="S148" s="261"/>
      <c r="T148" s="262"/>
      <c r="AT148" s="263" t="s">
        <v>168</v>
      </c>
      <c r="AU148" s="263" t="s">
        <v>88</v>
      </c>
      <c r="AV148" s="251" t="s">
        <v>88</v>
      </c>
      <c r="AW148" s="251" t="s">
        <v>35</v>
      </c>
      <c r="AX148" s="251" t="s">
        <v>79</v>
      </c>
      <c r="AY148" s="263" t="s">
        <v>160</v>
      </c>
    </row>
    <row r="149" s="251" customFormat="true" ht="12.8" hidden="false" customHeight="false" outlineLevel="0" collapsed="false">
      <c r="B149" s="252"/>
      <c r="C149" s="253"/>
      <c r="D149" s="254" t="s">
        <v>168</v>
      </c>
      <c r="E149" s="255"/>
      <c r="F149" s="256" t="s">
        <v>86</v>
      </c>
      <c r="G149" s="253"/>
      <c r="H149" s="257" t="n">
        <v>1</v>
      </c>
      <c r="I149" s="258"/>
      <c r="J149" s="253"/>
      <c r="K149" s="253"/>
      <c r="L149" s="259"/>
      <c r="M149" s="260"/>
      <c r="N149" s="261"/>
      <c r="O149" s="261"/>
      <c r="P149" s="261"/>
      <c r="Q149" s="261"/>
      <c r="R149" s="261"/>
      <c r="S149" s="261"/>
      <c r="T149" s="262"/>
      <c r="AT149" s="263" t="s">
        <v>168</v>
      </c>
      <c r="AU149" s="263" t="s">
        <v>88</v>
      </c>
      <c r="AV149" s="251" t="s">
        <v>88</v>
      </c>
      <c r="AW149" s="251" t="s">
        <v>35</v>
      </c>
      <c r="AX149" s="251" t="s">
        <v>79</v>
      </c>
      <c r="AY149" s="263" t="s">
        <v>160</v>
      </c>
    </row>
    <row r="150" s="251" customFormat="true" ht="12.8" hidden="false" customHeight="false" outlineLevel="0" collapsed="false">
      <c r="B150" s="252"/>
      <c r="C150" s="253"/>
      <c r="D150" s="254" t="s">
        <v>168</v>
      </c>
      <c r="E150" s="255"/>
      <c r="F150" s="256" t="s">
        <v>88</v>
      </c>
      <c r="G150" s="253"/>
      <c r="H150" s="257" t="n">
        <v>2</v>
      </c>
      <c r="I150" s="258"/>
      <c r="J150" s="253"/>
      <c r="K150" s="253"/>
      <c r="L150" s="259"/>
      <c r="M150" s="260"/>
      <c r="N150" s="261"/>
      <c r="O150" s="261"/>
      <c r="P150" s="261"/>
      <c r="Q150" s="261"/>
      <c r="R150" s="261"/>
      <c r="S150" s="261"/>
      <c r="T150" s="262"/>
      <c r="AT150" s="263" t="s">
        <v>168</v>
      </c>
      <c r="AU150" s="263" t="s">
        <v>88</v>
      </c>
      <c r="AV150" s="251" t="s">
        <v>88</v>
      </c>
      <c r="AW150" s="251" t="s">
        <v>35</v>
      </c>
      <c r="AX150" s="251" t="s">
        <v>79</v>
      </c>
      <c r="AY150" s="263" t="s">
        <v>160</v>
      </c>
    </row>
    <row r="151" s="251" customFormat="true" ht="12.8" hidden="false" customHeight="false" outlineLevel="0" collapsed="false">
      <c r="B151" s="252"/>
      <c r="C151" s="253"/>
      <c r="D151" s="254" t="s">
        <v>168</v>
      </c>
      <c r="E151" s="255"/>
      <c r="F151" s="256" t="s">
        <v>88</v>
      </c>
      <c r="G151" s="253"/>
      <c r="H151" s="257" t="n">
        <v>2</v>
      </c>
      <c r="I151" s="258"/>
      <c r="J151" s="253"/>
      <c r="K151" s="253"/>
      <c r="L151" s="259"/>
      <c r="M151" s="260"/>
      <c r="N151" s="261"/>
      <c r="O151" s="261"/>
      <c r="P151" s="261"/>
      <c r="Q151" s="261"/>
      <c r="R151" s="261"/>
      <c r="S151" s="261"/>
      <c r="T151" s="262"/>
      <c r="AT151" s="263" t="s">
        <v>168</v>
      </c>
      <c r="AU151" s="263" t="s">
        <v>88</v>
      </c>
      <c r="AV151" s="251" t="s">
        <v>88</v>
      </c>
      <c r="AW151" s="251" t="s">
        <v>35</v>
      </c>
      <c r="AX151" s="251" t="s">
        <v>79</v>
      </c>
      <c r="AY151" s="263" t="s">
        <v>160</v>
      </c>
    </row>
    <row r="152" s="251" customFormat="true" ht="12.8" hidden="false" customHeight="false" outlineLevel="0" collapsed="false">
      <c r="B152" s="252"/>
      <c r="C152" s="253"/>
      <c r="D152" s="254" t="s">
        <v>168</v>
      </c>
      <c r="E152" s="255"/>
      <c r="F152" s="256" t="s">
        <v>88</v>
      </c>
      <c r="G152" s="253"/>
      <c r="H152" s="257" t="n">
        <v>2</v>
      </c>
      <c r="I152" s="258"/>
      <c r="J152" s="253"/>
      <c r="K152" s="253"/>
      <c r="L152" s="259"/>
      <c r="M152" s="260"/>
      <c r="N152" s="261"/>
      <c r="O152" s="261"/>
      <c r="P152" s="261"/>
      <c r="Q152" s="261"/>
      <c r="R152" s="261"/>
      <c r="S152" s="261"/>
      <c r="T152" s="262"/>
      <c r="AT152" s="263" t="s">
        <v>168</v>
      </c>
      <c r="AU152" s="263" t="s">
        <v>88</v>
      </c>
      <c r="AV152" s="251" t="s">
        <v>88</v>
      </c>
      <c r="AW152" s="251" t="s">
        <v>35</v>
      </c>
      <c r="AX152" s="251" t="s">
        <v>79</v>
      </c>
      <c r="AY152" s="263" t="s">
        <v>160</v>
      </c>
    </row>
    <row r="153" s="264" customFormat="true" ht="12.8" hidden="false" customHeight="false" outlineLevel="0" collapsed="false">
      <c r="B153" s="265"/>
      <c r="C153" s="266"/>
      <c r="D153" s="254" t="s">
        <v>168</v>
      </c>
      <c r="E153" s="267"/>
      <c r="F153" s="268" t="s">
        <v>172</v>
      </c>
      <c r="G153" s="266"/>
      <c r="H153" s="269" t="n">
        <v>9</v>
      </c>
      <c r="I153" s="270"/>
      <c r="J153" s="266"/>
      <c r="K153" s="266"/>
      <c r="L153" s="271"/>
      <c r="M153" s="272"/>
      <c r="N153" s="273"/>
      <c r="O153" s="273"/>
      <c r="P153" s="273"/>
      <c r="Q153" s="273"/>
      <c r="R153" s="273"/>
      <c r="S153" s="273"/>
      <c r="T153" s="274"/>
      <c r="AT153" s="275" t="s">
        <v>168</v>
      </c>
      <c r="AU153" s="275" t="s">
        <v>88</v>
      </c>
      <c r="AV153" s="264" t="s">
        <v>166</v>
      </c>
      <c r="AW153" s="264" t="s">
        <v>35</v>
      </c>
      <c r="AX153" s="264" t="s">
        <v>86</v>
      </c>
      <c r="AY153" s="275" t="s">
        <v>160</v>
      </c>
    </row>
    <row r="154" s="31" customFormat="true" ht="16.5" hidden="false" customHeight="true" outlineLevel="0" collapsed="false">
      <c r="A154" s="24"/>
      <c r="B154" s="25"/>
      <c r="C154" s="287" t="s">
        <v>95</v>
      </c>
      <c r="D154" s="287" t="s">
        <v>262</v>
      </c>
      <c r="E154" s="288" t="s">
        <v>461</v>
      </c>
      <c r="F154" s="289" t="s">
        <v>462</v>
      </c>
      <c r="G154" s="290" t="s">
        <v>259</v>
      </c>
      <c r="H154" s="291" t="n">
        <v>9</v>
      </c>
      <c r="I154" s="292"/>
      <c r="J154" s="293" t="n">
        <f aca="false">ROUND(I154*H154,2)</f>
        <v>0</v>
      </c>
      <c r="K154" s="294"/>
      <c r="L154" s="295"/>
      <c r="M154" s="296"/>
      <c r="N154" s="297" t="s">
        <v>44</v>
      </c>
      <c r="O154" s="74"/>
      <c r="P154" s="247" t="n">
        <f aca="false">O154*H154</f>
        <v>0</v>
      </c>
      <c r="Q154" s="247" t="n">
        <v>0.07</v>
      </c>
      <c r="R154" s="247" t="n">
        <f aca="false">Q154*H154</f>
        <v>0.63</v>
      </c>
      <c r="S154" s="247" t="n">
        <v>0</v>
      </c>
      <c r="T154" s="248" t="n">
        <f aca="false">S154*H154</f>
        <v>0</v>
      </c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R154" s="249" t="s">
        <v>200</v>
      </c>
      <c r="AT154" s="249" t="s">
        <v>262</v>
      </c>
      <c r="AU154" s="249" t="s">
        <v>88</v>
      </c>
      <c r="AY154" s="3" t="s">
        <v>160</v>
      </c>
      <c r="BE154" s="250" t="n">
        <f aca="false">IF(N154="základní",J154,0)</f>
        <v>0</v>
      </c>
      <c r="BF154" s="250" t="n">
        <f aca="false">IF(N154="snížená",J154,0)</f>
        <v>0</v>
      </c>
      <c r="BG154" s="250" t="n">
        <f aca="false">IF(N154="zákl. přenesená",J154,0)</f>
        <v>0</v>
      </c>
      <c r="BH154" s="250" t="n">
        <f aca="false">IF(N154="sníž. přenesená",J154,0)</f>
        <v>0</v>
      </c>
      <c r="BI154" s="250" t="n">
        <f aca="false">IF(N154="nulová",J154,0)</f>
        <v>0</v>
      </c>
      <c r="BJ154" s="3" t="s">
        <v>86</v>
      </c>
      <c r="BK154" s="250" t="n">
        <f aca="false">ROUND(I154*H154,2)</f>
        <v>0</v>
      </c>
      <c r="BL154" s="3" t="s">
        <v>166</v>
      </c>
      <c r="BM154" s="249" t="s">
        <v>463</v>
      </c>
    </row>
    <row r="155" s="31" customFormat="true" ht="21.75" hidden="false" customHeight="true" outlineLevel="0" collapsed="false">
      <c r="A155" s="24"/>
      <c r="B155" s="25"/>
      <c r="C155" s="237" t="s">
        <v>166</v>
      </c>
      <c r="D155" s="237" t="s">
        <v>162</v>
      </c>
      <c r="E155" s="238" t="s">
        <v>464</v>
      </c>
      <c r="F155" s="239" t="s">
        <v>465</v>
      </c>
      <c r="G155" s="240" t="s">
        <v>259</v>
      </c>
      <c r="H155" s="241" t="n">
        <v>1</v>
      </c>
      <c r="I155" s="242"/>
      <c r="J155" s="243" t="n">
        <f aca="false">ROUND(I155*H155,2)</f>
        <v>0</v>
      </c>
      <c r="K155" s="244"/>
      <c r="L155" s="30"/>
      <c r="M155" s="245"/>
      <c r="N155" s="246" t="s">
        <v>44</v>
      </c>
      <c r="O155" s="74"/>
      <c r="P155" s="247" t="n">
        <f aca="false">O155*H155</f>
        <v>0</v>
      </c>
      <c r="Q155" s="247" t="n">
        <v>0.02228</v>
      </c>
      <c r="R155" s="247" t="n">
        <f aca="false">Q155*H155</f>
        <v>0.02228</v>
      </c>
      <c r="S155" s="247" t="n">
        <v>0</v>
      </c>
      <c r="T155" s="248" t="n">
        <f aca="false">S155*H155</f>
        <v>0</v>
      </c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R155" s="249" t="s">
        <v>166</v>
      </c>
      <c r="AT155" s="249" t="s">
        <v>162</v>
      </c>
      <c r="AU155" s="249" t="s">
        <v>88</v>
      </c>
      <c r="AY155" s="3" t="s">
        <v>160</v>
      </c>
      <c r="BE155" s="250" t="n">
        <f aca="false">IF(N155="základní",J155,0)</f>
        <v>0</v>
      </c>
      <c r="BF155" s="250" t="n">
        <f aca="false">IF(N155="snížená",J155,0)</f>
        <v>0</v>
      </c>
      <c r="BG155" s="250" t="n">
        <f aca="false">IF(N155="zákl. přenesená",J155,0)</f>
        <v>0</v>
      </c>
      <c r="BH155" s="250" t="n">
        <f aca="false">IF(N155="sníž. přenesená",J155,0)</f>
        <v>0</v>
      </c>
      <c r="BI155" s="250" t="n">
        <f aca="false">IF(N155="nulová",J155,0)</f>
        <v>0</v>
      </c>
      <c r="BJ155" s="3" t="s">
        <v>86</v>
      </c>
      <c r="BK155" s="250" t="n">
        <f aca="false">ROUND(I155*H155,2)</f>
        <v>0</v>
      </c>
      <c r="BL155" s="3" t="s">
        <v>166</v>
      </c>
      <c r="BM155" s="249" t="s">
        <v>466</v>
      </c>
    </row>
    <row r="156" s="251" customFormat="true" ht="12.8" hidden="false" customHeight="false" outlineLevel="0" collapsed="false">
      <c r="B156" s="252"/>
      <c r="C156" s="253"/>
      <c r="D156" s="254" t="s">
        <v>168</v>
      </c>
      <c r="E156" s="255"/>
      <c r="F156" s="256" t="s">
        <v>86</v>
      </c>
      <c r="G156" s="253"/>
      <c r="H156" s="257" t="n">
        <v>1</v>
      </c>
      <c r="I156" s="258"/>
      <c r="J156" s="253"/>
      <c r="K156" s="253"/>
      <c r="L156" s="259"/>
      <c r="M156" s="260"/>
      <c r="N156" s="261"/>
      <c r="O156" s="261"/>
      <c r="P156" s="261"/>
      <c r="Q156" s="261"/>
      <c r="R156" s="261"/>
      <c r="S156" s="261"/>
      <c r="T156" s="262"/>
      <c r="AT156" s="263" t="s">
        <v>168</v>
      </c>
      <c r="AU156" s="263" t="s">
        <v>88</v>
      </c>
      <c r="AV156" s="251" t="s">
        <v>88</v>
      </c>
      <c r="AW156" s="251" t="s">
        <v>35</v>
      </c>
      <c r="AX156" s="251" t="s">
        <v>79</v>
      </c>
      <c r="AY156" s="263" t="s">
        <v>160</v>
      </c>
    </row>
    <row r="157" s="264" customFormat="true" ht="12.8" hidden="false" customHeight="false" outlineLevel="0" collapsed="false">
      <c r="B157" s="265"/>
      <c r="C157" s="266"/>
      <c r="D157" s="254" t="s">
        <v>168</v>
      </c>
      <c r="E157" s="267"/>
      <c r="F157" s="268" t="s">
        <v>172</v>
      </c>
      <c r="G157" s="266"/>
      <c r="H157" s="269" t="n">
        <v>1</v>
      </c>
      <c r="I157" s="270"/>
      <c r="J157" s="266"/>
      <c r="K157" s="266"/>
      <c r="L157" s="271"/>
      <c r="M157" s="272"/>
      <c r="N157" s="273"/>
      <c r="O157" s="273"/>
      <c r="P157" s="273"/>
      <c r="Q157" s="273"/>
      <c r="R157" s="273"/>
      <c r="S157" s="273"/>
      <c r="T157" s="274"/>
      <c r="AT157" s="275" t="s">
        <v>168</v>
      </c>
      <c r="AU157" s="275" t="s">
        <v>88</v>
      </c>
      <c r="AV157" s="264" t="s">
        <v>166</v>
      </c>
      <c r="AW157" s="264" t="s">
        <v>35</v>
      </c>
      <c r="AX157" s="264" t="s">
        <v>86</v>
      </c>
      <c r="AY157" s="275" t="s">
        <v>160</v>
      </c>
    </row>
    <row r="158" s="31" customFormat="true" ht="21.75" hidden="false" customHeight="true" outlineLevel="0" collapsed="false">
      <c r="A158" s="24"/>
      <c r="B158" s="25"/>
      <c r="C158" s="237" t="s">
        <v>182</v>
      </c>
      <c r="D158" s="237" t="s">
        <v>162</v>
      </c>
      <c r="E158" s="238" t="s">
        <v>467</v>
      </c>
      <c r="F158" s="239" t="s">
        <v>468</v>
      </c>
      <c r="G158" s="240" t="s">
        <v>259</v>
      </c>
      <c r="H158" s="241" t="n">
        <v>1</v>
      </c>
      <c r="I158" s="242"/>
      <c r="J158" s="243" t="n">
        <f aca="false">ROUND(I158*H158,2)</f>
        <v>0</v>
      </c>
      <c r="K158" s="244"/>
      <c r="L158" s="30"/>
      <c r="M158" s="245"/>
      <c r="N158" s="246" t="s">
        <v>44</v>
      </c>
      <c r="O158" s="74"/>
      <c r="P158" s="247" t="n">
        <f aca="false">O158*H158</f>
        <v>0</v>
      </c>
      <c r="Q158" s="247" t="n">
        <v>0.02628</v>
      </c>
      <c r="R158" s="247" t="n">
        <f aca="false">Q158*H158</f>
        <v>0.02628</v>
      </c>
      <c r="S158" s="247" t="n">
        <v>0</v>
      </c>
      <c r="T158" s="248" t="n">
        <f aca="false">S158*H158</f>
        <v>0</v>
      </c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R158" s="249" t="s">
        <v>166</v>
      </c>
      <c r="AT158" s="249" t="s">
        <v>162</v>
      </c>
      <c r="AU158" s="249" t="s">
        <v>88</v>
      </c>
      <c r="AY158" s="3" t="s">
        <v>160</v>
      </c>
      <c r="BE158" s="250" t="n">
        <f aca="false">IF(N158="základní",J158,0)</f>
        <v>0</v>
      </c>
      <c r="BF158" s="250" t="n">
        <f aca="false">IF(N158="snížená",J158,0)</f>
        <v>0</v>
      </c>
      <c r="BG158" s="250" t="n">
        <f aca="false">IF(N158="zákl. přenesená",J158,0)</f>
        <v>0</v>
      </c>
      <c r="BH158" s="250" t="n">
        <f aca="false">IF(N158="sníž. přenesená",J158,0)</f>
        <v>0</v>
      </c>
      <c r="BI158" s="250" t="n">
        <f aca="false">IF(N158="nulová",J158,0)</f>
        <v>0</v>
      </c>
      <c r="BJ158" s="3" t="s">
        <v>86</v>
      </c>
      <c r="BK158" s="250" t="n">
        <f aca="false">ROUND(I158*H158,2)</f>
        <v>0</v>
      </c>
      <c r="BL158" s="3" t="s">
        <v>166</v>
      </c>
      <c r="BM158" s="249" t="s">
        <v>469</v>
      </c>
    </row>
    <row r="159" s="251" customFormat="true" ht="12.8" hidden="false" customHeight="false" outlineLevel="0" collapsed="false">
      <c r="B159" s="252"/>
      <c r="C159" s="253"/>
      <c r="D159" s="254" t="s">
        <v>168</v>
      </c>
      <c r="E159" s="255"/>
      <c r="F159" s="256" t="s">
        <v>86</v>
      </c>
      <c r="G159" s="253"/>
      <c r="H159" s="257" t="n">
        <v>1</v>
      </c>
      <c r="I159" s="258"/>
      <c r="J159" s="253"/>
      <c r="K159" s="253"/>
      <c r="L159" s="259"/>
      <c r="M159" s="260"/>
      <c r="N159" s="261"/>
      <c r="O159" s="261"/>
      <c r="P159" s="261"/>
      <c r="Q159" s="261"/>
      <c r="R159" s="261"/>
      <c r="S159" s="261"/>
      <c r="T159" s="262"/>
      <c r="AT159" s="263" t="s">
        <v>168</v>
      </c>
      <c r="AU159" s="263" t="s">
        <v>88</v>
      </c>
      <c r="AV159" s="251" t="s">
        <v>88</v>
      </c>
      <c r="AW159" s="251" t="s">
        <v>35</v>
      </c>
      <c r="AX159" s="251" t="s">
        <v>79</v>
      </c>
      <c r="AY159" s="263" t="s">
        <v>160</v>
      </c>
    </row>
    <row r="160" s="264" customFormat="true" ht="12.8" hidden="false" customHeight="false" outlineLevel="0" collapsed="false">
      <c r="B160" s="265"/>
      <c r="C160" s="266"/>
      <c r="D160" s="254" t="s">
        <v>168</v>
      </c>
      <c r="E160" s="267"/>
      <c r="F160" s="268" t="s">
        <v>172</v>
      </c>
      <c r="G160" s="266"/>
      <c r="H160" s="269" t="n">
        <v>1</v>
      </c>
      <c r="I160" s="270"/>
      <c r="J160" s="266"/>
      <c r="K160" s="266"/>
      <c r="L160" s="271"/>
      <c r="M160" s="272"/>
      <c r="N160" s="273"/>
      <c r="O160" s="273"/>
      <c r="P160" s="273"/>
      <c r="Q160" s="273"/>
      <c r="R160" s="273"/>
      <c r="S160" s="273"/>
      <c r="T160" s="274"/>
      <c r="AT160" s="275" t="s">
        <v>168</v>
      </c>
      <c r="AU160" s="275" t="s">
        <v>88</v>
      </c>
      <c r="AV160" s="264" t="s">
        <v>166</v>
      </c>
      <c r="AW160" s="264" t="s">
        <v>35</v>
      </c>
      <c r="AX160" s="264" t="s">
        <v>86</v>
      </c>
      <c r="AY160" s="275" t="s">
        <v>160</v>
      </c>
    </row>
    <row r="161" s="31" customFormat="true" ht="16.5" hidden="false" customHeight="true" outlineLevel="0" collapsed="false">
      <c r="A161" s="24"/>
      <c r="B161" s="25"/>
      <c r="C161" s="237" t="s">
        <v>186</v>
      </c>
      <c r="D161" s="237" t="s">
        <v>162</v>
      </c>
      <c r="E161" s="238" t="s">
        <v>470</v>
      </c>
      <c r="F161" s="239" t="s">
        <v>471</v>
      </c>
      <c r="G161" s="240" t="s">
        <v>213</v>
      </c>
      <c r="H161" s="241" t="n">
        <v>1.66</v>
      </c>
      <c r="I161" s="242"/>
      <c r="J161" s="243" t="n">
        <f aca="false">ROUND(I161*H161,2)</f>
        <v>0</v>
      </c>
      <c r="K161" s="244"/>
      <c r="L161" s="30"/>
      <c r="M161" s="245"/>
      <c r="N161" s="246" t="s">
        <v>44</v>
      </c>
      <c r="O161" s="74"/>
      <c r="P161" s="247" t="n">
        <f aca="false">O161*H161</f>
        <v>0</v>
      </c>
      <c r="Q161" s="247" t="n">
        <v>0.02857</v>
      </c>
      <c r="R161" s="247" t="n">
        <f aca="false">Q161*H161</f>
        <v>0.0474262</v>
      </c>
      <c r="S161" s="247" t="n">
        <v>0</v>
      </c>
      <c r="T161" s="248" t="n">
        <f aca="false">S161*H161</f>
        <v>0</v>
      </c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R161" s="249" t="s">
        <v>166</v>
      </c>
      <c r="AT161" s="249" t="s">
        <v>162</v>
      </c>
      <c r="AU161" s="249" t="s">
        <v>88</v>
      </c>
      <c r="AY161" s="3" t="s">
        <v>160</v>
      </c>
      <c r="BE161" s="250" t="n">
        <f aca="false">IF(N161="základní",J161,0)</f>
        <v>0</v>
      </c>
      <c r="BF161" s="250" t="n">
        <f aca="false">IF(N161="snížená",J161,0)</f>
        <v>0</v>
      </c>
      <c r="BG161" s="250" t="n">
        <f aca="false">IF(N161="zákl. přenesená",J161,0)</f>
        <v>0</v>
      </c>
      <c r="BH161" s="250" t="n">
        <f aca="false">IF(N161="sníž. přenesená",J161,0)</f>
        <v>0</v>
      </c>
      <c r="BI161" s="250" t="n">
        <f aca="false">IF(N161="nulová",J161,0)</f>
        <v>0</v>
      </c>
      <c r="BJ161" s="3" t="s">
        <v>86</v>
      </c>
      <c r="BK161" s="250" t="n">
        <f aca="false">ROUND(I161*H161,2)</f>
        <v>0</v>
      </c>
      <c r="BL161" s="3" t="s">
        <v>166</v>
      </c>
      <c r="BM161" s="249" t="s">
        <v>472</v>
      </c>
    </row>
    <row r="162" s="251" customFormat="true" ht="12.8" hidden="false" customHeight="false" outlineLevel="0" collapsed="false">
      <c r="B162" s="252"/>
      <c r="C162" s="253"/>
      <c r="D162" s="254" t="s">
        <v>168</v>
      </c>
      <c r="E162" s="255"/>
      <c r="F162" s="256" t="s">
        <v>1307</v>
      </c>
      <c r="G162" s="253"/>
      <c r="H162" s="257" t="n">
        <v>1.2</v>
      </c>
      <c r="I162" s="258"/>
      <c r="J162" s="253"/>
      <c r="K162" s="253"/>
      <c r="L162" s="259"/>
      <c r="M162" s="260"/>
      <c r="N162" s="261"/>
      <c r="O162" s="261"/>
      <c r="P162" s="261"/>
      <c r="Q162" s="261"/>
      <c r="R162" s="261"/>
      <c r="S162" s="261"/>
      <c r="T162" s="262"/>
      <c r="AT162" s="263" t="s">
        <v>168</v>
      </c>
      <c r="AU162" s="263" t="s">
        <v>88</v>
      </c>
      <c r="AV162" s="251" t="s">
        <v>88</v>
      </c>
      <c r="AW162" s="251" t="s">
        <v>35</v>
      </c>
      <c r="AX162" s="251" t="s">
        <v>79</v>
      </c>
      <c r="AY162" s="263" t="s">
        <v>160</v>
      </c>
    </row>
    <row r="163" s="251" customFormat="true" ht="12.8" hidden="false" customHeight="false" outlineLevel="0" collapsed="false">
      <c r="B163" s="252"/>
      <c r="C163" s="253"/>
      <c r="D163" s="254" t="s">
        <v>168</v>
      </c>
      <c r="E163" s="255"/>
      <c r="F163" s="256" t="s">
        <v>1308</v>
      </c>
      <c r="G163" s="253"/>
      <c r="H163" s="257" t="n">
        <v>0.46</v>
      </c>
      <c r="I163" s="258"/>
      <c r="J163" s="253"/>
      <c r="K163" s="253"/>
      <c r="L163" s="259"/>
      <c r="M163" s="260"/>
      <c r="N163" s="261"/>
      <c r="O163" s="261"/>
      <c r="P163" s="261"/>
      <c r="Q163" s="261"/>
      <c r="R163" s="261"/>
      <c r="S163" s="261"/>
      <c r="T163" s="262"/>
      <c r="AT163" s="263" t="s">
        <v>168</v>
      </c>
      <c r="AU163" s="263" t="s">
        <v>88</v>
      </c>
      <c r="AV163" s="251" t="s">
        <v>88</v>
      </c>
      <c r="AW163" s="251" t="s">
        <v>35</v>
      </c>
      <c r="AX163" s="251" t="s">
        <v>79</v>
      </c>
      <c r="AY163" s="263" t="s">
        <v>160</v>
      </c>
    </row>
    <row r="164" s="264" customFormat="true" ht="12.8" hidden="false" customHeight="false" outlineLevel="0" collapsed="false">
      <c r="B164" s="265"/>
      <c r="C164" s="266"/>
      <c r="D164" s="254" t="s">
        <v>168</v>
      </c>
      <c r="E164" s="267"/>
      <c r="F164" s="268" t="s">
        <v>172</v>
      </c>
      <c r="G164" s="266"/>
      <c r="H164" s="269" t="n">
        <v>1.66</v>
      </c>
      <c r="I164" s="270"/>
      <c r="J164" s="266"/>
      <c r="K164" s="266"/>
      <c r="L164" s="271"/>
      <c r="M164" s="272"/>
      <c r="N164" s="273"/>
      <c r="O164" s="273"/>
      <c r="P164" s="273"/>
      <c r="Q164" s="273"/>
      <c r="R164" s="273"/>
      <c r="S164" s="273"/>
      <c r="T164" s="274"/>
      <c r="AT164" s="275" t="s">
        <v>168</v>
      </c>
      <c r="AU164" s="275" t="s">
        <v>88</v>
      </c>
      <c r="AV164" s="264" t="s">
        <v>166</v>
      </c>
      <c r="AW164" s="264" t="s">
        <v>35</v>
      </c>
      <c r="AX164" s="264" t="s">
        <v>86</v>
      </c>
      <c r="AY164" s="275" t="s">
        <v>160</v>
      </c>
    </row>
    <row r="165" s="31" customFormat="true" ht="21.75" hidden="false" customHeight="true" outlineLevel="0" collapsed="false">
      <c r="A165" s="24"/>
      <c r="B165" s="25"/>
      <c r="C165" s="237" t="s">
        <v>193</v>
      </c>
      <c r="D165" s="237" t="s">
        <v>162</v>
      </c>
      <c r="E165" s="238" t="s">
        <v>476</v>
      </c>
      <c r="F165" s="239" t="s">
        <v>477</v>
      </c>
      <c r="G165" s="240" t="s">
        <v>213</v>
      </c>
      <c r="H165" s="241" t="n">
        <v>4.151</v>
      </c>
      <c r="I165" s="242"/>
      <c r="J165" s="243" t="n">
        <f aca="false">ROUND(I165*H165,2)</f>
        <v>0</v>
      </c>
      <c r="K165" s="244"/>
      <c r="L165" s="30"/>
      <c r="M165" s="245"/>
      <c r="N165" s="246" t="s">
        <v>44</v>
      </c>
      <c r="O165" s="74"/>
      <c r="P165" s="247" t="n">
        <f aca="false">O165*H165</f>
        <v>0</v>
      </c>
      <c r="Q165" s="247" t="n">
        <v>0.25365</v>
      </c>
      <c r="R165" s="247" t="n">
        <f aca="false">Q165*H165</f>
        <v>1.05290115</v>
      </c>
      <c r="S165" s="247" t="n">
        <v>0</v>
      </c>
      <c r="T165" s="248" t="n">
        <f aca="false">S165*H165</f>
        <v>0</v>
      </c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R165" s="249" t="s">
        <v>166</v>
      </c>
      <c r="AT165" s="249" t="s">
        <v>162</v>
      </c>
      <c r="AU165" s="249" t="s">
        <v>88</v>
      </c>
      <c r="AY165" s="3" t="s">
        <v>160</v>
      </c>
      <c r="BE165" s="250" t="n">
        <f aca="false">IF(N165="základní",J165,0)</f>
        <v>0</v>
      </c>
      <c r="BF165" s="250" t="n">
        <f aca="false">IF(N165="snížená",J165,0)</f>
        <v>0</v>
      </c>
      <c r="BG165" s="250" t="n">
        <f aca="false">IF(N165="zákl. přenesená",J165,0)</f>
        <v>0</v>
      </c>
      <c r="BH165" s="250" t="n">
        <f aca="false">IF(N165="sníž. přenesená",J165,0)</f>
        <v>0</v>
      </c>
      <c r="BI165" s="250" t="n">
        <f aca="false">IF(N165="nulová",J165,0)</f>
        <v>0</v>
      </c>
      <c r="BJ165" s="3" t="s">
        <v>86</v>
      </c>
      <c r="BK165" s="250" t="n">
        <f aca="false">ROUND(I165*H165,2)</f>
        <v>0</v>
      </c>
      <c r="BL165" s="3" t="s">
        <v>166</v>
      </c>
      <c r="BM165" s="249" t="s">
        <v>478</v>
      </c>
    </row>
    <row r="166" s="251" customFormat="true" ht="12.8" hidden="false" customHeight="false" outlineLevel="0" collapsed="false">
      <c r="B166" s="252"/>
      <c r="C166" s="253"/>
      <c r="D166" s="254" t="s">
        <v>168</v>
      </c>
      <c r="E166" s="255"/>
      <c r="F166" s="256" t="s">
        <v>1309</v>
      </c>
      <c r="G166" s="253"/>
      <c r="H166" s="257" t="n">
        <v>1.948</v>
      </c>
      <c r="I166" s="258"/>
      <c r="J166" s="253"/>
      <c r="K166" s="253"/>
      <c r="L166" s="259"/>
      <c r="M166" s="260"/>
      <c r="N166" s="261"/>
      <c r="O166" s="261"/>
      <c r="P166" s="261"/>
      <c r="Q166" s="261"/>
      <c r="R166" s="261"/>
      <c r="S166" s="261"/>
      <c r="T166" s="262"/>
      <c r="AT166" s="263" t="s">
        <v>168</v>
      </c>
      <c r="AU166" s="263" t="s">
        <v>88</v>
      </c>
      <c r="AV166" s="251" t="s">
        <v>88</v>
      </c>
      <c r="AW166" s="251" t="s">
        <v>35</v>
      </c>
      <c r="AX166" s="251" t="s">
        <v>79</v>
      </c>
      <c r="AY166" s="263" t="s">
        <v>160</v>
      </c>
    </row>
    <row r="167" s="276" customFormat="true" ht="12.8" hidden="false" customHeight="false" outlineLevel="0" collapsed="false">
      <c r="B167" s="277"/>
      <c r="C167" s="278"/>
      <c r="D167" s="254" t="s">
        <v>168</v>
      </c>
      <c r="E167" s="279"/>
      <c r="F167" s="280" t="s">
        <v>1310</v>
      </c>
      <c r="G167" s="278"/>
      <c r="H167" s="279"/>
      <c r="I167" s="281"/>
      <c r="J167" s="278"/>
      <c r="K167" s="278"/>
      <c r="L167" s="282"/>
      <c r="M167" s="283"/>
      <c r="N167" s="284"/>
      <c r="O167" s="284"/>
      <c r="P167" s="284"/>
      <c r="Q167" s="284"/>
      <c r="R167" s="284"/>
      <c r="S167" s="284"/>
      <c r="T167" s="285"/>
      <c r="AT167" s="286" t="s">
        <v>168</v>
      </c>
      <c r="AU167" s="286" t="s">
        <v>88</v>
      </c>
      <c r="AV167" s="276" t="s">
        <v>86</v>
      </c>
      <c r="AW167" s="276" t="s">
        <v>35</v>
      </c>
      <c r="AX167" s="276" t="s">
        <v>79</v>
      </c>
      <c r="AY167" s="286" t="s">
        <v>160</v>
      </c>
    </row>
    <row r="168" s="251" customFormat="true" ht="12.8" hidden="false" customHeight="false" outlineLevel="0" collapsed="false">
      <c r="B168" s="252"/>
      <c r="C168" s="253"/>
      <c r="D168" s="254" t="s">
        <v>168</v>
      </c>
      <c r="E168" s="255"/>
      <c r="F168" s="256" t="s">
        <v>1311</v>
      </c>
      <c r="G168" s="253"/>
      <c r="H168" s="257" t="n">
        <v>1.8</v>
      </c>
      <c r="I168" s="258"/>
      <c r="J168" s="253"/>
      <c r="K168" s="253"/>
      <c r="L168" s="259"/>
      <c r="M168" s="260"/>
      <c r="N168" s="261"/>
      <c r="O168" s="261"/>
      <c r="P168" s="261"/>
      <c r="Q168" s="261"/>
      <c r="R168" s="261"/>
      <c r="S168" s="261"/>
      <c r="T168" s="262"/>
      <c r="AT168" s="263" t="s">
        <v>168</v>
      </c>
      <c r="AU168" s="263" t="s">
        <v>88</v>
      </c>
      <c r="AV168" s="251" t="s">
        <v>88</v>
      </c>
      <c r="AW168" s="251" t="s">
        <v>35</v>
      </c>
      <c r="AX168" s="251" t="s">
        <v>79</v>
      </c>
      <c r="AY168" s="263" t="s">
        <v>160</v>
      </c>
    </row>
    <row r="169" s="276" customFormat="true" ht="12.8" hidden="false" customHeight="false" outlineLevel="0" collapsed="false">
      <c r="B169" s="277"/>
      <c r="C169" s="278"/>
      <c r="D169" s="254" t="s">
        <v>168</v>
      </c>
      <c r="E169" s="279"/>
      <c r="F169" s="280" t="s">
        <v>1312</v>
      </c>
      <c r="G169" s="278"/>
      <c r="H169" s="279"/>
      <c r="I169" s="281"/>
      <c r="J169" s="278"/>
      <c r="K169" s="278"/>
      <c r="L169" s="282"/>
      <c r="M169" s="283"/>
      <c r="N169" s="284"/>
      <c r="O169" s="284"/>
      <c r="P169" s="284"/>
      <c r="Q169" s="284"/>
      <c r="R169" s="284"/>
      <c r="S169" s="284"/>
      <c r="T169" s="285"/>
      <c r="AT169" s="286" t="s">
        <v>168</v>
      </c>
      <c r="AU169" s="286" t="s">
        <v>88</v>
      </c>
      <c r="AV169" s="276" t="s">
        <v>86</v>
      </c>
      <c r="AW169" s="276" t="s">
        <v>35</v>
      </c>
      <c r="AX169" s="276" t="s">
        <v>79</v>
      </c>
      <c r="AY169" s="286" t="s">
        <v>160</v>
      </c>
    </row>
    <row r="170" s="251" customFormat="true" ht="12.8" hidden="false" customHeight="false" outlineLevel="0" collapsed="false">
      <c r="B170" s="252"/>
      <c r="C170" s="253"/>
      <c r="D170" s="254" t="s">
        <v>168</v>
      </c>
      <c r="E170" s="255"/>
      <c r="F170" s="256" t="s">
        <v>1313</v>
      </c>
      <c r="G170" s="253"/>
      <c r="H170" s="257" t="n">
        <v>2.818</v>
      </c>
      <c r="I170" s="258"/>
      <c r="J170" s="253"/>
      <c r="K170" s="253"/>
      <c r="L170" s="259"/>
      <c r="M170" s="260"/>
      <c r="N170" s="261"/>
      <c r="O170" s="261"/>
      <c r="P170" s="261"/>
      <c r="Q170" s="261"/>
      <c r="R170" s="261"/>
      <c r="S170" s="261"/>
      <c r="T170" s="262"/>
      <c r="AT170" s="263" t="s">
        <v>168</v>
      </c>
      <c r="AU170" s="263" t="s">
        <v>88</v>
      </c>
      <c r="AV170" s="251" t="s">
        <v>88</v>
      </c>
      <c r="AW170" s="251" t="s">
        <v>35</v>
      </c>
      <c r="AX170" s="251" t="s">
        <v>79</v>
      </c>
      <c r="AY170" s="263" t="s">
        <v>160</v>
      </c>
    </row>
    <row r="171" s="251" customFormat="true" ht="12.8" hidden="false" customHeight="false" outlineLevel="0" collapsed="false">
      <c r="B171" s="252"/>
      <c r="C171" s="253"/>
      <c r="D171" s="254" t="s">
        <v>168</v>
      </c>
      <c r="E171" s="255"/>
      <c r="F171" s="256" t="s">
        <v>1314</v>
      </c>
      <c r="G171" s="253"/>
      <c r="H171" s="257" t="n">
        <v>-2.415</v>
      </c>
      <c r="I171" s="258"/>
      <c r="J171" s="253"/>
      <c r="K171" s="253"/>
      <c r="L171" s="259"/>
      <c r="M171" s="260"/>
      <c r="N171" s="261"/>
      <c r="O171" s="261"/>
      <c r="P171" s="261"/>
      <c r="Q171" s="261"/>
      <c r="R171" s="261"/>
      <c r="S171" s="261"/>
      <c r="T171" s="262"/>
      <c r="AT171" s="263" t="s">
        <v>168</v>
      </c>
      <c r="AU171" s="263" t="s">
        <v>88</v>
      </c>
      <c r="AV171" s="251" t="s">
        <v>88</v>
      </c>
      <c r="AW171" s="251" t="s">
        <v>35</v>
      </c>
      <c r="AX171" s="251" t="s">
        <v>79</v>
      </c>
      <c r="AY171" s="263" t="s">
        <v>160</v>
      </c>
    </row>
    <row r="172" s="276" customFormat="true" ht="12.8" hidden="false" customHeight="false" outlineLevel="0" collapsed="false">
      <c r="B172" s="277"/>
      <c r="C172" s="278"/>
      <c r="D172" s="254" t="s">
        <v>168</v>
      </c>
      <c r="E172" s="279"/>
      <c r="F172" s="280" t="s">
        <v>1315</v>
      </c>
      <c r="G172" s="278"/>
      <c r="H172" s="279"/>
      <c r="I172" s="281"/>
      <c r="J172" s="278"/>
      <c r="K172" s="278"/>
      <c r="L172" s="282"/>
      <c r="M172" s="283"/>
      <c r="N172" s="284"/>
      <c r="O172" s="284"/>
      <c r="P172" s="284"/>
      <c r="Q172" s="284"/>
      <c r="R172" s="284"/>
      <c r="S172" s="284"/>
      <c r="T172" s="285"/>
      <c r="AT172" s="286" t="s">
        <v>168</v>
      </c>
      <c r="AU172" s="286" t="s">
        <v>88</v>
      </c>
      <c r="AV172" s="276" t="s">
        <v>86</v>
      </c>
      <c r="AW172" s="276" t="s">
        <v>35</v>
      </c>
      <c r="AX172" s="276" t="s">
        <v>79</v>
      </c>
      <c r="AY172" s="286" t="s">
        <v>160</v>
      </c>
    </row>
    <row r="173" s="264" customFormat="true" ht="12.8" hidden="false" customHeight="false" outlineLevel="0" collapsed="false">
      <c r="B173" s="265"/>
      <c r="C173" s="266"/>
      <c r="D173" s="254" t="s">
        <v>168</v>
      </c>
      <c r="E173" s="267"/>
      <c r="F173" s="268" t="s">
        <v>172</v>
      </c>
      <c r="G173" s="266"/>
      <c r="H173" s="269" t="n">
        <v>4.151</v>
      </c>
      <c r="I173" s="270"/>
      <c r="J173" s="266"/>
      <c r="K173" s="266"/>
      <c r="L173" s="271"/>
      <c r="M173" s="272"/>
      <c r="N173" s="273"/>
      <c r="O173" s="273"/>
      <c r="P173" s="273"/>
      <c r="Q173" s="273"/>
      <c r="R173" s="273"/>
      <c r="S173" s="273"/>
      <c r="T173" s="274"/>
      <c r="AT173" s="275" t="s">
        <v>168</v>
      </c>
      <c r="AU173" s="275" t="s">
        <v>88</v>
      </c>
      <c r="AV173" s="264" t="s">
        <v>166</v>
      </c>
      <c r="AW173" s="264" t="s">
        <v>35</v>
      </c>
      <c r="AX173" s="264" t="s">
        <v>86</v>
      </c>
      <c r="AY173" s="275" t="s">
        <v>160</v>
      </c>
    </row>
    <row r="174" s="31" customFormat="true" ht="21.75" hidden="false" customHeight="true" outlineLevel="0" collapsed="false">
      <c r="A174" s="24"/>
      <c r="B174" s="25"/>
      <c r="C174" s="237" t="s">
        <v>200</v>
      </c>
      <c r="D174" s="237" t="s">
        <v>162</v>
      </c>
      <c r="E174" s="238" t="s">
        <v>481</v>
      </c>
      <c r="F174" s="239" t="s">
        <v>482</v>
      </c>
      <c r="G174" s="240" t="s">
        <v>213</v>
      </c>
      <c r="H174" s="241" t="n">
        <v>5.256</v>
      </c>
      <c r="I174" s="242"/>
      <c r="J174" s="243" t="n">
        <f aca="false">ROUND(I174*H174,2)</f>
        <v>0</v>
      </c>
      <c r="K174" s="244"/>
      <c r="L174" s="30"/>
      <c r="M174" s="245"/>
      <c r="N174" s="246" t="s">
        <v>44</v>
      </c>
      <c r="O174" s="74"/>
      <c r="P174" s="247" t="n">
        <f aca="false">O174*H174</f>
        <v>0</v>
      </c>
      <c r="Q174" s="247" t="n">
        <v>0.05897</v>
      </c>
      <c r="R174" s="247" t="n">
        <f aca="false">Q174*H174</f>
        <v>0.30994632</v>
      </c>
      <c r="S174" s="247" t="n">
        <v>0</v>
      </c>
      <c r="T174" s="248" t="n">
        <f aca="false">S174*H174</f>
        <v>0</v>
      </c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R174" s="249" t="s">
        <v>166</v>
      </c>
      <c r="AT174" s="249" t="s">
        <v>162</v>
      </c>
      <c r="AU174" s="249" t="s">
        <v>88</v>
      </c>
      <c r="AY174" s="3" t="s">
        <v>160</v>
      </c>
      <c r="BE174" s="250" t="n">
        <f aca="false">IF(N174="základní",J174,0)</f>
        <v>0</v>
      </c>
      <c r="BF174" s="250" t="n">
        <f aca="false">IF(N174="snížená",J174,0)</f>
        <v>0</v>
      </c>
      <c r="BG174" s="250" t="n">
        <f aca="false">IF(N174="zákl. přenesená",J174,0)</f>
        <v>0</v>
      </c>
      <c r="BH174" s="250" t="n">
        <f aca="false">IF(N174="sníž. přenesená",J174,0)</f>
        <v>0</v>
      </c>
      <c r="BI174" s="250" t="n">
        <f aca="false">IF(N174="nulová",J174,0)</f>
        <v>0</v>
      </c>
      <c r="BJ174" s="3" t="s">
        <v>86</v>
      </c>
      <c r="BK174" s="250" t="n">
        <f aca="false">ROUND(I174*H174,2)</f>
        <v>0</v>
      </c>
      <c r="BL174" s="3" t="s">
        <v>166</v>
      </c>
      <c r="BM174" s="249" t="s">
        <v>483</v>
      </c>
    </row>
    <row r="175" s="251" customFormat="true" ht="12.8" hidden="false" customHeight="false" outlineLevel="0" collapsed="false">
      <c r="B175" s="252"/>
      <c r="C175" s="253"/>
      <c r="D175" s="254" t="s">
        <v>168</v>
      </c>
      <c r="E175" s="255"/>
      <c r="F175" s="256" t="s">
        <v>1316</v>
      </c>
      <c r="G175" s="253"/>
      <c r="H175" s="257" t="n">
        <v>8.211</v>
      </c>
      <c r="I175" s="258"/>
      <c r="J175" s="253"/>
      <c r="K175" s="253"/>
      <c r="L175" s="259"/>
      <c r="M175" s="260"/>
      <c r="N175" s="261"/>
      <c r="O175" s="261"/>
      <c r="P175" s="261"/>
      <c r="Q175" s="261"/>
      <c r="R175" s="261"/>
      <c r="S175" s="261"/>
      <c r="T175" s="262"/>
      <c r="AT175" s="263" t="s">
        <v>168</v>
      </c>
      <c r="AU175" s="263" t="s">
        <v>88</v>
      </c>
      <c r="AV175" s="251" t="s">
        <v>88</v>
      </c>
      <c r="AW175" s="251" t="s">
        <v>35</v>
      </c>
      <c r="AX175" s="251" t="s">
        <v>79</v>
      </c>
      <c r="AY175" s="263" t="s">
        <v>160</v>
      </c>
    </row>
    <row r="176" s="251" customFormat="true" ht="12.8" hidden="false" customHeight="false" outlineLevel="0" collapsed="false">
      <c r="B176" s="252"/>
      <c r="C176" s="253"/>
      <c r="D176" s="254" t="s">
        <v>168</v>
      </c>
      <c r="E176" s="255"/>
      <c r="F176" s="256" t="s">
        <v>485</v>
      </c>
      <c r="G176" s="253"/>
      <c r="H176" s="257" t="n">
        <v>-1.576</v>
      </c>
      <c r="I176" s="258"/>
      <c r="J176" s="253"/>
      <c r="K176" s="253"/>
      <c r="L176" s="259"/>
      <c r="M176" s="260"/>
      <c r="N176" s="261"/>
      <c r="O176" s="261"/>
      <c r="P176" s="261"/>
      <c r="Q176" s="261"/>
      <c r="R176" s="261"/>
      <c r="S176" s="261"/>
      <c r="T176" s="262"/>
      <c r="AT176" s="263" t="s">
        <v>168</v>
      </c>
      <c r="AU176" s="263" t="s">
        <v>88</v>
      </c>
      <c r="AV176" s="251" t="s">
        <v>88</v>
      </c>
      <c r="AW176" s="251" t="s">
        <v>35</v>
      </c>
      <c r="AX176" s="251" t="s">
        <v>79</v>
      </c>
      <c r="AY176" s="263" t="s">
        <v>160</v>
      </c>
    </row>
    <row r="177" s="251" customFormat="true" ht="12.8" hidden="false" customHeight="false" outlineLevel="0" collapsed="false">
      <c r="B177" s="252"/>
      <c r="C177" s="253"/>
      <c r="D177" s="254" t="s">
        <v>168</v>
      </c>
      <c r="E177" s="255"/>
      <c r="F177" s="256" t="s">
        <v>487</v>
      </c>
      <c r="G177" s="253"/>
      <c r="H177" s="257" t="n">
        <v>-1.379</v>
      </c>
      <c r="I177" s="258"/>
      <c r="J177" s="253"/>
      <c r="K177" s="253"/>
      <c r="L177" s="259"/>
      <c r="M177" s="260"/>
      <c r="N177" s="261"/>
      <c r="O177" s="261"/>
      <c r="P177" s="261"/>
      <c r="Q177" s="261"/>
      <c r="R177" s="261"/>
      <c r="S177" s="261"/>
      <c r="T177" s="262"/>
      <c r="AT177" s="263" t="s">
        <v>168</v>
      </c>
      <c r="AU177" s="263" t="s">
        <v>88</v>
      </c>
      <c r="AV177" s="251" t="s">
        <v>88</v>
      </c>
      <c r="AW177" s="251" t="s">
        <v>35</v>
      </c>
      <c r="AX177" s="251" t="s">
        <v>79</v>
      </c>
      <c r="AY177" s="263" t="s">
        <v>160</v>
      </c>
    </row>
    <row r="178" s="276" customFormat="true" ht="12.8" hidden="false" customHeight="false" outlineLevel="0" collapsed="false">
      <c r="B178" s="277"/>
      <c r="C178" s="278"/>
      <c r="D178" s="254" t="s">
        <v>168</v>
      </c>
      <c r="E178" s="279"/>
      <c r="F178" s="280" t="s">
        <v>1317</v>
      </c>
      <c r="G178" s="278"/>
      <c r="H178" s="279"/>
      <c r="I178" s="281"/>
      <c r="J178" s="278"/>
      <c r="K178" s="278"/>
      <c r="L178" s="282"/>
      <c r="M178" s="283"/>
      <c r="N178" s="284"/>
      <c r="O178" s="284"/>
      <c r="P178" s="284"/>
      <c r="Q178" s="284"/>
      <c r="R178" s="284"/>
      <c r="S178" s="284"/>
      <c r="T178" s="285"/>
      <c r="AT178" s="286" t="s">
        <v>168</v>
      </c>
      <c r="AU178" s="286" t="s">
        <v>88</v>
      </c>
      <c r="AV178" s="276" t="s">
        <v>86</v>
      </c>
      <c r="AW178" s="276" t="s">
        <v>35</v>
      </c>
      <c r="AX178" s="276" t="s">
        <v>79</v>
      </c>
      <c r="AY178" s="286" t="s">
        <v>160</v>
      </c>
    </row>
    <row r="179" s="264" customFormat="true" ht="12.8" hidden="false" customHeight="false" outlineLevel="0" collapsed="false">
      <c r="B179" s="265"/>
      <c r="C179" s="266"/>
      <c r="D179" s="254" t="s">
        <v>168</v>
      </c>
      <c r="E179" s="267"/>
      <c r="F179" s="268" t="s">
        <v>172</v>
      </c>
      <c r="G179" s="266"/>
      <c r="H179" s="269" t="n">
        <v>5.256</v>
      </c>
      <c r="I179" s="270"/>
      <c r="J179" s="266"/>
      <c r="K179" s="266"/>
      <c r="L179" s="271"/>
      <c r="M179" s="272"/>
      <c r="N179" s="273"/>
      <c r="O179" s="273"/>
      <c r="P179" s="273"/>
      <c r="Q179" s="273"/>
      <c r="R179" s="273"/>
      <c r="S179" s="273"/>
      <c r="T179" s="274"/>
      <c r="AT179" s="275" t="s">
        <v>168</v>
      </c>
      <c r="AU179" s="275" t="s">
        <v>88</v>
      </c>
      <c r="AV179" s="264" t="s">
        <v>166</v>
      </c>
      <c r="AW179" s="264" t="s">
        <v>35</v>
      </c>
      <c r="AX179" s="264" t="s">
        <v>86</v>
      </c>
      <c r="AY179" s="275" t="s">
        <v>160</v>
      </c>
    </row>
    <row r="180" s="31" customFormat="true" ht="21.75" hidden="false" customHeight="true" outlineLevel="0" collapsed="false">
      <c r="A180" s="24"/>
      <c r="B180" s="25"/>
      <c r="C180" s="237" t="s">
        <v>204</v>
      </c>
      <c r="D180" s="237" t="s">
        <v>162</v>
      </c>
      <c r="E180" s="238" t="s">
        <v>491</v>
      </c>
      <c r="F180" s="239" t="s">
        <v>492</v>
      </c>
      <c r="G180" s="240" t="s">
        <v>213</v>
      </c>
      <c r="H180" s="241" t="n">
        <v>12.084</v>
      </c>
      <c r="I180" s="242"/>
      <c r="J180" s="243" t="n">
        <f aca="false">ROUND(I180*H180,2)</f>
        <v>0</v>
      </c>
      <c r="K180" s="244"/>
      <c r="L180" s="30"/>
      <c r="M180" s="245"/>
      <c r="N180" s="246" t="s">
        <v>44</v>
      </c>
      <c r="O180" s="74"/>
      <c r="P180" s="247" t="n">
        <f aca="false">O180*H180</f>
        <v>0</v>
      </c>
      <c r="Q180" s="247" t="n">
        <v>0.07571</v>
      </c>
      <c r="R180" s="247" t="n">
        <f aca="false">Q180*H180</f>
        <v>0.91487964</v>
      </c>
      <c r="S180" s="247" t="n">
        <v>0</v>
      </c>
      <c r="T180" s="248" t="n">
        <f aca="false">S180*H180</f>
        <v>0</v>
      </c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R180" s="249" t="s">
        <v>166</v>
      </c>
      <c r="AT180" s="249" t="s">
        <v>162</v>
      </c>
      <c r="AU180" s="249" t="s">
        <v>88</v>
      </c>
      <c r="AY180" s="3" t="s">
        <v>160</v>
      </c>
      <c r="BE180" s="250" t="n">
        <f aca="false">IF(N180="základní",J180,0)</f>
        <v>0</v>
      </c>
      <c r="BF180" s="250" t="n">
        <f aca="false">IF(N180="snížená",J180,0)</f>
        <v>0</v>
      </c>
      <c r="BG180" s="250" t="n">
        <f aca="false">IF(N180="zákl. přenesená",J180,0)</f>
        <v>0</v>
      </c>
      <c r="BH180" s="250" t="n">
        <f aca="false">IF(N180="sníž. přenesená",J180,0)</f>
        <v>0</v>
      </c>
      <c r="BI180" s="250" t="n">
        <f aca="false">IF(N180="nulová",J180,0)</f>
        <v>0</v>
      </c>
      <c r="BJ180" s="3" t="s">
        <v>86</v>
      </c>
      <c r="BK180" s="250" t="n">
        <f aca="false">ROUND(I180*H180,2)</f>
        <v>0</v>
      </c>
      <c r="BL180" s="3" t="s">
        <v>166</v>
      </c>
      <c r="BM180" s="249" t="s">
        <v>493</v>
      </c>
    </row>
    <row r="181" s="251" customFormat="true" ht="12.8" hidden="false" customHeight="false" outlineLevel="0" collapsed="false">
      <c r="B181" s="252"/>
      <c r="C181" s="253"/>
      <c r="D181" s="254" t="s">
        <v>168</v>
      </c>
      <c r="E181" s="255"/>
      <c r="F181" s="256" t="s">
        <v>1318</v>
      </c>
      <c r="G181" s="253"/>
      <c r="H181" s="257" t="n">
        <v>5.98</v>
      </c>
      <c r="I181" s="258"/>
      <c r="J181" s="253"/>
      <c r="K181" s="253"/>
      <c r="L181" s="259"/>
      <c r="M181" s="260"/>
      <c r="N181" s="261"/>
      <c r="O181" s="261"/>
      <c r="P181" s="261"/>
      <c r="Q181" s="261"/>
      <c r="R181" s="261"/>
      <c r="S181" s="261"/>
      <c r="T181" s="262"/>
      <c r="AT181" s="263" t="s">
        <v>168</v>
      </c>
      <c r="AU181" s="263" t="s">
        <v>88</v>
      </c>
      <c r="AV181" s="251" t="s">
        <v>88</v>
      </c>
      <c r="AW181" s="251" t="s">
        <v>35</v>
      </c>
      <c r="AX181" s="251" t="s">
        <v>79</v>
      </c>
      <c r="AY181" s="263" t="s">
        <v>160</v>
      </c>
    </row>
    <row r="182" s="276" customFormat="true" ht="12.8" hidden="false" customHeight="false" outlineLevel="0" collapsed="false">
      <c r="B182" s="277"/>
      <c r="C182" s="278"/>
      <c r="D182" s="254" t="s">
        <v>168</v>
      </c>
      <c r="E182" s="279"/>
      <c r="F182" s="280" t="s">
        <v>1319</v>
      </c>
      <c r="G182" s="278"/>
      <c r="H182" s="279"/>
      <c r="I182" s="281"/>
      <c r="J182" s="278"/>
      <c r="K182" s="278"/>
      <c r="L182" s="282"/>
      <c r="M182" s="283"/>
      <c r="N182" s="284"/>
      <c r="O182" s="284"/>
      <c r="P182" s="284"/>
      <c r="Q182" s="284"/>
      <c r="R182" s="284"/>
      <c r="S182" s="284"/>
      <c r="T182" s="285"/>
      <c r="AT182" s="286" t="s">
        <v>168</v>
      </c>
      <c r="AU182" s="286" t="s">
        <v>88</v>
      </c>
      <c r="AV182" s="276" t="s">
        <v>86</v>
      </c>
      <c r="AW182" s="276" t="s">
        <v>35</v>
      </c>
      <c r="AX182" s="276" t="s">
        <v>79</v>
      </c>
      <c r="AY182" s="286" t="s">
        <v>160</v>
      </c>
    </row>
    <row r="183" s="251" customFormat="true" ht="12.8" hidden="false" customHeight="false" outlineLevel="0" collapsed="false">
      <c r="B183" s="252"/>
      <c r="C183" s="253"/>
      <c r="D183" s="254" t="s">
        <v>168</v>
      </c>
      <c r="E183" s="255"/>
      <c r="F183" s="256" t="s">
        <v>1320</v>
      </c>
      <c r="G183" s="253"/>
      <c r="H183" s="257" t="n">
        <v>6.104</v>
      </c>
      <c r="I183" s="258"/>
      <c r="J183" s="253"/>
      <c r="K183" s="253"/>
      <c r="L183" s="259"/>
      <c r="M183" s="260"/>
      <c r="N183" s="261"/>
      <c r="O183" s="261"/>
      <c r="P183" s="261"/>
      <c r="Q183" s="261"/>
      <c r="R183" s="261"/>
      <c r="S183" s="261"/>
      <c r="T183" s="262"/>
      <c r="AT183" s="263" t="s">
        <v>168</v>
      </c>
      <c r="AU183" s="263" t="s">
        <v>88</v>
      </c>
      <c r="AV183" s="251" t="s">
        <v>88</v>
      </c>
      <c r="AW183" s="251" t="s">
        <v>35</v>
      </c>
      <c r="AX183" s="251" t="s">
        <v>79</v>
      </c>
      <c r="AY183" s="263" t="s">
        <v>160</v>
      </c>
    </row>
    <row r="184" s="276" customFormat="true" ht="12.8" hidden="false" customHeight="false" outlineLevel="0" collapsed="false">
      <c r="B184" s="277"/>
      <c r="C184" s="278"/>
      <c r="D184" s="254" t="s">
        <v>168</v>
      </c>
      <c r="E184" s="279"/>
      <c r="F184" s="280" t="s">
        <v>1321</v>
      </c>
      <c r="G184" s="278"/>
      <c r="H184" s="279"/>
      <c r="I184" s="281"/>
      <c r="J184" s="278"/>
      <c r="K184" s="278"/>
      <c r="L184" s="282"/>
      <c r="M184" s="283"/>
      <c r="N184" s="284"/>
      <c r="O184" s="284"/>
      <c r="P184" s="284"/>
      <c r="Q184" s="284"/>
      <c r="R184" s="284"/>
      <c r="S184" s="284"/>
      <c r="T184" s="285"/>
      <c r="AT184" s="286" t="s">
        <v>168</v>
      </c>
      <c r="AU184" s="286" t="s">
        <v>88</v>
      </c>
      <c r="AV184" s="276" t="s">
        <v>86</v>
      </c>
      <c r="AW184" s="276" t="s">
        <v>35</v>
      </c>
      <c r="AX184" s="276" t="s">
        <v>79</v>
      </c>
      <c r="AY184" s="286" t="s">
        <v>160</v>
      </c>
    </row>
    <row r="185" s="264" customFormat="true" ht="12.8" hidden="false" customHeight="false" outlineLevel="0" collapsed="false">
      <c r="B185" s="265"/>
      <c r="C185" s="266"/>
      <c r="D185" s="254" t="s">
        <v>168</v>
      </c>
      <c r="E185" s="267"/>
      <c r="F185" s="268" t="s">
        <v>172</v>
      </c>
      <c r="G185" s="266"/>
      <c r="H185" s="269" t="n">
        <v>12.084</v>
      </c>
      <c r="I185" s="270"/>
      <c r="J185" s="266"/>
      <c r="K185" s="266"/>
      <c r="L185" s="271"/>
      <c r="M185" s="272"/>
      <c r="N185" s="273"/>
      <c r="O185" s="273"/>
      <c r="P185" s="273"/>
      <c r="Q185" s="273"/>
      <c r="R185" s="273"/>
      <c r="S185" s="273"/>
      <c r="T185" s="274"/>
      <c r="AT185" s="275" t="s">
        <v>168</v>
      </c>
      <c r="AU185" s="275" t="s">
        <v>88</v>
      </c>
      <c r="AV185" s="264" t="s">
        <v>166</v>
      </c>
      <c r="AW185" s="264" t="s">
        <v>35</v>
      </c>
      <c r="AX185" s="264" t="s">
        <v>86</v>
      </c>
      <c r="AY185" s="275" t="s">
        <v>160</v>
      </c>
    </row>
    <row r="186" s="31" customFormat="true" ht="16.5" hidden="false" customHeight="true" outlineLevel="0" collapsed="false">
      <c r="A186" s="24"/>
      <c r="B186" s="25"/>
      <c r="C186" s="237" t="s">
        <v>210</v>
      </c>
      <c r="D186" s="237" t="s">
        <v>162</v>
      </c>
      <c r="E186" s="238" t="s">
        <v>496</v>
      </c>
      <c r="F186" s="239" t="s">
        <v>497</v>
      </c>
      <c r="G186" s="240" t="s">
        <v>213</v>
      </c>
      <c r="H186" s="241" t="n">
        <v>4.287</v>
      </c>
      <c r="I186" s="242"/>
      <c r="J186" s="243" t="n">
        <f aca="false">ROUND(I186*H186,2)</f>
        <v>0</v>
      </c>
      <c r="K186" s="244"/>
      <c r="L186" s="30"/>
      <c r="M186" s="245"/>
      <c r="N186" s="246" t="s">
        <v>44</v>
      </c>
      <c r="O186" s="74"/>
      <c r="P186" s="247" t="n">
        <f aca="false">O186*H186</f>
        <v>0</v>
      </c>
      <c r="Q186" s="247" t="n">
        <v>0.26723</v>
      </c>
      <c r="R186" s="247" t="n">
        <f aca="false">Q186*H186</f>
        <v>1.14561501</v>
      </c>
      <c r="S186" s="247" t="n">
        <v>0</v>
      </c>
      <c r="T186" s="248" t="n">
        <f aca="false">S186*H186</f>
        <v>0</v>
      </c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R186" s="249" t="s">
        <v>166</v>
      </c>
      <c r="AT186" s="249" t="s">
        <v>162</v>
      </c>
      <c r="AU186" s="249" t="s">
        <v>88</v>
      </c>
      <c r="AY186" s="3" t="s">
        <v>160</v>
      </c>
      <c r="BE186" s="250" t="n">
        <f aca="false">IF(N186="základní",J186,0)</f>
        <v>0</v>
      </c>
      <c r="BF186" s="250" t="n">
        <f aca="false">IF(N186="snížená",J186,0)</f>
        <v>0</v>
      </c>
      <c r="BG186" s="250" t="n">
        <f aca="false">IF(N186="zákl. přenesená",J186,0)</f>
        <v>0</v>
      </c>
      <c r="BH186" s="250" t="n">
        <f aca="false">IF(N186="sníž. přenesená",J186,0)</f>
        <v>0</v>
      </c>
      <c r="BI186" s="250" t="n">
        <f aca="false">IF(N186="nulová",J186,0)</f>
        <v>0</v>
      </c>
      <c r="BJ186" s="3" t="s">
        <v>86</v>
      </c>
      <c r="BK186" s="250" t="n">
        <f aca="false">ROUND(I186*H186,2)</f>
        <v>0</v>
      </c>
      <c r="BL186" s="3" t="s">
        <v>166</v>
      </c>
      <c r="BM186" s="249" t="s">
        <v>498</v>
      </c>
    </row>
    <row r="187" s="251" customFormat="true" ht="12.8" hidden="false" customHeight="false" outlineLevel="0" collapsed="false">
      <c r="B187" s="252"/>
      <c r="C187" s="253"/>
      <c r="D187" s="254" t="s">
        <v>168</v>
      </c>
      <c r="E187" s="255"/>
      <c r="F187" s="256" t="s">
        <v>499</v>
      </c>
      <c r="G187" s="253"/>
      <c r="H187" s="257" t="n">
        <v>0.419</v>
      </c>
      <c r="I187" s="258"/>
      <c r="J187" s="253"/>
      <c r="K187" s="253"/>
      <c r="L187" s="259"/>
      <c r="M187" s="260"/>
      <c r="N187" s="261"/>
      <c r="O187" s="261"/>
      <c r="P187" s="261"/>
      <c r="Q187" s="261"/>
      <c r="R187" s="261"/>
      <c r="S187" s="261"/>
      <c r="T187" s="262"/>
      <c r="AT187" s="263" t="s">
        <v>168</v>
      </c>
      <c r="AU187" s="263" t="s">
        <v>88</v>
      </c>
      <c r="AV187" s="251" t="s">
        <v>88</v>
      </c>
      <c r="AW187" s="251" t="s">
        <v>35</v>
      </c>
      <c r="AX187" s="251" t="s">
        <v>79</v>
      </c>
      <c r="AY187" s="263" t="s">
        <v>160</v>
      </c>
    </row>
    <row r="188" s="251" customFormat="true" ht="12.8" hidden="false" customHeight="false" outlineLevel="0" collapsed="false">
      <c r="B188" s="252"/>
      <c r="C188" s="253"/>
      <c r="D188" s="254" t="s">
        <v>168</v>
      </c>
      <c r="E188" s="255"/>
      <c r="F188" s="256" t="s">
        <v>501</v>
      </c>
      <c r="G188" s="253"/>
      <c r="H188" s="257" t="n">
        <v>0.524</v>
      </c>
      <c r="I188" s="258"/>
      <c r="J188" s="253"/>
      <c r="K188" s="253"/>
      <c r="L188" s="259"/>
      <c r="M188" s="260"/>
      <c r="N188" s="261"/>
      <c r="O188" s="261"/>
      <c r="P188" s="261"/>
      <c r="Q188" s="261"/>
      <c r="R188" s="261"/>
      <c r="S188" s="261"/>
      <c r="T188" s="262"/>
      <c r="AT188" s="263" t="s">
        <v>168</v>
      </c>
      <c r="AU188" s="263" t="s">
        <v>88</v>
      </c>
      <c r="AV188" s="251" t="s">
        <v>88</v>
      </c>
      <c r="AW188" s="251" t="s">
        <v>35</v>
      </c>
      <c r="AX188" s="251" t="s">
        <v>79</v>
      </c>
      <c r="AY188" s="263" t="s">
        <v>160</v>
      </c>
    </row>
    <row r="189" s="251" customFormat="true" ht="12.8" hidden="false" customHeight="false" outlineLevel="0" collapsed="false">
      <c r="B189" s="252"/>
      <c r="C189" s="253"/>
      <c r="D189" s="254" t="s">
        <v>168</v>
      </c>
      <c r="E189" s="255"/>
      <c r="F189" s="256" t="s">
        <v>1322</v>
      </c>
      <c r="G189" s="253"/>
      <c r="H189" s="257" t="n">
        <v>0.839</v>
      </c>
      <c r="I189" s="258"/>
      <c r="J189" s="253"/>
      <c r="K189" s="253"/>
      <c r="L189" s="259"/>
      <c r="M189" s="260"/>
      <c r="N189" s="261"/>
      <c r="O189" s="261"/>
      <c r="P189" s="261"/>
      <c r="Q189" s="261"/>
      <c r="R189" s="261"/>
      <c r="S189" s="261"/>
      <c r="T189" s="262"/>
      <c r="AT189" s="263" t="s">
        <v>168</v>
      </c>
      <c r="AU189" s="263" t="s">
        <v>88</v>
      </c>
      <c r="AV189" s="251" t="s">
        <v>88</v>
      </c>
      <c r="AW189" s="251" t="s">
        <v>35</v>
      </c>
      <c r="AX189" s="251" t="s">
        <v>79</v>
      </c>
      <c r="AY189" s="263" t="s">
        <v>160</v>
      </c>
    </row>
    <row r="190" s="251" customFormat="true" ht="12.8" hidden="false" customHeight="false" outlineLevel="0" collapsed="false">
      <c r="B190" s="252"/>
      <c r="C190" s="253"/>
      <c r="D190" s="254" t="s">
        <v>168</v>
      </c>
      <c r="E190" s="255"/>
      <c r="F190" s="256" t="s">
        <v>1323</v>
      </c>
      <c r="G190" s="253"/>
      <c r="H190" s="257" t="n">
        <v>0.829</v>
      </c>
      <c r="I190" s="258"/>
      <c r="J190" s="253"/>
      <c r="K190" s="253"/>
      <c r="L190" s="259"/>
      <c r="M190" s="260"/>
      <c r="N190" s="261"/>
      <c r="O190" s="261"/>
      <c r="P190" s="261"/>
      <c r="Q190" s="261"/>
      <c r="R190" s="261"/>
      <c r="S190" s="261"/>
      <c r="T190" s="262"/>
      <c r="AT190" s="263" t="s">
        <v>168</v>
      </c>
      <c r="AU190" s="263" t="s">
        <v>88</v>
      </c>
      <c r="AV190" s="251" t="s">
        <v>88</v>
      </c>
      <c r="AW190" s="251" t="s">
        <v>35</v>
      </c>
      <c r="AX190" s="251" t="s">
        <v>79</v>
      </c>
      <c r="AY190" s="263" t="s">
        <v>160</v>
      </c>
    </row>
    <row r="191" s="251" customFormat="true" ht="12.8" hidden="false" customHeight="false" outlineLevel="0" collapsed="false">
      <c r="B191" s="252"/>
      <c r="C191" s="253"/>
      <c r="D191" s="254" t="s">
        <v>168</v>
      </c>
      <c r="E191" s="255"/>
      <c r="F191" s="256" t="s">
        <v>499</v>
      </c>
      <c r="G191" s="253"/>
      <c r="H191" s="257" t="n">
        <v>0.419</v>
      </c>
      <c r="I191" s="258"/>
      <c r="J191" s="253"/>
      <c r="K191" s="253"/>
      <c r="L191" s="259"/>
      <c r="M191" s="260"/>
      <c r="N191" s="261"/>
      <c r="O191" s="261"/>
      <c r="P191" s="261"/>
      <c r="Q191" s="261"/>
      <c r="R191" s="261"/>
      <c r="S191" s="261"/>
      <c r="T191" s="262"/>
      <c r="AT191" s="263" t="s">
        <v>168</v>
      </c>
      <c r="AU191" s="263" t="s">
        <v>88</v>
      </c>
      <c r="AV191" s="251" t="s">
        <v>88</v>
      </c>
      <c r="AW191" s="251" t="s">
        <v>35</v>
      </c>
      <c r="AX191" s="251" t="s">
        <v>79</v>
      </c>
      <c r="AY191" s="263" t="s">
        <v>160</v>
      </c>
    </row>
    <row r="192" s="251" customFormat="true" ht="12.8" hidden="false" customHeight="false" outlineLevel="0" collapsed="false">
      <c r="B192" s="252"/>
      <c r="C192" s="253"/>
      <c r="D192" s="254" t="s">
        <v>168</v>
      </c>
      <c r="E192" s="255"/>
      <c r="F192" s="256" t="s">
        <v>499</v>
      </c>
      <c r="G192" s="253"/>
      <c r="H192" s="257" t="n">
        <v>0.419</v>
      </c>
      <c r="I192" s="258"/>
      <c r="J192" s="253"/>
      <c r="K192" s="253"/>
      <c r="L192" s="259"/>
      <c r="M192" s="260"/>
      <c r="N192" s="261"/>
      <c r="O192" s="261"/>
      <c r="P192" s="261"/>
      <c r="Q192" s="261"/>
      <c r="R192" s="261"/>
      <c r="S192" s="261"/>
      <c r="T192" s="262"/>
      <c r="AT192" s="263" t="s">
        <v>168</v>
      </c>
      <c r="AU192" s="263" t="s">
        <v>88</v>
      </c>
      <c r="AV192" s="251" t="s">
        <v>88</v>
      </c>
      <c r="AW192" s="251" t="s">
        <v>35</v>
      </c>
      <c r="AX192" s="251" t="s">
        <v>79</v>
      </c>
      <c r="AY192" s="263" t="s">
        <v>160</v>
      </c>
    </row>
    <row r="193" s="251" customFormat="true" ht="12.8" hidden="false" customHeight="false" outlineLevel="0" collapsed="false">
      <c r="B193" s="252"/>
      <c r="C193" s="253"/>
      <c r="D193" s="254" t="s">
        <v>168</v>
      </c>
      <c r="E193" s="255"/>
      <c r="F193" s="256" t="s">
        <v>1324</v>
      </c>
      <c r="G193" s="253"/>
      <c r="H193" s="257" t="n">
        <v>0.314</v>
      </c>
      <c r="I193" s="258"/>
      <c r="J193" s="253"/>
      <c r="K193" s="253"/>
      <c r="L193" s="259"/>
      <c r="M193" s="260"/>
      <c r="N193" s="261"/>
      <c r="O193" s="261"/>
      <c r="P193" s="261"/>
      <c r="Q193" s="261"/>
      <c r="R193" s="261"/>
      <c r="S193" s="261"/>
      <c r="T193" s="262"/>
      <c r="AT193" s="263" t="s">
        <v>168</v>
      </c>
      <c r="AU193" s="263" t="s">
        <v>88</v>
      </c>
      <c r="AV193" s="251" t="s">
        <v>88</v>
      </c>
      <c r="AW193" s="251" t="s">
        <v>35</v>
      </c>
      <c r="AX193" s="251" t="s">
        <v>79</v>
      </c>
      <c r="AY193" s="263" t="s">
        <v>160</v>
      </c>
    </row>
    <row r="194" s="251" customFormat="true" ht="12.8" hidden="false" customHeight="false" outlineLevel="0" collapsed="false">
      <c r="B194" s="252"/>
      <c r="C194" s="253"/>
      <c r="D194" s="254" t="s">
        <v>168</v>
      </c>
      <c r="E194" s="255"/>
      <c r="F194" s="256" t="s">
        <v>501</v>
      </c>
      <c r="G194" s="253"/>
      <c r="H194" s="257" t="n">
        <v>0.524</v>
      </c>
      <c r="I194" s="258"/>
      <c r="J194" s="253"/>
      <c r="K194" s="253"/>
      <c r="L194" s="259"/>
      <c r="M194" s="260"/>
      <c r="N194" s="261"/>
      <c r="O194" s="261"/>
      <c r="P194" s="261"/>
      <c r="Q194" s="261"/>
      <c r="R194" s="261"/>
      <c r="S194" s="261"/>
      <c r="T194" s="262"/>
      <c r="AT194" s="263" t="s">
        <v>168</v>
      </c>
      <c r="AU194" s="263" t="s">
        <v>88</v>
      </c>
      <c r="AV194" s="251" t="s">
        <v>88</v>
      </c>
      <c r="AW194" s="251" t="s">
        <v>35</v>
      </c>
      <c r="AX194" s="251" t="s">
        <v>79</v>
      </c>
      <c r="AY194" s="263" t="s">
        <v>160</v>
      </c>
    </row>
    <row r="195" s="264" customFormat="true" ht="12.8" hidden="false" customHeight="false" outlineLevel="0" collapsed="false">
      <c r="B195" s="265"/>
      <c r="C195" s="266"/>
      <c r="D195" s="254" t="s">
        <v>168</v>
      </c>
      <c r="E195" s="267"/>
      <c r="F195" s="268" t="s">
        <v>172</v>
      </c>
      <c r="G195" s="266"/>
      <c r="H195" s="269" t="n">
        <v>4.287</v>
      </c>
      <c r="I195" s="270"/>
      <c r="J195" s="266"/>
      <c r="K195" s="266"/>
      <c r="L195" s="271"/>
      <c r="M195" s="272"/>
      <c r="N195" s="273"/>
      <c r="O195" s="273"/>
      <c r="P195" s="273"/>
      <c r="Q195" s="273"/>
      <c r="R195" s="273"/>
      <c r="S195" s="273"/>
      <c r="T195" s="274"/>
      <c r="AT195" s="275" t="s">
        <v>168</v>
      </c>
      <c r="AU195" s="275" t="s">
        <v>88</v>
      </c>
      <c r="AV195" s="264" t="s">
        <v>166</v>
      </c>
      <c r="AW195" s="264" t="s">
        <v>35</v>
      </c>
      <c r="AX195" s="264" t="s">
        <v>86</v>
      </c>
      <c r="AY195" s="275" t="s">
        <v>160</v>
      </c>
    </row>
    <row r="196" s="220" customFormat="true" ht="22.8" hidden="false" customHeight="true" outlineLevel="0" collapsed="false">
      <c r="B196" s="221"/>
      <c r="C196" s="222"/>
      <c r="D196" s="223" t="s">
        <v>78</v>
      </c>
      <c r="E196" s="235" t="s">
        <v>186</v>
      </c>
      <c r="F196" s="235" t="s">
        <v>512</v>
      </c>
      <c r="G196" s="222"/>
      <c r="H196" s="222"/>
      <c r="I196" s="225"/>
      <c r="J196" s="236" t="n">
        <f aca="false">BK196</f>
        <v>0</v>
      </c>
      <c r="K196" s="222"/>
      <c r="L196" s="227"/>
      <c r="M196" s="228"/>
      <c r="N196" s="229"/>
      <c r="O196" s="229"/>
      <c r="P196" s="230" t="n">
        <f aca="false">SUM(P197:P601)</f>
        <v>0</v>
      </c>
      <c r="Q196" s="229"/>
      <c r="R196" s="230" t="n">
        <f aca="false">SUM(R197:R601)</f>
        <v>35.97916467</v>
      </c>
      <c r="S196" s="229"/>
      <c r="T196" s="231" t="n">
        <f aca="false">SUM(T197:T601)</f>
        <v>0</v>
      </c>
      <c r="AR196" s="232" t="s">
        <v>86</v>
      </c>
      <c r="AT196" s="233" t="s">
        <v>78</v>
      </c>
      <c r="AU196" s="233" t="s">
        <v>86</v>
      </c>
      <c r="AY196" s="232" t="s">
        <v>160</v>
      </c>
      <c r="BK196" s="234" t="n">
        <f aca="false">SUM(BK197:BK601)</f>
        <v>0</v>
      </c>
    </row>
    <row r="197" s="31" customFormat="true" ht="21.75" hidden="false" customHeight="true" outlineLevel="0" collapsed="false">
      <c r="A197" s="24"/>
      <c r="B197" s="25"/>
      <c r="C197" s="237" t="s">
        <v>218</v>
      </c>
      <c r="D197" s="237" t="s">
        <v>162</v>
      </c>
      <c r="E197" s="238" t="s">
        <v>513</v>
      </c>
      <c r="F197" s="239" t="s">
        <v>514</v>
      </c>
      <c r="G197" s="240" t="s">
        <v>213</v>
      </c>
      <c r="H197" s="241" t="n">
        <v>99.35</v>
      </c>
      <c r="I197" s="242"/>
      <c r="J197" s="243" t="n">
        <f aca="false">ROUND(I197*H197,2)</f>
        <v>0</v>
      </c>
      <c r="K197" s="244"/>
      <c r="L197" s="30"/>
      <c r="M197" s="245"/>
      <c r="N197" s="246" t="s">
        <v>44</v>
      </c>
      <c r="O197" s="74"/>
      <c r="P197" s="247" t="n">
        <f aca="false">O197*H197</f>
        <v>0</v>
      </c>
      <c r="Q197" s="247" t="n">
        <v>0.00026</v>
      </c>
      <c r="R197" s="247" t="n">
        <f aca="false">Q197*H197</f>
        <v>0.025831</v>
      </c>
      <c r="S197" s="247" t="n">
        <v>0</v>
      </c>
      <c r="T197" s="248" t="n">
        <f aca="false">S197*H197</f>
        <v>0</v>
      </c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R197" s="249" t="s">
        <v>166</v>
      </c>
      <c r="AT197" s="249" t="s">
        <v>162</v>
      </c>
      <c r="AU197" s="249" t="s">
        <v>88</v>
      </c>
      <c r="AY197" s="3" t="s">
        <v>160</v>
      </c>
      <c r="BE197" s="250" t="n">
        <f aca="false">IF(N197="základní",J197,0)</f>
        <v>0</v>
      </c>
      <c r="BF197" s="250" t="n">
        <f aca="false">IF(N197="snížená",J197,0)</f>
        <v>0</v>
      </c>
      <c r="BG197" s="250" t="n">
        <f aca="false">IF(N197="zákl. přenesená",J197,0)</f>
        <v>0</v>
      </c>
      <c r="BH197" s="250" t="n">
        <f aca="false">IF(N197="sníž. přenesená",J197,0)</f>
        <v>0</v>
      </c>
      <c r="BI197" s="250" t="n">
        <f aca="false">IF(N197="nulová",J197,0)</f>
        <v>0</v>
      </c>
      <c r="BJ197" s="3" t="s">
        <v>86</v>
      </c>
      <c r="BK197" s="250" t="n">
        <f aca="false">ROUND(I197*H197,2)</f>
        <v>0</v>
      </c>
      <c r="BL197" s="3" t="s">
        <v>166</v>
      </c>
      <c r="BM197" s="249" t="s">
        <v>515</v>
      </c>
    </row>
    <row r="198" s="251" customFormat="true" ht="12.8" hidden="false" customHeight="false" outlineLevel="0" collapsed="false">
      <c r="B198" s="252"/>
      <c r="C198" s="253"/>
      <c r="D198" s="254" t="s">
        <v>168</v>
      </c>
      <c r="E198" s="255"/>
      <c r="F198" s="256" t="s">
        <v>1325</v>
      </c>
      <c r="G198" s="253"/>
      <c r="H198" s="257" t="n">
        <v>13.04</v>
      </c>
      <c r="I198" s="258"/>
      <c r="J198" s="253"/>
      <c r="K198" s="253"/>
      <c r="L198" s="259"/>
      <c r="M198" s="260"/>
      <c r="N198" s="261"/>
      <c r="O198" s="261"/>
      <c r="P198" s="261"/>
      <c r="Q198" s="261"/>
      <c r="R198" s="261"/>
      <c r="S198" s="261"/>
      <c r="T198" s="262"/>
      <c r="AT198" s="263" t="s">
        <v>168</v>
      </c>
      <c r="AU198" s="263" t="s">
        <v>88</v>
      </c>
      <c r="AV198" s="251" t="s">
        <v>88</v>
      </c>
      <c r="AW198" s="251" t="s">
        <v>35</v>
      </c>
      <c r="AX198" s="251" t="s">
        <v>79</v>
      </c>
      <c r="AY198" s="263" t="s">
        <v>160</v>
      </c>
    </row>
    <row r="199" s="276" customFormat="true" ht="12.8" hidden="false" customHeight="false" outlineLevel="0" collapsed="false">
      <c r="B199" s="277"/>
      <c r="C199" s="278"/>
      <c r="D199" s="254" t="s">
        <v>168</v>
      </c>
      <c r="E199" s="279"/>
      <c r="F199" s="280" t="s">
        <v>1326</v>
      </c>
      <c r="G199" s="278"/>
      <c r="H199" s="279"/>
      <c r="I199" s="281"/>
      <c r="J199" s="278"/>
      <c r="K199" s="278"/>
      <c r="L199" s="282"/>
      <c r="M199" s="283"/>
      <c r="N199" s="284"/>
      <c r="O199" s="284"/>
      <c r="P199" s="284"/>
      <c r="Q199" s="284"/>
      <c r="R199" s="284"/>
      <c r="S199" s="284"/>
      <c r="T199" s="285"/>
      <c r="AT199" s="286" t="s">
        <v>168</v>
      </c>
      <c r="AU199" s="286" t="s">
        <v>88</v>
      </c>
      <c r="AV199" s="276" t="s">
        <v>86</v>
      </c>
      <c r="AW199" s="276" t="s">
        <v>35</v>
      </c>
      <c r="AX199" s="276" t="s">
        <v>79</v>
      </c>
      <c r="AY199" s="286" t="s">
        <v>160</v>
      </c>
    </row>
    <row r="200" s="251" customFormat="true" ht="12.8" hidden="false" customHeight="false" outlineLevel="0" collapsed="false">
      <c r="B200" s="252"/>
      <c r="C200" s="253"/>
      <c r="D200" s="254" t="s">
        <v>168</v>
      </c>
      <c r="E200" s="255"/>
      <c r="F200" s="256" t="s">
        <v>1327</v>
      </c>
      <c r="G200" s="253"/>
      <c r="H200" s="257" t="n">
        <v>15.48</v>
      </c>
      <c r="I200" s="258"/>
      <c r="J200" s="253"/>
      <c r="K200" s="253"/>
      <c r="L200" s="259"/>
      <c r="M200" s="260"/>
      <c r="N200" s="261"/>
      <c r="O200" s="261"/>
      <c r="P200" s="261"/>
      <c r="Q200" s="261"/>
      <c r="R200" s="261"/>
      <c r="S200" s="261"/>
      <c r="T200" s="262"/>
      <c r="AT200" s="263" t="s">
        <v>168</v>
      </c>
      <c r="AU200" s="263" t="s">
        <v>88</v>
      </c>
      <c r="AV200" s="251" t="s">
        <v>88</v>
      </c>
      <c r="AW200" s="251" t="s">
        <v>35</v>
      </c>
      <c r="AX200" s="251" t="s">
        <v>79</v>
      </c>
      <c r="AY200" s="263" t="s">
        <v>160</v>
      </c>
    </row>
    <row r="201" s="276" customFormat="true" ht="12.8" hidden="false" customHeight="false" outlineLevel="0" collapsed="false">
      <c r="B201" s="277"/>
      <c r="C201" s="278"/>
      <c r="D201" s="254" t="s">
        <v>168</v>
      </c>
      <c r="E201" s="279"/>
      <c r="F201" s="280" t="s">
        <v>1328</v>
      </c>
      <c r="G201" s="278"/>
      <c r="H201" s="279"/>
      <c r="I201" s="281"/>
      <c r="J201" s="278"/>
      <c r="K201" s="278"/>
      <c r="L201" s="282"/>
      <c r="M201" s="283"/>
      <c r="N201" s="284"/>
      <c r="O201" s="284"/>
      <c r="P201" s="284"/>
      <c r="Q201" s="284"/>
      <c r="R201" s="284"/>
      <c r="S201" s="284"/>
      <c r="T201" s="285"/>
      <c r="AT201" s="286" t="s">
        <v>168</v>
      </c>
      <c r="AU201" s="286" t="s">
        <v>88</v>
      </c>
      <c r="AV201" s="276" t="s">
        <v>86</v>
      </c>
      <c r="AW201" s="276" t="s">
        <v>35</v>
      </c>
      <c r="AX201" s="276" t="s">
        <v>79</v>
      </c>
      <c r="AY201" s="286" t="s">
        <v>160</v>
      </c>
    </row>
    <row r="202" s="251" customFormat="true" ht="12.8" hidden="false" customHeight="false" outlineLevel="0" collapsed="false">
      <c r="B202" s="252"/>
      <c r="C202" s="253"/>
      <c r="D202" s="254" t="s">
        <v>168</v>
      </c>
      <c r="E202" s="255"/>
      <c r="F202" s="256" t="s">
        <v>1329</v>
      </c>
      <c r="G202" s="253"/>
      <c r="H202" s="257" t="n">
        <v>2.54</v>
      </c>
      <c r="I202" s="258"/>
      <c r="J202" s="253"/>
      <c r="K202" s="253"/>
      <c r="L202" s="259"/>
      <c r="M202" s="260"/>
      <c r="N202" s="261"/>
      <c r="O202" s="261"/>
      <c r="P202" s="261"/>
      <c r="Q202" s="261"/>
      <c r="R202" s="261"/>
      <c r="S202" s="261"/>
      <c r="T202" s="262"/>
      <c r="AT202" s="263" t="s">
        <v>168</v>
      </c>
      <c r="AU202" s="263" t="s">
        <v>88</v>
      </c>
      <c r="AV202" s="251" t="s">
        <v>88</v>
      </c>
      <c r="AW202" s="251" t="s">
        <v>35</v>
      </c>
      <c r="AX202" s="251" t="s">
        <v>79</v>
      </c>
      <c r="AY202" s="263" t="s">
        <v>160</v>
      </c>
    </row>
    <row r="203" s="276" customFormat="true" ht="12.8" hidden="false" customHeight="false" outlineLevel="0" collapsed="false">
      <c r="B203" s="277"/>
      <c r="C203" s="278"/>
      <c r="D203" s="254" t="s">
        <v>168</v>
      </c>
      <c r="E203" s="279"/>
      <c r="F203" s="280" t="s">
        <v>1330</v>
      </c>
      <c r="G203" s="278"/>
      <c r="H203" s="279"/>
      <c r="I203" s="281"/>
      <c r="J203" s="278"/>
      <c r="K203" s="278"/>
      <c r="L203" s="282"/>
      <c r="M203" s="283"/>
      <c r="N203" s="284"/>
      <c r="O203" s="284"/>
      <c r="P203" s="284"/>
      <c r="Q203" s="284"/>
      <c r="R203" s="284"/>
      <c r="S203" s="284"/>
      <c r="T203" s="285"/>
      <c r="AT203" s="286" t="s">
        <v>168</v>
      </c>
      <c r="AU203" s="286" t="s">
        <v>88</v>
      </c>
      <c r="AV203" s="276" t="s">
        <v>86</v>
      </c>
      <c r="AW203" s="276" t="s">
        <v>35</v>
      </c>
      <c r="AX203" s="276" t="s">
        <v>79</v>
      </c>
      <c r="AY203" s="286" t="s">
        <v>160</v>
      </c>
    </row>
    <row r="204" s="251" customFormat="true" ht="12.8" hidden="false" customHeight="false" outlineLevel="0" collapsed="false">
      <c r="B204" s="252"/>
      <c r="C204" s="253"/>
      <c r="D204" s="254" t="s">
        <v>168</v>
      </c>
      <c r="E204" s="255"/>
      <c r="F204" s="256" t="s">
        <v>1331</v>
      </c>
      <c r="G204" s="253"/>
      <c r="H204" s="257" t="n">
        <v>3.89</v>
      </c>
      <c r="I204" s="258"/>
      <c r="J204" s="253"/>
      <c r="K204" s="253"/>
      <c r="L204" s="259"/>
      <c r="M204" s="260"/>
      <c r="N204" s="261"/>
      <c r="O204" s="261"/>
      <c r="P204" s="261"/>
      <c r="Q204" s="261"/>
      <c r="R204" s="261"/>
      <c r="S204" s="261"/>
      <c r="T204" s="262"/>
      <c r="AT204" s="263" t="s">
        <v>168</v>
      </c>
      <c r="AU204" s="263" t="s">
        <v>88</v>
      </c>
      <c r="AV204" s="251" t="s">
        <v>88</v>
      </c>
      <c r="AW204" s="251" t="s">
        <v>35</v>
      </c>
      <c r="AX204" s="251" t="s">
        <v>79</v>
      </c>
      <c r="AY204" s="263" t="s">
        <v>160</v>
      </c>
    </row>
    <row r="205" s="276" customFormat="true" ht="12.8" hidden="false" customHeight="false" outlineLevel="0" collapsed="false">
      <c r="B205" s="277"/>
      <c r="C205" s="278"/>
      <c r="D205" s="254" t="s">
        <v>168</v>
      </c>
      <c r="E205" s="279"/>
      <c r="F205" s="280" t="s">
        <v>1332</v>
      </c>
      <c r="G205" s="278"/>
      <c r="H205" s="279"/>
      <c r="I205" s="281"/>
      <c r="J205" s="278"/>
      <c r="K205" s="278"/>
      <c r="L205" s="282"/>
      <c r="M205" s="283"/>
      <c r="N205" s="284"/>
      <c r="O205" s="284"/>
      <c r="P205" s="284"/>
      <c r="Q205" s="284"/>
      <c r="R205" s="284"/>
      <c r="S205" s="284"/>
      <c r="T205" s="285"/>
      <c r="AT205" s="286" t="s">
        <v>168</v>
      </c>
      <c r="AU205" s="286" t="s">
        <v>88</v>
      </c>
      <c r="AV205" s="276" t="s">
        <v>86</v>
      </c>
      <c r="AW205" s="276" t="s">
        <v>35</v>
      </c>
      <c r="AX205" s="276" t="s">
        <v>79</v>
      </c>
      <c r="AY205" s="286" t="s">
        <v>160</v>
      </c>
    </row>
    <row r="206" s="251" customFormat="true" ht="12.8" hidden="false" customHeight="false" outlineLevel="0" collapsed="false">
      <c r="B206" s="252"/>
      <c r="C206" s="253"/>
      <c r="D206" s="254" t="s">
        <v>168</v>
      </c>
      <c r="E206" s="255"/>
      <c r="F206" s="256" t="s">
        <v>1333</v>
      </c>
      <c r="G206" s="253"/>
      <c r="H206" s="257" t="n">
        <v>21.17</v>
      </c>
      <c r="I206" s="258"/>
      <c r="J206" s="253"/>
      <c r="K206" s="253"/>
      <c r="L206" s="259"/>
      <c r="M206" s="260"/>
      <c r="N206" s="261"/>
      <c r="O206" s="261"/>
      <c r="P206" s="261"/>
      <c r="Q206" s="261"/>
      <c r="R206" s="261"/>
      <c r="S206" s="261"/>
      <c r="T206" s="262"/>
      <c r="AT206" s="263" t="s">
        <v>168</v>
      </c>
      <c r="AU206" s="263" t="s">
        <v>88</v>
      </c>
      <c r="AV206" s="251" t="s">
        <v>88</v>
      </c>
      <c r="AW206" s="251" t="s">
        <v>35</v>
      </c>
      <c r="AX206" s="251" t="s">
        <v>79</v>
      </c>
      <c r="AY206" s="263" t="s">
        <v>160</v>
      </c>
    </row>
    <row r="207" s="276" customFormat="true" ht="12.8" hidden="false" customHeight="false" outlineLevel="0" collapsed="false">
      <c r="B207" s="277"/>
      <c r="C207" s="278"/>
      <c r="D207" s="254" t="s">
        <v>168</v>
      </c>
      <c r="E207" s="279"/>
      <c r="F207" s="280" t="s">
        <v>1334</v>
      </c>
      <c r="G207" s="278"/>
      <c r="H207" s="279"/>
      <c r="I207" s="281"/>
      <c r="J207" s="278"/>
      <c r="K207" s="278"/>
      <c r="L207" s="282"/>
      <c r="M207" s="283"/>
      <c r="N207" s="284"/>
      <c r="O207" s="284"/>
      <c r="P207" s="284"/>
      <c r="Q207" s="284"/>
      <c r="R207" s="284"/>
      <c r="S207" s="284"/>
      <c r="T207" s="285"/>
      <c r="AT207" s="286" t="s">
        <v>168</v>
      </c>
      <c r="AU207" s="286" t="s">
        <v>88</v>
      </c>
      <c r="AV207" s="276" t="s">
        <v>86</v>
      </c>
      <c r="AW207" s="276" t="s">
        <v>35</v>
      </c>
      <c r="AX207" s="276" t="s">
        <v>79</v>
      </c>
      <c r="AY207" s="286" t="s">
        <v>160</v>
      </c>
    </row>
    <row r="208" s="251" customFormat="true" ht="12.8" hidden="false" customHeight="false" outlineLevel="0" collapsed="false">
      <c r="B208" s="252"/>
      <c r="C208" s="253"/>
      <c r="D208" s="254" t="s">
        <v>168</v>
      </c>
      <c r="E208" s="255"/>
      <c r="F208" s="256" t="s">
        <v>1335</v>
      </c>
      <c r="G208" s="253"/>
      <c r="H208" s="257" t="n">
        <v>13.45</v>
      </c>
      <c r="I208" s="258"/>
      <c r="J208" s="253"/>
      <c r="K208" s="253"/>
      <c r="L208" s="259"/>
      <c r="M208" s="260"/>
      <c r="N208" s="261"/>
      <c r="O208" s="261"/>
      <c r="P208" s="261"/>
      <c r="Q208" s="261"/>
      <c r="R208" s="261"/>
      <c r="S208" s="261"/>
      <c r="T208" s="262"/>
      <c r="AT208" s="263" t="s">
        <v>168</v>
      </c>
      <c r="AU208" s="263" t="s">
        <v>88</v>
      </c>
      <c r="AV208" s="251" t="s">
        <v>88</v>
      </c>
      <c r="AW208" s="251" t="s">
        <v>35</v>
      </c>
      <c r="AX208" s="251" t="s">
        <v>79</v>
      </c>
      <c r="AY208" s="263" t="s">
        <v>160</v>
      </c>
    </row>
    <row r="209" s="276" customFormat="true" ht="12.8" hidden="false" customHeight="false" outlineLevel="0" collapsed="false">
      <c r="B209" s="277"/>
      <c r="C209" s="278"/>
      <c r="D209" s="254" t="s">
        <v>168</v>
      </c>
      <c r="E209" s="279"/>
      <c r="F209" s="280" t="s">
        <v>1336</v>
      </c>
      <c r="G209" s="278"/>
      <c r="H209" s="279"/>
      <c r="I209" s="281"/>
      <c r="J209" s="278"/>
      <c r="K209" s="278"/>
      <c r="L209" s="282"/>
      <c r="M209" s="283"/>
      <c r="N209" s="284"/>
      <c r="O209" s="284"/>
      <c r="P209" s="284"/>
      <c r="Q209" s="284"/>
      <c r="R209" s="284"/>
      <c r="S209" s="284"/>
      <c r="T209" s="285"/>
      <c r="AT209" s="286" t="s">
        <v>168</v>
      </c>
      <c r="AU209" s="286" t="s">
        <v>88</v>
      </c>
      <c r="AV209" s="276" t="s">
        <v>86</v>
      </c>
      <c r="AW209" s="276" t="s">
        <v>35</v>
      </c>
      <c r="AX209" s="276" t="s">
        <v>79</v>
      </c>
      <c r="AY209" s="286" t="s">
        <v>160</v>
      </c>
    </row>
    <row r="210" s="251" customFormat="true" ht="12.8" hidden="false" customHeight="false" outlineLevel="0" collapsed="false">
      <c r="B210" s="252"/>
      <c r="C210" s="253"/>
      <c r="D210" s="254" t="s">
        <v>168</v>
      </c>
      <c r="E210" s="255"/>
      <c r="F210" s="256" t="s">
        <v>1337</v>
      </c>
      <c r="G210" s="253"/>
      <c r="H210" s="257" t="n">
        <v>5.6</v>
      </c>
      <c r="I210" s="258"/>
      <c r="J210" s="253"/>
      <c r="K210" s="253"/>
      <c r="L210" s="259"/>
      <c r="M210" s="260"/>
      <c r="N210" s="261"/>
      <c r="O210" s="261"/>
      <c r="P210" s="261"/>
      <c r="Q210" s="261"/>
      <c r="R210" s="261"/>
      <c r="S210" s="261"/>
      <c r="T210" s="262"/>
      <c r="AT210" s="263" t="s">
        <v>168</v>
      </c>
      <c r="AU210" s="263" t="s">
        <v>88</v>
      </c>
      <c r="AV210" s="251" t="s">
        <v>88</v>
      </c>
      <c r="AW210" s="251" t="s">
        <v>35</v>
      </c>
      <c r="AX210" s="251" t="s">
        <v>79</v>
      </c>
      <c r="AY210" s="263" t="s">
        <v>160</v>
      </c>
    </row>
    <row r="211" s="276" customFormat="true" ht="12.8" hidden="false" customHeight="false" outlineLevel="0" collapsed="false">
      <c r="B211" s="277"/>
      <c r="C211" s="278"/>
      <c r="D211" s="254" t="s">
        <v>168</v>
      </c>
      <c r="E211" s="279"/>
      <c r="F211" s="280" t="s">
        <v>1338</v>
      </c>
      <c r="G211" s="278"/>
      <c r="H211" s="279"/>
      <c r="I211" s="281"/>
      <c r="J211" s="278"/>
      <c r="K211" s="278"/>
      <c r="L211" s="282"/>
      <c r="M211" s="283"/>
      <c r="N211" s="284"/>
      <c r="O211" s="284"/>
      <c r="P211" s="284"/>
      <c r="Q211" s="284"/>
      <c r="R211" s="284"/>
      <c r="S211" s="284"/>
      <c r="T211" s="285"/>
      <c r="AT211" s="286" t="s">
        <v>168</v>
      </c>
      <c r="AU211" s="286" t="s">
        <v>88</v>
      </c>
      <c r="AV211" s="276" t="s">
        <v>86</v>
      </c>
      <c r="AW211" s="276" t="s">
        <v>35</v>
      </c>
      <c r="AX211" s="276" t="s">
        <v>79</v>
      </c>
      <c r="AY211" s="286" t="s">
        <v>160</v>
      </c>
    </row>
    <row r="212" s="251" customFormat="true" ht="12.8" hidden="false" customHeight="false" outlineLevel="0" collapsed="false">
      <c r="B212" s="252"/>
      <c r="C212" s="253"/>
      <c r="D212" s="254" t="s">
        <v>168</v>
      </c>
      <c r="E212" s="255"/>
      <c r="F212" s="256" t="s">
        <v>1339</v>
      </c>
      <c r="G212" s="253"/>
      <c r="H212" s="257" t="n">
        <v>14.2</v>
      </c>
      <c r="I212" s="258"/>
      <c r="J212" s="253"/>
      <c r="K212" s="253"/>
      <c r="L212" s="259"/>
      <c r="M212" s="260"/>
      <c r="N212" s="261"/>
      <c r="O212" s="261"/>
      <c r="P212" s="261"/>
      <c r="Q212" s="261"/>
      <c r="R212" s="261"/>
      <c r="S212" s="261"/>
      <c r="T212" s="262"/>
      <c r="AT212" s="263" t="s">
        <v>168</v>
      </c>
      <c r="AU212" s="263" t="s">
        <v>88</v>
      </c>
      <c r="AV212" s="251" t="s">
        <v>88</v>
      </c>
      <c r="AW212" s="251" t="s">
        <v>35</v>
      </c>
      <c r="AX212" s="251" t="s">
        <v>79</v>
      </c>
      <c r="AY212" s="263" t="s">
        <v>160</v>
      </c>
    </row>
    <row r="213" s="276" customFormat="true" ht="12.8" hidden="false" customHeight="false" outlineLevel="0" collapsed="false">
      <c r="B213" s="277"/>
      <c r="C213" s="278"/>
      <c r="D213" s="254" t="s">
        <v>168</v>
      </c>
      <c r="E213" s="279"/>
      <c r="F213" s="280" t="s">
        <v>1340</v>
      </c>
      <c r="G213" s="278"/>
      <c r="H213" s="279"/>
      <c r="I213" s="281"/>
      <c r="J213" s="278"/>
      <c r="K213" s="278"/>
      <c r="L213" s="282"/>
      <c r="M213" s="283"/>
      <c r="N213" s="284"/>
      <c r="O213" s="284"/>
      <c r="P213" s="284"/>
      <c r="Q213" s="284"/>
      <c r="R213" s="284"/>
      <c r="S213" s="284"/>
      <c r="T213" s="285"/>
      <c r="AT213" s="286" t="s">
        <v>168</v>
      </c>
      <c r="AU213" s="286" t="s">
        <v>88</v>
      </c>
      <c r="AV213" s="276" t="s">
        <v>86</v>
      </c>
      <c r="AW213" s="276" t="s">
        <v>35</v>
      </c>
      <c r="AX213" s="276" t="s">
        <v>79</v>
      </c>
      <c r="AY213" s="286" t="s">
        <v>160</v>
      </c>
    </row>
    <row r="214" s="251" customFormat="true" ht="12.8" hidden="false" customHeight="false" outlineLevel="0" collapsed="false">
      <c r="B214" s="252"/>
      <c r="C214" s="253"/>
      <c r="D214" s="254" t="s">
        <v>168</v>
      </c>
      <c r="E214" s="255"/>
      <c r="F214" s="256" t="s">
        <v>1341</v>
      </c>
      <c r="G214" s="253"/>
      <c r="H214" s="257" t="n">
        <v>5.44</v>
      </c>
      <c r="I214" s="258"/>
      <c r="J214" s="253"/>
      <c r="K214" s="253"/>
      <c r="L214" s="259"/>
      <c r="M214" s="260"/>
      <c r="N214" s="261"/>
      <c r="O214" s="261"/>
      <c r="P214" s="261"/>
      <c r="Q214" s="261"/>
      <c r="R214" s="261"/>
      <c r="S214" s="261"/>
      <c r="T214" s="262"/>
      <c r="AT214" s="263" t="s">
        <v>168</v>
      </c>
      <c r="AU214" s="263" t="s">
        <v>88</v>
      </c>
      <c r="AV214" s="251" t="s">
        <v>88</v>
      </c>
      <c r="AW214" s="251" t="s">
        <v>35</v>
      </c>
      <c r="AX214" s="251" t="s">
        <v>79</v>
      </c>
      <c r="AY214" s="263" t="s">
        <v>160</v>
      </c>
    </row>
    <row r="215" s="276" customFormat="true" ht="12.8" hidden="false" customHeight="false" outlineLevel="0" collapsed="false">
      <c r="B215" s="277"/>
      <c r="C215" s="278"/>
      <c r="D215" s="254" t="s">
        <v>168</v>
      </c>
      <c r="E215" s="279"/>
      <c r="F215" s="280" t="s">
        <v>1342</v>
      </c>
      <c r="G215" s="278"/>
      <c r="H215" s="279"/>
      <c r="I215" s="281"/>
      <c r="J215" s="278"/>
      <c r="K215" s="278"/>
      <c r="L215" s="282"/>
      <c r="M215" s="283"/>
      <c r="N215" s="284"/>
      <c r="O215" s="284"/>
      <c r="P215" s="284"/>
      <c r="Q215" s="284"/>
      <c r="R215" s="284"/>
      <c r="S215" s="284"/>
      <c r="T215" s="285"/>
      <c r="AT215" s="286" t="s">
        <v>168</v>
      </c>
      <c r="AU215" s="286" t="s">
        <v>88</v>
      </c>
      <c r="AV215" s="276" t="s">
        <v>86</v>
      </c>
      <c r="AW215" s="276" t="s">
        <v>35</v>
      </c>
      <c r="AX215" s="276" t="s">
        <v>79</v>
      </c>
      <c r="AY215" s="286" t="s">
        <v>160</v>
      </c>
    </row>
    <row r="216" s="251" customFormat="true" ht="12.8" hidden="false" customHeight="false" outlineLevel="0" collapsed="false">
      <c r="B216" s="252"/>
      <c r="C216" s="253"/>
      <c r="D216" s="254" t="s">
        <v>168</v>
      </c>
      <c r="E216" s="255"/>
      <c r="F216" s="256" t="s">
        <v>1343</v>
      </c>
      <c r="G216" s="253"/>
      <c r="H216" s="257" t="n">
        <v>4.54</v>
      </c>
      <c r="I216" s="258"/>
      <c r="J216" s="253"/>
      <c r="K216" s="253"/>
      <c r="L216" s="259"/>
      <c r="M216" s="260"/>
      <c r="N216" s="261"/>
      <c r="O216" s="261"/>
      <c r="P216" s="261"/>
      <c r="Q216" s="261"/>
      <c r="R216" s="261"/>
      <c r="S216" s="261"/>
      <c r="T216" s="262"/>
      <c r="AT216" s="263" t="s">
        <v>168</v>
      </c>
      <c r="AU216" s="263" t="s">
        <v>88</v>
      </c>
      <c r="AV216" s="251" t="s">
        <v>88</v>
      </c>
      <c r="AW216" s="251" t="s">
        <v>35</v>
      </c>
      <c r="AX216" s="251" t="s">
        <v>79</v>
      </c>
      <c r="AY216" s="263" t="s">
        <v>160</v>
      </c>
    </row>
    <row r="217" s="276" customFormat="true" ht="12.8" hidden="false" customHeight="false" outlineLevel="0" collapsed="false">
      <c r="B217" s="277"/>
      <c r="C217" s="278"/>
      <c r="D217" s="254" t="s">
        <v>168</v>
      </c>
      <c r="E217" s="279"/>
      <c r="F217" s="280" t="s">
        <v>1344</v>
      </c>
      <c r="G217" s="278"/>
      <c r="H217" s="279"/>
      <c r="I217" s="281"/>
      <c r="J217" s="278"/>
      <c r="K217" s="278"/>
      <c r="L217" s="282"/>
      <c r="M217" s="283"/>
      <c r="N217" s="284"/>
      <c r="O217" s="284"/>
      <c r="P217" s="284"/>
      <c r="Q217" s="284"/>
      <c r="R217" s="284"/>
      <c r="S217" s="284"/>
      <c r="T217" s="285"/>
      <c r="AT217" s="286" t="s">
        <v>168</v>
      </c>
      <c r="AU217" s="286" t="s">
        <v>88</v>
      </c>
      <c r="AV217" s="276" t="s">
        <v>86</v>
      </c>
      <c r="AW217" s="276" t="s">
        <v>35</v>
      </c>
      <c r="AX217" s="276" t="s">
        <v>79</v>
      </c>
      <c r="AY217" s="286" t="s">
        <v>160</v>
      </c>
    </row>
    <row r="218" s="264" customFormat="true" ht="12.8" hidden="false" customHeight="false" outlineLevel="0" collapsed="false">
      <c r="B218" s="265"/>
      <c r="C218" s="266"/>
      <c r="D218" s="254" t="s">
        <v>168</v>
      </c>
      <c r="E218" s="267"/>
      <c r="F218" s="268" t="s">
        <v>172</v>
      </c>
      <c r="G218" s="266"/>
      <c r="H218" s="269" t="n">
        <v>99.35</v>
      </c>
      <c r="I218" s="270"/>
      <c r="J218" s="266"/>
      <c r="K218" s="266"/>
      <c r="L218" s="271"/>
      <c r="M218" s="272"/>
      <c r="N218" s="273"/>
      <c r="O218" s="273"/>
      <c r="P218" s="273"/>
      <c r="Q218" s="273"/>
      <c r="R218" s="273"/>
      <c r="S218" s="273"/>
      <c r="T218" s="274"/>
      <c r="AT218" s="275" t="s">
        <v>168</v>
      </c>
      <c r="AU218" s="275" t="s">
        <v>88</v>
      </c>
      <c r="AV218" s="264" t="s">
        <v>166</v>
      </c>
      <c r="AW218" s="264" t="s">
        <v>35</v>
      </c>
      <c r="AX218" s="264" t="s">
        <v>86</v>
      </c>
      <c r="AY218" s="275" t="s">
        <v>160</v>
      </c>
    </row>
    <row r="219" s="31" customFormat="true" ht="21.75" hidden="false" customHeight="true" outlineLevel="0" collapsed="false">
      <c r="A219" s="24"/>
      <c r="B219" s="25"/>
      <c r="C219" s="237" t="s">
        <v>225</v>
      </c>
      <c r="D219" s="237" t="s">
        <v>162</v>
      </c>
      <c r="E219" s="238" t="s">
        <v>534</v>
      </c>
      <c r="F219" s="239" t="s">
        <v>535</v>
      </c>
      <c r="G219" s="240" t="s">
        <v>213</v>
      </c>
      <c r="H219" s="241" t="n">
        <v>99.35</v>
      </c>
      <c r="I219" s="242"/>
      <c r="J219" s="243" t="n">
        <f aca="false">ROUND(I219*H219,2)</f>
        <v>0</v>
      </c>
      <c r="K219" s="244"/>
      <c r="L219" s="30"/>
      <c r="M219" s="245"/>
      <c r="N219" s="246" t="s">
        <v>44</v>
      </c>
      <c r="O219" s="74"/>
      <c r="P219" s="247" t="n">
        <f aca="false">O219*H219</f>
        <v>0</v>
      </c>
      <c r="Q219" s="247" t="n">
        <v>0.0051</v>
      </c>
      <c r="R219" s="247" t="n">
        <f aca="false">Q219*H219</f>
        <v>0.506685</v>
      </c>
      <c r="S219" s="247" t="n">
        <v>0</v>
      </c>
      <c r="T219" s="248" t="n">
        <f aca="false">S219*H219</f>
        <v>0</v>
      </c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R219" s="249" t="s">
        <v>166</v>
      </c>
      <c r="AT219" s="249" t="s">
        <v>162</v>
      </c>
      <c r="AU219" s="249" t="s">
        <v>88</v>
      </c>
      <c r="AY219" s="3" t="s">
        <v>160</v>
      </c>
      <c r="BE219" s="250" t="n">
        <f aca="false">IF(N219="základní",J219,0)</f>
        <v>0</v>
      </c>
      <c r="BF219" s="250" t="n">
        <f aca="false">IF(N219="snížená",J219,0)</f>
        <v>0</v>
      </c>
      <c r="BG219" s="250" t="n">
        <f aca="false">IF(N219="zákl. přenesená",J219,0)</f>
        <v>0</v>
      </c>
      <c r="BH219" s="250" t="n">
        <f aca="false">IF(N219="sníž. přenesená",J219,0)</f>
        <v>0</v>
      </c>
      <c r="BI219" s="250" t="n">
        <f aca="false">IF(N219="nulová",J219,0)</f>
        <v>0</v>
      </c>
      <c r="BJ219" s="3" t="s">
        <v>86</v>
      </c>
      <c r="BK219" s="250" t="n">
        <f aca="false">ROUND(I219*H219,2)</f>
        <v>0</v>
      </c>
      <c r="BL219" s="3" t="s">
        <v>166</v>
      </c>
      <c r="BM219" s="249" t="s">
        <v>536</v>
      </c>
    </row>
    <row r="220" s="251" customFormat="true" ht="12.8" hidden="false" customHeight="false" outlineLevel="0" collapsed="false">
      <c r="B220" s="252"/>
      <c r="C220" s="253"/>
      <c r="D220" s="254" t="s">
        <v>168</v>
      </c>
      <c r="E220" s="255"/>
      <c r="F220" s="256" t="s">
        <v>1325</v>
      </c>
      <c r="G220" s="253"/>
      <c r="H220" s="257" t="n">
        <v>13.04</v>
      </c>
      <c r="I220" s="258"/>
      <c r="J220" s="253"/>
      <c r="K220" s="253"/>
      <c r="L220" s="259"/>
      <c r="M220" s="260"/>
      <c r="N220" s="261"/>
      <c r="O220" s="261"/>
      <c r="P220" s="261"/>
      <c r="Q220" s="261"/>
      <c r="R220" s="261"/>
      <c r="S220" s="261"/>
      <c r="T220" s="262"/>
      <c r="AT220" s="263" t="s">
        <v>168</v>
      </c>
      <c r="AU220" s="263" t="s">
        <v>88</v>
      </c>
      <c r="AV220" s="251" t="s">
        <v>88</v>
      </c>
      <c r="AW220" s="251" t="s">
        <v>35</v>
      </c>
      <c r="AX220" s="251" t="s">
        <v>79</v>
      </c>
      <c r="AY220" s="263" t="s">
        <v>160</v>
      </c>
    </row>
    <row r="221" s="276" customFormat="true" ht="12.8" hidden="false" customHeight="false" outlineLevel="0" collapsed="false">
      <c r="B221" s="277"/>
      <c r="C221" s="278"/>
      <c r="D221" s="254" t="s">
        <v>168</v>
      </c>
      <c r="E221" s="279"/>
      <c r="F221" s="280" t="s">
        <v>1326</v>
      </c>
      <c r="G221" s="278"/>
      <c r="H221" s="279"/>
      <c r="I221" s="281"/>
      <c r="J221" s="278"/>
      <c r="K221" s="278"/>
      <c r="L221" s="282"/>
      <c r="M221" s="283"/>
      <c r="N221" s="284"/>
      <c r="O221" s="284"/>
      <c r="P221" s="284"/>
      <c r="Q221" s="284"/>
      <c r="R221" s="284"/>
      <c r="S221" s="284"/>
      <c r="T221" s="285"/>
      <c r="AT221" s="286" t="s">
        <v>168</v>
      </c>
      <c r="AU221" s="286" t="s">
        <v>88</v>
      </c>
      <c r="AV221" s="276" t="s">
        <v>86</v>
      </c>
      <c r="AW221" s="276" t="s">
        <v>35</v>
      </c>
      <c r="AX221" s="276" t="s">
        <v>79</v>
      </c>
      <c r="AY221" s="286" t="s">
        <v>160</v>
      </c>
    </row>
    <row r="222" s="251" customFormat="true" ht="12.8" hidden="false" customHeight="false" outlineLevel="0" collapsed="false">
      <c r="B222" s="252"/>
      <c r="C222" s="253"/>
      <c r="D222" s="254" t="s">
        <v>168</v>
      </c>
      <c r="E222" s="255"/>
      <c r="F222" s="256" t="s">
        <v>1327</v>
      </c>
      <c r="G222" s="253"/>
      <c r="H222" s="257" t="n">
        <v>15.48</v>
      </c>
      <c r="I222" s="258"/>
      <c r="J222" s="253"/>
      <c r="K222" s="253"/>
      <c r="L222" s="259"/>
      <c r="M222" s="260"/>
      <c r="N222" s="261"/>
      <c r="O222" s="261"/>
      <c r="P222" s="261"/>
      <c r="Q222" s="261"/>
      <c r="R222" s="261"/>
      <c r="S222" s="261"/>
      <c r="T222" s="262"/>
      <c r="AT222" s="263" t="s">
        <v>168</v>
      </c>
      <c r="AU222" s="263" t="s">
        <v>88</v>
      </c>
      <c r="AV222" s="251" t="s">
        <v>88</v>
      </c>
      <c r="AW222" s="251" t="s">
        <v>35</v>
      </c>
      <c r="AX222" s="251" t="s">
        <v>79</v>
      </c>
      <c r="AY222" s="263" t="s">
        <v>160</v>
      </c>
    </row>
    <row r="223" s="276" customFormat="true" ht="12.8" hidden="false" customHeight="false" outlineLevel="0" collapsed="false">
      <c r="B223" s="277"/>
      <c r="C223" s="278"/>
      <c r="D223" s="254" t="s">
        <v>168</v>
      </c>
      <c r="E223" s="279"/>
      <c r="F223" s="280" t="s">
        <v>1328</v>
      </c>
      <c r="G223" s="278"/>
      <c r="H223" s="279"/>
      <c r="I223" s="281"/>
      <c r="J223" s="278"/>
      <c r="K223" s="278"/>
      <c r="L223" s="282"/>
      <c r="M223" s="283"/>
      <c r="N223" s="284"/>
      <c r="O223" s="284"/>
      <c r="P223" s="284"/>
      <c r="Q223" s="284"/>
      <c r="R223" s="284"/>
      <c r="S223" s="284"/>
      <c r="T223" s="285"/>
      <c r="AT223" s="286" t="s">
        <v>168</v>
      </c>
      <c r="AU223" s="286" t="s">
        <v>88</v>
      </c>
      <c r="AV223" s="276" t="s">
        <v>86</v>
      </c>
      <c r="AW223" s="276" t="s">
        <v>35</v>
      </c>
      <c r="AX223" s="276" t="s">
        <v>79</v>
      </c>
      <c r="AY223" s="286" t="s">
        <v>160</v>
      </c>
    </row>
    <row r="224" s="251" customFormat="true" ht="12.8" hidden="false" customHeight="false" outlineLevel="0" collapsed="false">
      <c r="B224" s="252"/>
      <c r="C224" s="253"/>
      <c r="D224" s="254" t="s">
        <v>168</v>
      </c>
      <c r="E224" s="255"/>
      <c r="F224" s="256" t="s">
        <v>1329</v>
      </c>
      <c r="G224" s="253"/>
      <c r="H224" s="257" t="n">
        <v>2.54</v>
      </c>
      <c r="I224" s="258"/>
      <c r="J224" s="253"/>
      <c r="K224" s="253"/>
      <c r="L224" s="259"/>
      <c r="M224" s="260"/>
      <c r="N224" s="261"/>
      <c r="O224" s="261"/>
      <c r="P224" s="261"/>
      <c r="Q224" s="261"/>
      <c r="R224" s="261"/>
      <c r="S224" s="261"/>
      <c r="T224" s="262"/>
      <c r="AT224" s="263" t="s">
        <v>168</v>
      </c>
      <c r="AU224" s="263" t="s">
        <v>88</v>
      </c>
      <c r="AV224" s="251" t="s">
        <v>88</v>
      </c>
      <c r="AW224" s="251" t="s">
        <v>35</v>
      </c>
      <c r="AX224" s="251" t="s">
        <v>79</v>
      </c>
      <c r="AY224" s="263" t="s">
        <v>160</v>
      </c>
    </row>
    <row r="225" s="276" customFormat="true" ht="12.8" hidden="false" customHeight="false" outlineLevel="0" collapsed="false">
      <c r="B225" s="277"/>
      <c r="C225" s="278"/>
      <c r="D225" s="254" t="s">
        <v>168</v>
      </c>
      <c r="E225" s="279"/>
      <c r="F225" s="280" t="s">
        <v>1330</v>
      </c>
      <c r="G225" s="278"/>
      <c r="H225" s="279"/>
      <c r="I225" s="281"/>
      <c r="J225" s="278"/>
      <c r="K225" s="278"/>
      <c r="L225" s="282"/>
      <c r="M225" s="283"/>
      <c r="N225" s="284"/>
      <c r="O225" s="284"/>
      <c r="P225" s="284"/>
      <c r="Q225" s="284"/>
      <c r="R225" s="284"/>
      <c r="S225" s="284"/>
      <c r="T225" s="285"/>
      <c r="AT225" s="286" t="s">
        <v>168</v>
      </c>
      <c r="AU225" s="286" t="s">
        <v>88</v>
      </c>
      <c r="AV225" s="276" t="s">
        <v>86</v>
      </c>
      <c r="AW225" s="276" t="s">
        <v>35</v>
      </c>
      <c r="AX225" s="276" t="s">
        <v>79</v>
      </c>
      <c r="AY225" s="286" t="s">
        <v>160</v>
      </c>
    </row>
    <row r="226" s="251" customFormat="true" ht="12.8" hidden="false" customHeight="false" outlineLevel="0" collapsed="false">
      <c r="B226" s="252"/>
      <c r="C226" s="253"/>
      <c r="D226" s="254" t="s">
        <v>168</v>
      </c>
      <c r="E226" s="255"/>
      <c r="F226" s="256" t="s">
        <v>1331</v>
      </c>
      <c r="G226" s="253"/>
      <c r="H226" s="257" t="n">
        <v>3.89</v>
      </c>
      <c r="I226" s="258"/>
      <c r="J226" s="253"/>
      <c r="K226" s="253"/>
      <c r="L226" s="259"/>
      <c r="M226" s="260"/>
      <c r="N226" s="261"/>
      <c r="O226" s="261"/>
      <c r="P226" s="261"/>
      <c r="Q226" s="261"/>
      <c r="R226" s="261"/>
      <c r="S226" s="261"/>
      <c r="T226" s="262"/>
      <c r="AT226" s="263" t="s">
        <v>168</v>
      </c>
      <c r="AU226" s="263" t="s">
        <v>88</v>
      </c>
      <c r="AV226" s="251" t="s">
        <v>88</v>
      </c>
      <c r="AW226" s="251" t="s">
        <v>35</v>
      </c>
      <c r="AX226" s="251" t="s">
        <v>79</v>
      </c>
      <c r="AY226" s="263" t="s">
        <v>160</v>
      </c>
    </row>
    <row r="227" s="276" customFormat="true" ht="12.8" hidden="false" customHeight="false" outlineLevel="0" collapsed="false">
      <c r="B227" s="277"/>
      <c r="C227" s="278"/>
      <c r="D227" s="254" t="s">
        <v>168</v>
      </c>
      <c r="E227" s="279"/>
      <c r="F227" s="280" t="s">
        <v>1332</v>
      </c>
      <c r="G227" s="278"/>
      <c r="H227" s="279"/>
      <c r="I227" s="281"/>
      <c r="J227" s="278"/>
      <c r="K227" s="278"/>
      <c r="L227" s="282"/>
      <c r="M227" s="283"/>
      <c r="N227" s="284"/>
      <c r="O227" s="284"/>
      <c r="P227" s="284"/>
      <c r="Q227" s="284"/>
      <c r="R227" s="284"/>
      <c r="S227" s="284"/>
      <c r="T227" s="285"/>
      <c r="AT227" s="286" t="s">
        <v>168</v>
      </c>
      <c r="AU227" s="286" t="s">
        <v>88</v>
      </c>
      <c r="AV227" s="276" t="s">
        <v>86</v>
      </c>
      <c r="AW227" s="276" t="s">
        <v>35</v>
      </c>
      <c r="AX227" s="276" t="s">
        <v>79</v>
      </c>
      <c r="AY227" s="286" t="s">
        <v>160</v>
      </c>
    </row>
    <row r="228" s="251" customFormat="true" ht="12.8" hidden="false" customHeight="false" outlineLevel="0" collapsed="false">
      <c r="B228" s="252"/>
      <c r="C228" s="253"/>
      <c r="D228" s="254" t="s">
        <v>168</v>
      </c>
      <c r="E228" s="255"/>
      <c r="F228" s="256" t="s">
        <v>1333</v>
      </c>
      <c r="G228" s="253"/>
      <c r="H228" s="257" t="n">
        <v>21.17</v>
      </c>
      <c r="I228" s="258"/>
      <c r="J228" s="253"/>
      <c r="K228" s="253"/>
      <c r="L228" s="259"/>
      <c r="M228" s="260"/>
      <c r="N228" s="261"/>
      <c r="O228" s="261"/>
      <c r="P228" s="261"/>
      <c r="Q228" s="261"/>
      <c r="R228" s="261"/>
      <c r="S228" s="261"/>
      <c r="T228" s="262"/>
      <c r="AT228" s="263" t="s">
        <v>168</v>
      </c>
      <c r="AU228" s="263" t="s">
        <v>88</v>
      </c>
      <c r="AV228" s="251" t="s">
        <v>88</v>
      </c>
      <c r="AW228" s="251" t="s">
        <v>35</v>
      </c>
      <c r="AX228" s="251" t="s">
        <v>79</v>
      </c>
      <c r="AY228" s="263" t="s">
        <v>160</v>
      </c>
    </row>
    <row r="229" s="276" customFormat="true" ht="12.8" hidden="false" customHeight="false" outlineLevel="0" collapsed="false">
      <c r="B229" s="277"/>
      <c r="C229" s="278"/>
      <c r="D229" s="254" t="s">
        <v>168</v>
      </c>
      <c r="E229" s="279"/>
      <c r="F229" s="280" t="s">
        <v>1334</v>
      </c>
      <c r="G229" s="278"/>
      <c r="H229" s="279"/>
      <c r="I229" s="281"/>
      <c r="J229" s="278"/>
      <c r="K229" s="278"/>
      <c r="L229" s="282"/>
      <c r="M229" s="283"/>
      <c r="N229" s="284"/>
      <c r="O229" s="284"/>
      <c r="P229" s="284"/>
      <c r="Q229" s="284"/>
      <c r="R229" s="284"/>
      <c r="S229" s="284"/>
      <c r="T229" s="285"/>
      <c r="AT229" s="286" t="s">
        <v>168</v>
      </c>
      <c r="AU229" s="286" t="s">
        <v>88</v>
      </c>
      <c r="AV229" s="276" t="s">
        <v>86</v>
      </c>
      <c r="AW229" s="276" t="s">
        <v>35</v>
      </c>
      <c r="AX229" s="276" t="s">
        <v>79</v>
      </c>
      <c r="AY229" s="286" t="s">
        <v>160</v>
      </c>
    </row>
    <row r="230" s="251" customFormat="true" ht="12.8" hidden="false" customHeight="false" outlineLevel="0" collapsed="false">
      <c r="B230" s="252"/>
      <c r="C230" s="253"/>
      <c r="D230" s="254" t="s">
        <v>168</v>
      </c>
      <c r="E230" s="255"/>
      <c r="F230" s="256" t="s">
        <v>1335</v>
      </c>
      <c r="G230" s="253"/>
      <c r="H230" s="257" t="n">
        <v>13.45</v>
      </c>
      <c r="I230" s="258"/>
      <c r="J230" s="253"/>
      <c r="K230" s="253"/>
      <c r="L230" s="259"/>
      <c r="M230" s="260"/>
      <c r="N230" s="261"/>
      <c r="O230" s="261"/>
      <c r="P230" s="261"/>
      <c r="Q230" s="261"/>
      <c r="R230" s="261"/>
      <c r="S230" s="261"/>
      <c r="T230" s="262"/>
      <c r="AT230" s="263" t="s">
        <v>168</v>
      </c>
      <c r="AU230" s="263" t="s">
        <v>88</v>
      </c>
      <c r="AV230" s="251" t="s">
        <v>88</v>
      </c>
      <c r="AW230" s="251" t="s">
        <v>35</v>
      </c>
      <c r="AX230" s="251" t="s">
        <v>79</v>
      </c>
      <c r="AY230" s="263" t="s">
        <v>160</v>
      </c>
    </row>
    <row r="231" s="276" customFormat="true" ht="12.8" hidden="false" customHeight="false" outlineLevel="0" collapsed="false">
      <c r="B231" s="277"/>
      <c r="C231" s="278"/>
      <c r="D231" s="254" t="s">
        <v>168</v>
      </c>
      <c r="E231" s="279"/>
      <c r="F231" s="280" t="s">
        <v>1336</v>
      </c>
      <c r="G231" s="278"/>
      <c r="H231" s="279"/>
      <c r="I231" s="281"/>
      <c r="J231" s="278"/>
      <c r="K231" s="278"/>
      <c r="L231" s="282"/>
      <c r="M231" s="283"/>
      <c r="N231" s="284"/>
      <c r="O231" s="284"/>
      <c r="P231" s="284"/>
      <c r="Q231" s="284"/>
      <c r="R231" s="284"/>
      <c r="S231" s="284"/>
      <c r="T231" s="285"/>
      <c r="AT231" s="286" t="s">
        <v>168</v>
      </c>
      <c r="AU231" s="286" t="s">
        <v>88</v>
      </c>
      <c r="AV231" s="276" t="s">
        <v>86</v>
      </c>
      <c r="AW231" s="276" t="s">
        <v>35</v>
      </c>
      <c r="AX231" s="276" t="s">
        <v>79</v>
      </c>
      <c r="AY231" s="286" t="s">
        <v>160</v>
      </c>
    </row>
    <row r="232" s="251" customFormat="true" ht="12.8" hidden="false" customHeight="false" outlineLevel="0" collapsed="false">
      <c r="B232" s="252"/>
      <c r="C232" s="253"/>
      <c r="D232" s="254" t="s">
        <v>168</v>
      </c>
      <c r="E232" s="255"/>
      <c r="F232" s="256" t="s">
        <v>1337</v>
      </c>
      <c r="G232" s="253"/>
      <c r="H232" s="257" t="n">
        <v>5.6</v>
      </c>
      <c r="I232" s="258"/>
      <c r="J232" s="253"/>
      <c r="K232" s="253"/>
      <c r="L232" s="259"/>
      <c r="M232" s="260"/>
      <c r="N232" s="261"/>
      <c r="O232" s="261"/>
      <c r="P232" s="261"/>
      <c r="Q232" s="261"/>
      <c r="R232" s="261"/>
      <c r="S232" s="261"/>
      <c r="T232" s="262"/>
      <c r="AT232" s="263" t="s">
        <v>168</v>
      </c>
      <c r="AU232" s="263" t="s">
        <v>88</v>
      </c>
      <c r="AV232" s="251" t="s">
        <v>88</v>
      </c>
      <c r="AW232" s="251" t="s">
        <v>35</v>
      </c>
      <c r="AX232" s="251" t="s">
        <v>79</v>
      </c>
      <c r="AY232" s="263" t="s">
        <v>160</v>
      </c>
    </row>
    <row r="233" s="276" customFormat="true" ht="12.8" hidden="false" customHeight="false" outlineLevel="0" collapsed="false">
      <c r="B233" s="277"/>
      <c r="C233" s="278"/>
      <c r="D233" s="254" t="s">
        <v>168</v>
      </c>
      <c r="E233" s="279"/>
      <c r="F233" s="280" t="s">
        <v>1338</v>
      </c>
      <c r="G233" s="278"/>
      <c r="H233" s="279"/>
      <c r="I233" s="281"/>
      <c r="J233" s="278"/>
      <c r="K233" s="278"/>
      <c r="L233" s="282"/>
      <c r="M233" s="283"/>
      <c r="N233" s="284"/>
      <c r="O233" s="284"/>
      <c r="P233" s="284"/>
      <c r="Q233" s="284"/>
      <c r="R233" s="284"/>
      <c r="S233" s="284"/>
      <c r="T233" s="285"/>
      <c r="AT233" s="286" t="s">
        <v>168</v>
      </c>
      <c r="AU233" s="286" t="s">
        <v>88</v>
      </c>
      <c r="AV233" s="276" t="s">
        <v>86</v>
      </c>
      <c r="AW233" s="276" t="s">
        <v>35</v>
      </c>
      <c r="AX233" s="276" t="s">
        <v>79</v>
      </c>
      <c r="AY233" s="286" t="s">
        <v>160</v>
      </c>
    </row>
    <row r="234" s="251" customFormat="true" ht="12.8" hidden="false" customHeight="false" outlineLevel="0" collapsed="false">
      <c r="B234" s="252"/>
      <c r="C234" s="253"/>
      <c r="D234" s="254" t="s">
        <v>168</v>
      </c>
      <c r="E234" s="255"/>
      <c r="F234" s="256" t="s">
        <v>1339</v>
      </c>
      <c r="G234" s="253"/>
      <c r="H234" s="257" t="n">
        <v>14.2</v>
      </c>
      <c r="I234" s="258"/>
      <c r="J234" s="253"/>
      <c r="K234" s="253"/>
      <c r="L234" s="259"/>
      <c r="M234" s="260"/>
      <c r="N234" s="261"/>
      <c r="O234" s="261"/>
      <c r="P234" s="261"/>
      <c r="Q234" s="261"/>
      <c r="R234" s="261"/>
      <c r="S234" s="261"/>
      <c r="T234" s="262"/>
      <c r="AT234" s="263" t="s">
        <v>168</v>
      </c>
      <c r="AU234" s="263" t="s">
        <v>88</v>
      </c>
      <c r="AV234" s="251" t="s">
        <v>88</v>
      </c>
      <c r="AW234" s="251" t="s">
        <v>35</v>
      </c>
      <c r="AX234" s="251" t="s">
        <v>79</v>
      </c>
      <c r="AY234" s="263" t="s">
        <v>160</v>
      </c>
    </row>
    <row r="235" s="276" customFormat="true" ht="12.8" hidden="false" customHeight="false" outlineLevel="0" collapsed="false">
      <c r="B235" s="277"/>
      <c r="C235" s="278"/>
      <c r="D235" s="254" t="s">
        <v>168</v>
      </c>
      <c r="E235" s="279"/>
      <c r="F235" s="280" t="s">
        <v>1340</v>
      </c>
      <c r="G235" s="278"/>
      <c r="H235" s="279"/>
      <c r="I235" s="281"/>
      <c r="J235" s="278"/>
      <c r="K235" s="278"/>
      <c r="L235" s="282"/>
      <c r="M235" s="283"/>
      <c r="N235" s="284"/>
      <c r="O235" s="284"/>
      <c r="P235" s="284"/>
      <c r="Q235" s="284"/>
      <c r="R235" s="284"/>
      <c r="S235" s="284"/>
      <c r="T235" s="285"/>
      <c r="AT235" s="286" t="s">
        <v>168</v>
      </c>
      <c r="AU235" s="286" t="s">
        <v>88</v>
      </c>
      <c r="AV235" s="276" t="s">
        <v>86</v>
      </c>
      <c r="AW235" s="276" t="s">
        <v>35</v>
      </c>
      <c r="AX235" s="276" t="s">
        <v>79</v>
      </c>
      <c r="AY235" s="286" t="s">
        <v>160</v>
      </c>
    </row>
    <row r="236" s="251" customFormat="true" ht="12.8" hidden="false" customHeight="false" outlineLevel="0" collapsed="false">
      <c r="B236" s="252"/>
      <c r="C236" s="253"/>
      <c r="D236" s="254" t="s">
        <v>168</v>
      </c>
      <c r="E236" s="255"/>
      <c r="F236" s="256" t="s">
        <v>1341</v>
      </c>
      <c r="G236" s="253"/>
      <c r="H236" s="257" t="n">
        <v>5.44</v>
      </c>
      <c r="I236" s="258"/>
      <c r="J236" s="253"/>
      <c r="K236" s="253"/>
      <c r="L236" s="259"/>
      <c r="M236" s="260"/>
      <c r="N236" s="261"/>
      <c r="O236" s="261"/>
      <c r="P236" s="261"/>
      <c r="Q236" s="261"/>
      <c r="R236" s="261"/>
      <c r="S236" s="261"/>
      <c r="T236" s="262"/>
      <c r="AT236" s="263" t="s">
        <v>168</v>
      </c>
      <c r="AU236" s="263" t="s">
        <v>88</v>
      </c>
      <c r="AV236" s="251" t="s">
        <v>88</v>
      </c>
      <c r="AW236" s="251" t="s">
        <v>35</v>
      </c>
      <c r="AX236" s="251" t="s">
        <v>79</v>
      </c>
      <c r="AY236" s="263" t="s">
        <v>160</v>
      </c>
    </row>
    <row r="237" s="276" customFormat="true" ht="12.8" hidden="false" customHeight="false" outlineLevel="0" collapsed="false">
      <c r="B237" s="277"/>
      <c r="C237" s="278"/>
      <c r="D237" s="254" t="s">
        <v>168</v>
      </c>
      <c r="E237" s="279"/>
      <c r="F237" s="280" t="s">
        <v>1342</v>
      </c>
      <c r="G237" s="278"/>
      <c r="H237" s="279"/>
      <c r="I237" s="281"/>
      <c r="J237" s="278"/>
      <c r="K237" s="278"/>
      <c r="L237" s="282"/>
      <c r="M237" s="283"/>
      <c r="N237" s="284"/>
      <c r="O237" s="284"/>
      <c r="P237" s="284"/>
      <c r="Q237" s="284"/>
      <c r="R237" s="284"/>
      <c r="S237" s="284"/>
      <c r="T237" s="285"/>
      <c r="AT237" s="286" t="s">
        <v>168</v>
      </c>
      <c r="AU237" s="286" t="s">
        <v>88</v>
      </c>
      <c r="AV237" s="276" t="s">
        <v>86</v>
      </c>
      <c r="AW237" s="276" t="s">
        <v>35</v>
      </c>
      <c r="AX237" s="276" t="s">
        <v>79</v>
      </c>
      <c r="AY237" s="286" t="s">
        <v>160</v>
      </c>
    </row>
    <row r="238" s="251" customFormat="true" ht="12.8" hidden="false" customHeight="false" outlineLevel="0" collapsed="false">
      <c r="B238" s="252"/>
      <c r="C238" s="253"/>
      <c r="D238" s="254" t="s">
        <v>168</v>
      </c>
      <c r="E238" s="255"/>
      <c r="F238" s="256" t="s">
        <v>1343</v>
      </c>
      <c r="G238" s="253"/>
      <c r="H238" s="257" t="n">
        <v>4.54</v>
      </c>
      <c r="I238" s="258"/>
      <c r="J238" s="253"/>
      <c r="K238" s="253"/>
      <c r="L238" s="259"/>
      <c r="M238" s="260"/>
      <c r="N238" s="261"/>
      <c r="O238" s="261"/>
      <c r="P238" s="261"/>
      <c r="Q238" s="261"/>
      <c r="R238" s="261"/>
      <c r="S238" s="261"/>
      <c r="T238" s="262"/>
      <c r="AT238" s="263" t="s">
        <v>168</v>
      </c>
      <c r="AU238" s="263" t="s">
        <v>88</v>
      </c>
      <c r="AV238" s="251" t="s">
        <v>88</v>
      </c>
      <c r="AW238" s="251" t="s">
        <v>35</v>
      </c>
      <c r="AX238" s="251" t="s">
        <v>79</v>
      </c>
      <c r="AY238" s="263" t="s">
        <v>160</v>
      </c>
    </row>
    <row r="239" s="276" customFormat="true" ht="12.8" hidden="false" customHeight="false" outlineLevel="0" collapsed="false">
      <c r="B239" s="277"/>
      <c r="C239" s="278"/>
      <c r="D239" s="254" t="s">
        <v>168</v>
      </c>
      <c r="E239" s="279"/>
      <c r="F239" s="280" t="s">
        <v>1344</v>
      </c>
      <c r="G239" s="278"/>
      <c r="H239" s="279"/>
      <c r="I239" s="281"/>
      <c r="J239" s="278"/>
      <c r="K239" s="278"/>
      <c r="L239" s="282"/>
      <c r="M239" s="283"/>
      <c r="N239" s="284"/>
      <c r="O239" s="284"/>
      <c r="P239" s="284"/>
      <c r="Q239" s="284"/>
      <c r="R239" s="284"/>
      <c r="S239" s="284"/>
      <c r="T239" s="285"/>
      <c r="AT239" s="286" t="s">
        <v>168</v>
      </c>
      <c r="AU239" s="286" t="s">
        <v>88</v>
      </c>
      <c r="AV239" s="276" t="s">
        <v>86</v>
      </c>
      <c r="AW239" s="276" t="s">
        <v>35</v>
      </c>
      <c r="AX239" s="276" t="s">
        <v>79</v>
      </c>
      <c r="AY239" s="286" t="s">
        <v>160</v>
      </c>
    </row>
    <row r="240" s="264" customFormat="true" ht="12.8" hidden="false" customHeight="false" outlineLevel="0" collapsed="false">
      <c r="B240" s="265"/>
      <c r="C240" s="266"/>
      <c r="D240" s="254" t="s">
        <v>168</v>
      </c>
      <c r="E240" s="267"/>
      <c r="F240" s="268" t="s">
        <v>172</v>
      </c>
      <c r="G240" s="266"/>
      <c r="H240" s="269" t="n">
        <v>99.35</v>
      </c>
      <c r="I240" s="270"/>
      <c r="J240" s="266"/>
      <c r="K240" s="266"/>
      <c r="L240" s="271"/>
      <c r="M240" s="272"/>
      <c r="N240" s="273"/>
      <c r="O240" s="273"/>
      <c r="P240" s="273"/>
      <c r="Q240" s="273"/>
      <c r="R240" s="273"/>
      <c r="S240" s="273"/>
      <c r="T240" s="274"/>
      <c r="AT240" s="275" t="s">
        <v>168</v>
      </c>
      <c r="AU240" s="275" t="s">
        <v>88</v>
      </c>
      <c r="AV240" s="264" t="s">
        <v>166</v>
      </c>
      <c r="AW240" s="264" t="s">
        <v>35</v>
      </c>
      <c r="AX240" s="264" t="s">
        <v>86</v>
      </c>
      <c r="AY240" s="275" t="s">
        <v>160</v>
      </c>
    </row>
    <row r="241" s="31" customFormat="true" ht="21.75" hidden="false" customHeight="true" outlineLevel="0" collapsed="false">
      <c r="A241" s="24"/>
      <c r="B241" s="25"/>
      <c r="C241" s="237" t="s">
        <v>232</v>
      </c>
      <c r="D241" s="237" t="s">
        <v>162</v>
      </c>
      <c r="E241" s="238" t="s">
        <v>537</v>
      </c>
      <c r="F241" s="239" t="s">
        <v>538</v>
      </c>
      <c r="G241" s="240" t="s">
        <v>213</v>
      </c>
      <c r="H241" s="241" t="n">
        <v>99.35</v>
      </c>
      <c r="I241" s="242"/>
      <c r="J241" s="243" t="n">
        <f aca="false">ROUND(I241*H241,2)</f>
        <v>0</v>
      </c>
      <c r="K241" s="244"/>
      <c r="L241" s="30"/>
      <c r="M241" s="245"/>
      <c r="N241" s="246" t="s">
        <v>44</v>
      </c>
      <c r="O241" s="74"/>
      <c r="P241" s="247" t="n">
        <f aca="false">O241*H241</f>
        <v>0</v>
      </c>
      <c r="Q241" s="247" t="n">
        <v>0.003</v>
      </c>
      <c r="R241" s="247" t="n">
        <f aca="false">Q241*H241</f>
        <v>0.29805</v>
      </c>
      <c r="S241" s="247" t="n">
        <v>0</v>
      </c>
      <c r="T241" s="248" t="n">
        <f aca="false">S241*H241</f>
        <v>0</v>
      </c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R241" s="249" t="s">
        <v>166</v>
      </c>
      <c r="AT241" s="249" t="s">
        <v>162</v>
      </c>
      <c r="AU241" s="249" t="s">
        <v>88</v>
      </c>
      <c r="AY241" s="3" t="s">
        <v>160</v>
      </c>
      <c r="BE241" s="250" t="n">
        <f aca="false">IF(N241="základní",J241,0)</f>
        <v>0</v>
      </c>
      <c r="BF241" s="250" t="n">
        <f aca="false">IF(N241="snížená",J241,0)</f>
        <v>0</v>
      </c>
      <c r="BG241" s="250" t="n">
        <f aca="false">IF(N241="zákl. přenesená",J241,0)</f>
        <v>0</v>
      </c>
      <c r="BH241" s="250" t="n">
        <f aca="false">IF(N241="sníž. přenesená",J241,0)</f>
        <v>0</v>
      </c>
      <c r="BI241" s="250" t="n">
        <f aca="false">IF(N241="nulová",J241,0)</f>
        <v>0</v>
      </c>
      <c r="BJ241" s="3" t="s">
        <v>86</v>
      </c>
      <c r="BK241" s="250" t="n">
        <f aca="false">ROUND(I241*H241,2)</f>
        <v>0</v>
      </c>
      <c r="BL241" s="3" t="s">
        <v>166</v>
      </c>
      <c r="BM241" s="249" t="s">
        <v>539</v>
      </c>
    </row>
    <row r="242" s="251" customFormat="true" ht="12.8" hidden="false" customHeight="false" outlineLevel="0" collapsed="false">
      <c r="B242" s="252"/>
      <c r="C242" s="253"/>
      <c r="D242" s="254" t="s">
        <v>168</v>
      </c>
      <c r="E242" s="255"/>
      <c r="F242" s="256" t="s">
        <v>1325</v>
      </c>
      <c r="G242" s="253"/>
      <c r="H242" s="257" t="n">
        <v>13.04</v>
      </c>
      <c r="I242" s="258"/>
      <c r="J242" s="253"/>
      <c r="K242" s="253"/>
      <c r="L242" s="259"/>
      <c r="M242" s="260"/>
      <c r="N242" s="261"/>
      <c r="O242" s="261"/>
      <c r="P242" s="261"/>
      <c r="Q242" s="261"/>
      <c r="R242" s="261"/>
      <c r="S242" s="261"/>
      <c r="T242" s="262"/>
      <c r="AT242" s="263" t="s">
        <v>168</v>
      </c>
      <c r="AU242" s="263" t="s">
        <v>88</v>
      </c>
      <c r="AV242" s="251" t="s">
        <v>88</v>
      </c>
      <c r="AW242" s="251" t="s">
        <v>35</v>
      </c>
      <c r="AX242" s="251" t="s">
        <v>79</v>
      </c>
      <c r="AY242" s="263" t="s">
        <v>160</v>
      </c>
    </row>
    <row r="243" s="276" customFormat="true" ht="12.8" hidden="false" customHeight="false" outlineLevel="0" collapsed="false">
      <c r="B243" s="277"/>
      <c r="C243" s="278"/>
      <c r="D243" s="254" t="s">
        <v>168</v>
      </c>
      <c r="E243" s="279"/>
      <c r="F243" s="280" t="s">
        <v>1326</v>
      </c>
      <c r="G243" s="278"/>
      <c r="H243" s="279"/>
      <c r="I243" s="281"/>
      <c r="J243" s="278"/>
      <c r="K243" s="278"/>
      <c r="L243" s="282"/>
      <c r="M243" s="283"/>
      <c r="N243" s="284"/>
      <c r="O243" s="284"/>
      <c r="P243" s="284"/>
      <c r="Q243" s="284"/>
      <c r="R243" s="284"/>
      <c r="S243" s="284"/>
      <c r="T243" s="285"/>
      <c r="AT243" s="286" t="s">
        <v>168</v>
      </c>
      <c r="AU243" s="286" t="s">
        <v>88</v>
      </c>
      <c r="AV243" s="276" t="s">
        <v>86</v>
      </c>
      <c r="AW243" s="276" t="s">
        <v>35</v>
      </c>
      <c r="AX243" s="276" t="s">
        <v>79</v>
      </c>
      <c r="AY243" s="286" t="s">
        <v>160</v>
      </c>
    </row>
    <row r="244" s="251" customFormat="true" ht="12.8" hidden="false" customHeight="false" outlineLevel="0" collapsed="false">
      <c r="B244" s="252"/>
      <c r="C244" s="253"/>
      <c r="D244" s="254" t="s">
        <v>168</v>
      </c>
      <c r="E244" s="255"/>
      <c r="F244" s="256" t="s">
        <v>1327</v>
      </c>
      <c r="G244" s="253"/>
      <c r="H244" s="257" t="n">
        <v>15.48</v>
      </c>
      <c r="I244" s="258"/>
      <c r="J244" s="253"/>
      <c r="K244" s="253"/>
      <c r="L244" s="259"/>
      <c r="M244" s="260"/>
      <c r="N244" s="261"/>
      <c r="O244" s="261"/>
      <c r="P244" s="261"/>
      <c r="Q244" s="261"/>
      <c r="R244" s="261"/>
      <c r="S244" s="261"/>
      <c r="T244" s="262"/>
      <c r="AT244" s="263" t="s">
        <v>168</v>
      </c>
      <c r="AU244" s="263" t="s">
        <v>88</v>
      </c>
      <c r="AV244" s="251" t="s">
        <v>88</v>
      </c>
      <c r="AW244" s="251" t="s">
        <v>35</v>
      </c>
      <c r="AX244" s="251" t="s">
        <v>79</v>
      </c>
      <c r="AY244" s="263" t="s">
        <v>160</v>
      </c>
    </row>
    <row r="245" s="276" customFormat="true" ht="12.8" hidden="false" customHeight="false" outlineLevel="0" collapsed="false">
      <c r="B245" s="277"/>
      <c r="C245" s="278"/>
      <c r="D245" s="254" t="s">
        <v>168</v>
      </c>
      <c r="E245" s="279"/>
      <c r="F245" s="280" t="s">
        <v>1328</v>
      </c>
      <c r="G245" s="278"/>
      <c r="H245" s="279"/>
      <c r="I245" s="281"/>
      <c r="J245" s="278"/>
      <c r="K245" s="278"/>
      <c r="L245" s="282"/>
      <c r="M245" s="283"/>
      <c r="N245" s="284"/>
      <c r="O245" s="284"/>
      <c r="P245" s="284"/>
      <c r="Q245" s="284"/>
      <c r="R245" s="284"/>
      <c r="S245" s="284"/>
      <c r="T245" s="285"/>
      <c r="AT245" s="286" t="s">
        <v>168</v>
      </c>
      <c r="AU245" s="286" t="s">
        <v>88</v>
      </c>
      <c r="AV245" s="276" t="s">
        <v>86</v>
      </c>
      <c r="AW245" s="276" t="s">
        <v>35</v>
      </c>
      <c r="AX245" s="276" t="s">
        <v>79</v>
      </c>
      <c r="AY245" s="286" t="s">
        <v>160</v>
      </c>
    </row>
    <row r="246" s="251" customFormat="true" ht="12.8" hidden="false" customHeight="false" outlineLevel="0" collapsed="false">
      <c r="B246" s="252"/>
      <c r="C246" s="253"/>
      <c r="D246" s="254" t="s">
        <v>168</v>
      </c>
      <c r="E246" s="255"/>
      <c r="F246" s="256" t="s">
        <v>1329</v>
      </c>
      <c r="G246" s="253"/>
      <c r="H246" s="257" t="n">
        <v>2.54</v>
      </c>
      <c r="I246" s="258"/>
      <c r="J246" s="253"/>
      <c r="K246" s="253"/>
      <c r="L246" s="259"/>
      <c r="M246" s="260"/>
      <c r="N246" s="261"/>
      <c r="O246" s="261"/>
      <c r="P246" s="261"/>
      <c r="Q246" s="261"/>
      <c r="R246" s="261"/>
      <c r="S246" s="261"/>
      <c r="T246" s="262"/>
      <c r="AT246" s="263" t="s">
        <v>168</v>
      </c>
      <c r="AU246" s="263" t="s">
        <v>88</v>
      </c>
      <c r="AV246" s="251" t="s">
        <v>88</v>
      </c>
      <c r="AW246" s="251" t="s">
        <v>35</v>
      </c>
      <c r="AX246" s="251" t="s">
        <v>79</v>
      </c>
      <c r="AY246" s="263" t="s">
        <v>160</v>
      </c>
    </row>
    <row r="247" s="276" customFormat="true" ht="12.8" hidden="false" customHeight="false" outlineLevel="0" collapsed="false">
      <c r="B247" s="277"/>
      <c r="C247" s="278"/>
      <c r="D247" s="254" t="s">
        <v>168</v>
      </c>
      <c r="E247" s="279"/>
      <c r="F247" s="280" t="s">
        <v>1330</v>
      </c>
      <c r="G247" s="278"/>
      <c r="H247" s="279"/>
      <c r="I247" s="281"/>
      <c r="J247" s="278"/>
      <c r="K247" s="278"/>
      <c r="L247" s="282"/>
      <c r="M247" s="283"/>
      <c r="N247" s="284"/>
      <c r="O247" s="284"/>
      <c r="P247" s="284"/>
      <c r="Q247" s="284"/>
      <c r="R247" s="284"/>
      <c r="S247" s="284"/>
      <c r="T247" s="285"/>
      <c r="AT247" s="286" t="s">
        <v>168</v>
      </c>
      <c r="AU247" s="286" t="s">
        <v>88</v>
      </c>
      <c r="AV247" s="276" t="s">
        <v>86</v>
      </c>
      <c r="AW247" s="276" t="s">
        <v>35</v>
      </c>
      <c r="AX247" s="276" t="s">
        <v>79</v>
      </c>
      <c r="AY247" s="286" t="s">
        <v>160</v>
      </c>
    </row>
    <row r="248" s="251" customFormat="true" ht="12.8" hidden="false" customHeight="false" outlineLevel="0" collapsed="false">
      <c r="B248" s="252"/>
      <c r="C248" s="253"/>
      <c r="D248" s="254" t="s">
        <v>168</v>
      </c>
      <c r="E248" s="255"/>
      <c r="F248" s="256" t="s">
        <v>1331</v>
      </c>
      <c r="G248" s="253"/>
      <c r="H248" s="257" t="n">
        <v>3.89</v>
      </c>
      <c r="I248" s="258"/>
      <c r="J248" s="253"/>
      <c r="K248" s="253"/>
      <c r="L248" s="259"/>
      <c r="M248" s="260"/>
      <c r="N248" s="261"/>
      <c r="O248" s="261"/>
      <c r="P248" s="261"/>
      <c r="Q248" s="261"/>
      <c r="R248" s="261"/>
      <c r="S248" s="261"/>
      <c r="T248" s="262"/>
      <c r="AT248" s="263" t="s">
        <v>168</v>
      </c>
      <c r="AU248" s="263" t="s">
        <v>88</v>
      </c>
      <c r="AV248" s="251" t="s">
        <v>88</v>
      </c>
      <c r="AW248" s="251" t="s">
        <v>35</v>
      </c>
      <c r="AX248" s="251" t="s">
        <v>79</v>
      </c>
      <c r="AY248" s="263" t="s">
        <v>160</v>
      </c>
    </row>
    <row r="249" s="276" customFormat="true" ht="12.8" hidden="false" customHeight="false" outlineLevel="0" collapsed="false">
      <c r="B249" s="277"/>
      <c r="C249" s="278"/>
      <c r="D249" s="254" t="s">
        <v>168</v>
      </c>
      <c r="E249" s="279"/>
      <c r="F249" s="280" t="s">
        <v>1332</v>
      </c>
      <c r="G249" s="278"/>
      <c r="H249" s="279"/>
      <c r="I249" s="281"/>
      <c r="J249" s="278"/>
      <c r="K249" s="278"/>
      <c r="L249" s="282"/>
      <c r="M249" s="283"/>
      <c r="N249" s="284"/>
      <c r="O249" s="284"/>
      <c r="P249" s="284"/>
      <c r="Q249" s="284"/>
      <c r="R249" s="284"/>
      <c r="S249" s="284"/>
      <c r="T249" s="285"/>
      <c r="AT249" s="286" t="s">
        <v>168</v>
      </c>
      <c r="AU249" s="286" t="s">
        <v>88</v>
      </c>
      <c r="AV249" s="276" t="s">
        <v>86</v>
      </c>
      <c r="AW249" s="276" t="s">
        <v>35</v>
      </c>
      <c r="AX249" s="276" t="s">
        <v>79</v>
      </c>
      <c r="AY249" s="286" t="s">
        <v>160</v>
      </c>
    </row>
    <row r="250" s="251" customFormat="true" ht="12.8" hidden="false" customHeight="false" outlineLevel="0" collapsed="false">
      <c r="B250" s="252"/>
      <c r="C250" s="253"/>
      <c r="D250" s="254" t="s">
        <v>168</v>
      </c>
      <c r="E250" s="255"/>
      <c r="F250" s="256" t="s">
        <v>1333</v>
      </c>
      <c r="G250" s="253"/>
      <c r="H250" s="257" t="n">
        <v>21.17</v>
      </c>
      <c r="I250" s="258"/>
      <c r="J250" s="253"/>
      <c r="K250" s="253"/>
      <c r="L250" s="259"/>
      <c r="M250" s="260"/>
      <c r="N250" s="261"/>
      <c r="O250" s="261"/>
      <c r="P250" s="261"/>
      <c r="Q250" s="261"/>
      <c r="R250" s="261"/>
      <c r="S250" s="261"/>
      <c r="T250" s="262"/>
      <c r="AT250" s="263" t="s">
        <v>168</v>
      </c>
      <c r="AU250" s="263" t="s">
        <v>88</v>
      </c>
      <c r="AV250" s="251" t="s">
        <v>88</v>
      </c>
      <c r="AW250" s="251" t="s">
        <v>35</v>
      </c>
      <c r="AX250" s="251" t="s">
        <v>79</v>
      </c>
      <c r="AY250" s="263" t="s">
        <v>160</v>
      </c>
    </row>
    <row r="251" s="276" customFormat="true" ht="12.8" hidden="false" customHeight="false" outlineLevel="0" collapsed="false">
      <c r="B251" s="277"/>
      <c r="C251" s="278"/>
      <c r="D251" s="254" t="s">
        <v>168</v>
      </c>
      <c r="E251" s="279"/>
      <c r="F251" s="280" t="s">
        <v>1334</v>
      </c>
      <c r="G251" s="278"/>
      <c r="H251" s="279"/>
      <c r="I251" s="281"/>
      <c r="J251" s="278"/>
      <c r="K251" s="278"/>
      <c r="L251" s="282"/>
      <c r="M251" s="283"/>
      <c r="N251" s="284"/>
      <c r="O251" s="284"/>
      <c r="P251" s="284"/>
      <c r="Q251" s="284"/>
      <c r="R251" s="284"/>
      <c r="S251" s="284"/>
      <c r="T251" s="285"/>
      <c r="AT251" s="286" t="s">
        <v>168</v>
      </c>
      <c r="AU251" s="286" t="s">
        <v>88</v>
      </c>
      <c r="AV251" s="276" t="s">
        <v>86</v>
      </c>
      <c r="AW251" s="276" t="s">
        <v>35</v>
      </c>
      <c r="AX251" s="276" t="s">
        <v>79</v>
      </c>
      <c r="AY251" s="286" t="s">
        <v>160</v>
      </c>
    </row>
    <row r="252" s="251" customFormat="true" ht="12.8" hidden="false" customHeight="false" outlineLevel="0" collapsed="false">
      <c r="B252" s="252"/>
      <c r="C252" s="253"/>
      <c r="D252" s="254" t="s">
        <v>168</v>
      </c>
      <c r="E252" s="255"/>
      <c r="F252" s="256" t="s">
        <v>1335</v>
      </c>
      <c r="G252" s="253"/>
      <c r="H252" s="257" t="n">
        <v>13.45</v>
      </c>
      <c r="I252" s="258"/>
      <c r="J252" s="253"/>
      <c r="K252" s="253"/>
      <c r="L252" s="259"/>
      <c r="M252" s="260"/>
      <c r="N252" s="261"/>
      <c r="O252" s="261"/>
      <c r="P252" s="261"/>
      <c r="Q252" s="261"/>
      <c r="R252" s="261"/>
      <c r="S252" s="261"/>
      <c r="T252" s="262"/>
      <c r="AT252" s="263" t="s">
        <v>168</v>
      </c>
      <c r="AU252" s="263" t="s">
        <v>88</v>
      </c>
      <c r="AV252" s="251" t="s">
        <v>88</v>
      </c>
      <c r="AW252" s="251" t="s">
        <v>35</v>
      </c>
      <c r="AX252" s="251" t="s">
        <v>79</v>
      </c>
      <c r="AY252" s="263" t="s">
        <v>160</v>
      </c>
    </row>
    <row r="253" s="276" customFormat="true" ht="12.8" hidden="false" customHeight="false" outlineLevel="0" collapsed="false">
      <c r="B253" s="277"/>
      <c r="C253" s="278"/>
      <c r="D253" s="254" t="s">
        <v>168</v>
      </c>
      <c r="E253" s="279"/>
      <c r="F253" s="280" t="s">
        <v>1336</v>
      </c>
      <c r="G253" s="278"/>
      <c r="H253" s="279"/>
      <c r="I253" s="281"/>
      <c r="J253" s="278"/>
      <c r="K253" s="278"/>
      <c r="L253" s="282"/>
      <c r="M253" s="283"/>
      <c r="N253" s="284"/>
      <c r="O253" s="284"/>
      <c r="P253" s="284"/>
      <c r="Q253" s="284"/>
      <c r="R253" s="284"/>
      <c r="S253" s="284"/>
      <c r="T253" s="285"/>
      <c r="AT253" s="286" t="s">
        <v>168</v>
      </c>
      <c r="AU253" s="286" t="s">
        <v>88</v>
      </c>
      <c r="AV253" s="276" t="s">
        <v>86</v>
      </c>
      <c r="AW253" s="276" t="s">
        <v>35</v>
      </c>
      <c r="AX253" s="276" t="s">
        <v>79</v>
      </c>
      <c r="AY253" s="286" t="s">
        <v>160</v>
      </c>
    </row>
    <row r="254" s="251" customFormat="true" ht="12.8" hidden="false" customHeight="false" outlineLevel="0" collapsed="false">
      <c r="B254" s="252"/>
      <c r="C254" s="253"/>
      <c r="D254" s="254" t="s">
        <v>168</v>
      </c>
      <c r="E254" s="255"/>
      <c r="F254" s="256" t="s">
        <v>1337</v>
      </c>
      <c r="G254" s="253"/>
      <c r="H254" s="257" t="n">
        <v>5.6</v>
      </c>
      <c r="I254" s="258"/>
      <c r="J254" s="253"/>
      <c r="K254" s="253"/>
      <c r="L254" s="259"/>
      <c r="M254" s="260"/>
      <c r="N254" s="261"/>
      <c r="O254" s="261"/>
      <c r="P254" s="261"/>
      <c r="Q254" s="261"/>
      <c r="R254" s="261"/>
      <c r="S254" s="261"/>
      <c r="T254" s="262"/>
      <c r="AT254" s="263" t="s">
        <v>168</v>
      </c>
      <c r="AU254" s="263" t="s">
        <v>88</v>
      </c>
      <c r="AV254" s="251" t="s">
        <v>88</v>
      </c>
      <c r="AW254" s="251" t="s">
        <v>35</v>
      </c>
      <c r="AX254" s="251" t="s">
        <v>79</v>
      </c>
      <c r="AY254" s="263" t="s">
        <v>160</v>
      </c>
    </row>
    <row r="255" s="276" customFormat="true" ht="12.8" hidden="false" customHeight="false" outlineLevel="0" collapsed="false">
      <c r="B255" s="277"/>
      <c r="C255" s="278"/>
      <c r="D255" s="254" t="s">
        <v>168</v>
      </c>
      <c r="E255" s="279"/>
      <c r="F255" s="280" t="s">
        <v>1338</v>
      </c>
      <c r="G255" s="278"/>
      <c r="H255" s="279"/>
      <c r="I255" s="281"/>
      <c r="J255" s="278"/>
      <c r="K255" s="278"/>
      <c r="L255" s="282"/>
      <c r="M255" s="283"/>
      <c r="N255" s="284"/>
      <c r="O255" s="284"/>
      <c r="P255" s="284"/>
      <c r="Q255" s="284"/>
      <c r="R255" s="284"/>
      <c r="S255" s="284"/>
      <c r="T255" s="285"/>
      <c r="AT255" s="286" t="s">
        <v>168</v>
      </c>
      <c r="AU255" s="286" t="s">
        <v>88</v>
      </c>
      <c r="AV255" s="276" t="s">
        <v>86</v>
      </c>
      <c r="AW255" s="276" t="s">
        <v>35</v>
      </c>
      <c r="AX255" s="276" t="s">
        <v>79</v>
      </c>
      <c r="AY255" s="286" t="s">
        <v>160</v>
      </c>
    </row>
    <row r="256" s="251" customFormat="true" ht="12.8" hidden="false" customHeight="false" outlineLevel="0" collapsed="false">
      <c r="B256" s="252"/>
      <c r="C256" s="253"/>
      <c r="D256" s="254" t="s">
        <v>168</v>
      </c>
      <c r="E256" s="255"/>
      <c r="F256" s="256" t="s">
        <v>1339</v>
      </c>
      <c r="G256" s="253"/>
      <c r="H256" s="257" t="n">
        <v>14.2</v>
      </c>
      <c r="I256" s="258"/>
      <c r="J256" s="253"/>
      <c r="K256" s="253"/>
      <c r="L256" s="259"/>
      <c r="M256" s="260"/>
      <c r="N256" s="261"/>
      <c r="O256" s="261"/>
      <c r="P256" s="261"/>
      <c r="Q256" s="261"/>
      <c r="R256" s="261"/>
      <c r="S256" s="261"/>
      <c r="T256" s="262"/>
      <c r="AT256" s="263" t="s">
        <v>168</v>
      </c>
      <c r="AU256" s="263" t="s">
        <v>88</v>
      </c>
      <c r="AV256" s="251" t="s">
        <v>88</v>
      </c>
      <c r="AW256" s="251" t="s">
        <v>35</v>
      </c>
      <c r="AX256" s="251" t="s">
        <v>79</v>
      </c>
      <c r="AY256" s="263" t="s">
        <v>160</v>
      </c>
    </row>
    <row r="257" s="276" customFormat="true" ht="12.8" hidden="false" customHeight="false" outlineLevel="0" collapsed="false">
      <c r="B257" s="277"/>
      <c r="C257" s="278"/>
      <c r="D257" s="254" t="s">
        <v>168</v>
      </c>
      <c r="E257" s="279"/>
      <c r="F257" s="280" t="s">
        <v>1340</v>
      </c>
      <c r="G257" s="278"/>
      <c r="H257" s="279"/>
      <c r="I257" s="281"/>
      <c r="J257" s="278"/>
      <c r="K257" s="278"/>
      <c r="L257" s="282"/>
      <c r="M257" s="283"/>
      <c r="N257" s="284"/>
      <c r="O257" s="284"/>
      <c r="P257" s="284"/>
      <c r="Q257" s="284"/>
      <c r="R257" s="284"/>
      <c r="S257" s="284"/>
      <c r="T257" s="285"/>
      <c r="AT257" s="286" t="s">
        <v>168</v>
      </c>
      <c r="AU257" s="286" t="s">
        <v>88</v>
      </c>
      <c r="AV257" s="276" t="s">
        <v>86</v>
      </c>
      <c r="AW257" s="276" t="s">
        <v>35</v>
      </c>
      <c r="AX257" s="276" t="s">
        <v>79</v>
      </c>
      <c r="AY257" s="286" t="s">
        <v>160</v>
      </c>
    </row>
    <row r="258" s="251" customFormat="true" ht="12.8" hidden="false" customHeight="false" outlineLevel="0" collapsed="false">
      <c r="B258" s="252"/>
      <c r="C258" s="253"/>
      <c r="D258" s="254" t="s">
        <v>168</v>
      </c>
      <c r="E258" s="255"/>
      <c r="F258" s="256" t="s">
        <v>1341</v>
      </c>
      <c r="G258" s="253"/>
      <c r="H258" s="257" t="n">
        <v>5.44</v>
      </c>
      <c r="I258" s="258"/>
      <c r="J258" s="253"/>
      <c r="K258" s="253"/>
      <c r="L258" s="259"/>
      <c r="M258" s="260"/>
      <c r="N258" s="261"/>
      <c r="O258" s="261"/>
      <c r="P258" s="261"/>
      <c r="Q258" s="261"/>
      <c r="R258" s="261"/>
      <c r="S258" s="261"/>
      <c r="T258" s="262"/>
      <c r="AT258" s="263" t="s">
        <v>168</v>
      </c>
      <c r="AU258" s="263" t="s">
        <v>88</v>
      </c>
      <c r="AV258" s="251" t="s">
        <v>88</v>
      </c>
      <c r="AW258" s="251" t="s">
        <v>35</v>
      </c>
      <c r="AX258" s="251" t="s">
        <v>79</v>
      </c>
      <c r="AY258" s="263" t="s">
        <v>160</v>
      </c>
    </row>
    <row r="259" s="276" customFormat="true" ht="12.8" hidden="false" customHeight="false" outlineLevel="0" collapsed="false">
      <c r="B259" s="277"/>
      <c r="C259" s="278"/>
      <c r="D259" s="254" t="s">
        <v>168</v>
      </c>
      <c r="E259" s="279"/>
      <c r="F259" s="280" t="s">
        <v>1342</v>
      </c>
      <c r="G259" s="278"/>
      <c r="H259" s="279"/>
      <c r="I259" s="281"/>
      <c r="J259" s="278"/>
      <c r="K259" s="278"/>
      <c r="L259" s="282"/>
      <c r="M259" s="283"/>
      <c r="N259" s="284"/>
      <c r="O259" s="284"/>
      <c r="P259" s="284"/>
      <c r="Q259" s="284"/>
      <c r="R259" s="284"/>
      <c r="S259" s="284"/>
      <c r="T259" s="285"/>
      <c r="AT259" s="286" t="s">
        <v>168</v>
      </c>
      <c r="AU259" s="286" t="s">
        <v>88</v>
      </c>
      <c r="AV259" s="276" t="s">
        <v>86</v>
      </c>
      <c r="AW259" s="276" t="s">
        <v>35</v>
      </c>
      <c r="AX259" s="276" t="s">
        <v>79</v>
      </c>
      <c r="AY259" s="286" t="s">
        <v>160</v>
      </c>
    </row>
    <row r="260" s="251" customFormat="true" ht="12.8" hidden="false" customHeight="false" outlineLevel="0" collapsed="false">
      <c r="B260" s="252"/>
      <c r="C260" s="253"/>
      <c r="D260" s="254" t="s">
        <v>168</v>
      </c>
      <c r="E260" s="255"/>
      <c r="F260" s="256" t="s">
        <v>1343</v>
      </c>
      <c r="G260" s="253"/>
      <c r="H260" s="257" t="n">
        <v>4.54</v>
      </c>
      <c r="I260" s="258"/>
      <c r="J260" s="253"/>
      <c r="K260" s="253"/>
      <c r="L260" s="259"/>
      <c r="M260" s="260"/>
      <c r="N260" s="261"/>
      <c r="O260" s="261"/>
      <c r="P260" s="261"/>
      <c r="Q260" s="261"/>
      <c r="R260" s="261"/>
      <c r="S260" s="261"/>
      <c r="T260" s="262"/>
      <c r="AT260" s="263" t="s">
        <v>168</v>
      </c>
      <c r="AU260" s="263" t="s">
        <v>88</v>
      </c>
      <c r="AV260" s="251" t="s">
        <v>88</v>
      </c>
      <c r="AW260" s="251" t="s">
        <v>35</v>
      </c>
      <c r="AX260" s="251" t="s">
        <v>79</v>
      </c>
      <c r="AY260" s="263" t="s">
        <v>160</v>
      </c>
    </row>
    <row r="261" s="276" customFormat="true" ht="12.8" hidden="false" customHeight="false" outlineLevel="0" collapsed="false">
      <c r="B261" s="277"/>
      <c r="C261" s="278"/>
      <c r="D261" s="254" t="s">
        <v>168</v>
      </c>
      <c r="E261" s="279"/>
      <c r="F261" s="280" t="s">
        <v>1344</v>
      </c>
      <c r="G261" s="278"/>
      <c r="H261" s="279"/>
      <c r="I261" s="281"/>
      <c r="J261" s="278"/>
      <c r="K261" s="278"/>
      <c r="L261" s="282"/>
      <c r="M261" s="283"/>
      <c r="N261" s="284"/>
      <c r="O261" s="284"/>
      <c r="P261" s="284"/>
      <c r="Q261" s="284"/>
      <c r="R261" s="284"/>
      <c r="S261" s="284"/>
      <c r="T261" s="285"/>
      <c r="AT261" s="286" t="s">
        <v>168</v>
      </c>
      <c r="AU261" s="286" t="s">
        <v>88</v>
      </c>
      <c r="AV261" s="276" t="s">
        <v>86</v>
      </c>
      <c r="AW261" s="276" t="s">
        <v>35</v>
      </c>
      <c r="AX261" s="276" t="s">
        <v>79</v>
      </c>
      <c r="AY261" s="286" t="s">
        <v>160</v>
      </c>
    </row>
    <row r="262" s="264" customFormat="true" ht="12.8" hidden="false" customHeight="false" outlineLevel="0" collapsed="false">
      <c r="B262" s="265"/>
      <c r="C262" s="266"/>
      <c r="D262" s="254" t="s">
        <v>168</v>
      </c>
      <c r="E262" s="267"/>
      <c r="F262" s="268" t="s">
        <v>172</v>
      </c>
      <c r="G262" s="266"/>
      <c r="H262" s="269" t="n">
        <v>99.35</v>
      </c>
      <c r="I262" s="270"/>
      <c r="J262" s="266"/>
      <c r="K262" s="266"/>
      <c r="L262" s="271"/>
      <c r="M262" s="272"/>
      <c r="N262" s="273"/>
      <c r="O262" s="273"/>
      <c r="P262" s="273"/>
      <c r="Q262" s="273"/>
      <c r="R262" s="273"/>
      <c r="S262" s="273"/>
      <c r="T262" s="274"/>
      <c r="AT262" s="275" t="s">
        <v>168</v>
      </c>
      <c r="AU262" s="275" t="s">
        <v>88</v>
      </c>
      <c r="AV262" s="264" t="s">
        <v>166</v>
      </c>
      <c r="AW262" s="264" t="s">
        <v>35</v>
      </c>
      <c r="AX262" s="264" t="s">
        <v>86</v>
      </c>
      <c r="AY262" s="275" t="s">
        <v>160</v>
      </c>
    </row>
    <row r="263" s="31" customFormat="true" ht="16.5" hidden="false" customHeight="true" outlineLevel="0" collapsed="false">
      <c r="A263" s="24"/>
      <c r="B263" s="25"/>
      <c r="C263" s="237" t="s">
        <v>240</v>
      </c>
      <c r="D263" s="237" t="s">
        <v>162</v>
      </c>
      <c r="E263" s="238" t="s">
        <v>241</v>
      </c>
      <c r="F263" s="239" t="s">
        <v>242</v>
      </c>
      <c r="G263" s="240" t="s">
        <v>213</v>
      </c>
      <c r="H263" s="241" t="n">
        <v>55.343</v>
      </c>
      <c r="I263" s="242"/>
      <c r="J263" s="243" t="n">
        <f aca="false">ROUND(I263*H263,2)</f>
        <v>0</v>
      </c>
      <c r="K263" s="244"/>
      <c r="L263" s="30"/>
      <c r="M263" s="245"/>
      <c r="N263" s="246" t="s">
        <v>44</v>
      </c>
      <c r="O263" s="74"/>
      <c r="P263" s="247" t="n">
        <f aca="false">O263*H263</f>
        <v>0</v>
      </c>
      <c r="Q263" s="247" t="n">
        <v>0.0065</v>
      </c>
      <c r="R263" s="247" t="n">
        <f aca="false">Q263*H263</f>
        <v>0.3597295</v>
      </c>
      <c r="S263" s="247" t="n">
        <v>0</v>
      </c>
      <c r="T263" s="248" t="n">
        <f aca="false">S263*H263</f>
        <v>0</v>
      </c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R263" s="249" t="s">
        <v>166</v>
      </c>
      <c r="AT263" s="249" t="s">
        <v>162</v>
      </c>
      <c r="AU263" s="249" t="s">
        <v>88</v>
      </c>
      <c r="AY263" s="3" t="s">
        <v>160</v>
      </c>
      <c r="BE263" s="250" t="n">
        <f aca="false">IF(N263="základní",J263,0)</f>
        <v>0</v>
      </c>
      <c r="BF263" s="250" t="n">
        <f aca="false">IF(N263="snížená",J263,0)</f>
        <v>0</v>
      </c>
      <c r="BG263" s="250" t="n">
        <f aca="false">IF(N263="zákl. přenesená",J263,0)</f>
        <v>0</v>
      </c>
      <c r="BH263" s="250" t="n">
        <f aca="false">IF(N263="sníž. přenesená",J263,0)</f>
        <v>0</v>
      </c>
      <c r="BI263" s="250" t="n">
        <f aca="false">IF(N263="nulová",J263,0)</f>
        <v>0</v>
      </c>
      <c r="BJ263" s="3" t="s">
        <v>86</v>
      </c>
      <c r="BK263" s="250" t="n">
        <f aca="false">ROUND(I263*H263,2)</f>
        <v>0</v>
      </c>
      <c r="BL263" s="3" t="s">
        <v>166</v>
      </c>
      <c r="BM263" s="249" t="s">
        <v>1345</v>
      </c>
    </row>
    <row r="264" s="251" customFormat="true" ht="12.8" hidden="false" customHeight="false" outlineLevel="0" collapsed="false">
      <c r="B264" s="252"/>
      <c r="C264" s="253"/>
      <c r="D264" s="254" t="s">
        <v>168</v>
      </c>
      <c r="E264" s="255"/>
      <c r="F264" s="256" t="s">
        <v>1346</v>
      </c>
      <c r="G264" s="253"/>
      <c r="H264" s="257" t="n">
        <v>17.153</v>
      </c>
      <c r="I264" s="258"/>
      <c r="J264" s="253"/>
      <c r="K264" s="253"/>
      <c r="L264" s="259"/>
      <c r="M264" s="260"/>
      <c r="N264" s="261"/>
      <c r="O264" s="261"/>
      <c r="P264" s="261"/>
      <c r="Q264" s="261"/>
      <c r="R264" s="261"/>
      <c r="S264" s="261"/>
      <c r="T264" s="262"/>
      <c r="AT264" s="263" t="s">
        <v>168</v>
      </c>
      <c r="AU264" s="263" t="s">
        <v>88</v>
      </c>
      <c r="AV264" s="251" t="s">
        <v>88</v>
      </c>
      <c r="AW264" s="251" t="s">
        <v>35</v>
      </c>
      <c r="AX264" s="251" t="s">
        <v>79</v>
      </c>
      <c r="AY264" s="263" t="s">
        <v>160</v>
      </c>
    </row>
    <row r="265" s="251" customFormat="true" ht="12.8" hidden="false" customHeight="false" outlineLevel="0" collapsed="false">
      <c r="B265" s="252"/>
      <c r="C265" s="253"/>
      <c r="D265" s="254" t="s">
        <v>168</v>
      </c>
      <c r="E265" s="255"/>
      <c r="F265" s="256" t="s">
        <v>1347</v>
      </c>
      <c r="G265" s="253"/>
      <c r="H265" s="257" t="n">
        <v>38.19</v>
      </c>
      <c r="I265" s="258"/>
      <c r="J265" s="253"/>
      <c r="K265" s="253"/>
      <c r="L265" s="259"/>
      <c r="M265" s="260"/>
      <c r="N265" s="261"/>
      <c r="O265" s="261"/>
      <c r="P265" s="261"/>
      <c r="Q265" s="261"/>
      <c r="R265" s="261"/>
      <c r="S265" s="261"/>
      <c r="T265" s="262"/>
      <c r="AT265" s="263" t="s">
        <v>168</v>
      </c>
      <c r="AU265" s="263" t="s">
        <v>88</v>
      </c>
      <c r="AV265" s="251" t="s">
        <v>88</v>
      </c>
      <c r="AW265" s="251" t="s">
        <v>35</v>
      </c>
      <c r="AX265" s="251" t="s">
        <v>79</v>
      </c>
      <c r="AY265" s="263" t="s">
        <v>160</v>
      </c>
    </row>
    <row r="266" s="276" customFormat="true" ht="12.8" hidden="false" customHeight="false" outlineLevel="0" collapsed="false">
      <c r="B266" s="277"/>
      <c r="C266" s="278"/>
      <c r="D266" s="254" t="s">
        <v>168</v>
      </c>
      <c r="E266" s="279"/>
      <c r="F266" s="280" t="s">
        <v>1348</v>
      </c>
      <c r="G266" s="278"/>
      <c r="H266" s="279"/>
      <c r="I266" s="281"/>
      <c r="J266" s="278"/>
      <c r="K266" s="278"/>
      <c r="L266" s="282"/>
      <c r="M266" s="283"/>
      <c r="N266" s="284"/>
      <c r="O266" s="284"/>
      <c r="P266" s="284"/>
      <c r="Q266" s="284"/>
      <c r="R266" s="284"/>
      <c r="S266" s="284"/>
      <c r="T266" s="285"/>
      <c r="AT266" s="286" t="s">
        <v>168</v>
      </c>
      <c r="AU266" s="286" t="s">
        <v>88</v>
      </c>
      <c r="AV266" s="276" t="s">
        <v>86</v>
      </c>
      <c r="AW266" s="276" t="s">
        <v>35</v>
      </c>
      <c r="AX266" s="276" t="s">
        <v>79</v>
      </c>
      <c r="AY266" s="286" t="s">
        <v>160</v>
      </c>
    </row>
    <row r="267" s="264" customFormat="true" ht="12.8" hidden="false" customHeight="false" outlineLevel="0" collapsed="false">
      <c r="B267" s="265"/>
      <c r="C267" s="266"/>
      <c r="D267" s="254" t="s">
        <v>168</v>
      </c>
      <c r="E267" s="267"/>
      <c r="F267" s="268" t="s">
        <v>172</v>
      </c>
      <c r="G267" s="266"/>
      <c r="H267" s="269" t="n">
        <v>55.343</v>
      </c>
      <c r="I267" s="270"/>
      <c r="J267" s="266"/>
      <c r="K267" s="266"/>
      <c r="L267" s="271"/>
      <c r="M267" s="272"/>
      <c r="N267" s="273"/>
      <c r="O267" s="273"/>
      <c r="P267" s="273"/>
      <c r="Q267" s="273"/>
      <c r="R267" s="273"/>
      <c r="S267" s="273"/>
      <c r="T267" s="274"/>
      <c r="AT267" s="275" t="s">
        <v>168</v>
      </c>
      <c r="AU267" s="275" t="s">
        <v>88</v>
      </c>
      <c r="AV267" s="264" t="s">
        <v>166</v>
      </c>
      <c r="AW267" s="264" t="s">
        <v>35</v>
      </c>
      <c r="AX267" s="264" t="s">
        <v>86</v>
      </c>
      <c r="AY267" s="275" t="s">
        <v>160</v>
      </c>
    </row>
    <row r="268" s="31" customFormat="true" ht="21.75" hidden="false" customHeight="true" outlineLevel="0" collapsed="false">
      <c r="A268" s="24"/>
      <c r="B268" s="25"/>
      <c r="C268" s="237" t="s">
        <v>7</v>
      </c>
      <c r="D268" s="237" t="s">
        <v>162</v>
      </c>
      <c r="E268" s="238" t="s">
        <v>540</v>
      </c>
      <c r="F268" s="239" t="s">
        <v>541</v>
      </c>
      <c r="G268" s="240" t="s">
        <v>213</v>
      </c>
      <c r="H268" s="241" t="n">
        <v>345.319</v>
      </c>
      <c r="I268" s="242"/>
      <c r="J268" s="243" t="n">
        <f aca="false">ROUND(I268*H268,2)</f>
        <v>0</v>
      </c>
      <c r="K268" s="244"/>
      <c r="L268" s="30"/>
      <c r="M268" s="245"/>
      <c r="N268" s="246" t="s">
        <v>44</v>
      </c>
      <c r="O268" s="74"/>
      <c r="P268" s="247" t="n">
        <f aca="false">O268*H268</f>
        <v>0</v>
      </c>
      <c r="Q268" s="247" t="n">
        <v>0.00026</v>
      </c>
      <c r="R268" s="247" t="n">
        <f aca="false">Q268*H268</f>
        <v>0.08978294</v>
      </c>
      <c r="S268" s="247" t="n">
        <v>0</v>
      </c>
      <c r="T268" s="248" t="n">
        <f aca="false">S268*H268</f>
        <v>0</v>
      </c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R268" s="249" t="s">
        <v>166</v>
      </c>
      <c r="AT268" s="249" t="s">
        <v>162</v>
      </c>
      <c r="AU268" s="249" t="s">
        <v>88</v>
      </c>
      <c r="AY268" s="3" t="s">
        <v>160</v>
      </c>
      <c r="BE268" s="250" t="n">
        <f aca="false">IF(N268="základní",J268,0)</f>
        <v>0</v>
      </c>
      <c r="BF268" s="250" t="n">
        <f aca="false">IF(N268="snížená",J268,0)</f>
        <v>0</v>
      </c>
      <c r="BG268" s="250" t="n">
        <f aca="false">IF(N268="zákl. přenesená",J268,0)</f>
        <v>0</v>
      </c>
      <c r="BH268" s="250" t="n">
        <f aca="false">IF(N268="sníž. přenesená",J268,0)</f>
        <v>0</v>
      </c>
      <c r="BI268" s="250" t="n">
        <f aca="false">IF(N268="nulová",J268,0)</f>
        <v>0</v>
      </c>
      <c r="BJ268" s="3" t="s">
        <v>86</v>
      </c>
      <c r="BK268" s="250" t="n">
        <f aca="false">ROUND(I268*H268,2)</f>
        <v>0</v>
      </c>
      <c r="BL268" s="3" t="s">
        <v>166</v>
      </c>
      <c r="BM268" s="249" t="s">
        <v>542</v>
      </c>
    </row>
    <row r="269" s="251" customFormat="true" ht="12.8" hidden="false" customHeight="false" outlineLevel="0" collapsed="false">
      <c r="B269" s="252"/>
      <c r="C269" s="253"/>
      <c r="D269" s="254" t="s">
        <v>168</v>
      </c>
      <c r="E269" s="255"/>
      <c r="F269" s="256" t="s">
        <v>1349</v>
      </c>
      <c r="G269" s="253"/>
      <c r="H269" s="257" t="n">
        <v>36.138</v>
      </c>
      <c r="I269" s="258"/>
      <c r="J269" s="253"/>
      <c r="K269" s="253"/>
      <c r="L269" s="259"/>
      <c r="M269" s="260"/>
      <c r="N269" s="261"/>
      <c r="O269" s="261"/>
      <c r="P269" s="261"/>
      <c r="Q269" s="261"/>
      <c r="R269" s="261"/>
      <c r="S269" s="261"/>
      <c r="T269" s="262"/>
      <c r="AT269" s="263" t="s">
        <v>168</v>
      </c>
      <c r="AU269" s="263" t="s">
        <v>88</v>
      </c>
      <c r="AV269" s="251" t="s">
        <v>88</v>
      </c>
      <c r="AW269" s="251" t="s">
        <v>35</v>
      </c>
      <c r="AX269" s="251" t="s">
        <v>79</v>
      </c>
      <c r="AY269" s="263" t="s">
        <v>160</v>
      </c>
    </row>
    <row r="270" s="251" customFormat="true" ht="12.8" hidden="false" customHeight="false" outlineLevel="0" collapsed="false">
      <c r="B270" s="252"/>
      <c r="C270" s="253"/>
      <c r="D270" s="254" t="s">
        <v>168</v>
      </c>
      <c r="E270" s="255"/>
      <c r="F270" s="256" t="s">
        <v>1350</v>
      </c>
      <c r="G270" s="253"/>
      <c r="H270" s="257" t="n">
        <v>-1.02</v>
      </c>
      <c r="I270" s="258"/>
      <c r="J270" s="253"/>
      <c r="K270" s="253"/>
      <c r="L270" s="259"/>
      <c r="M270" s="260"/>
      <c r="N270" s="261"/>
      <c r="O270" s="261"/>
      <c r="P270" s="261"/>
      <c r="Q270" s="261"/>
      <c r="R270" s="261"/>
      <c r="S270" s="261"/>
      <c r="T270" s="262"/>
      <c r="AT270" s="263" t="s">
        <v>168</v>
      </c>
      <c r="AU270" s="263" t="s">
        <v>88</v>
      </c>
      <c r="AV270" s="251" t="s">
        <v>88</v>
      </c>
      <c r="AW270" s="251" t="s">
        <v>35</v>
      </c>
      <c r="AX270" s="251" t="s">
        <v>79</v>
      </c>
      <c r="AY270" s="263" t="s">
        <v>160</v>
      </c>
    </row>
    <row r="271" s="251" customFormat="true" ht="12.8" hidden="false" customHeight="false" outlineLevel="0" collapsed="false">
      <c r="B271" s="252"/>
      <c r="C271" s="253"/>
      <c r="D271" s="254" t="s">
        <v>168</v>
      </c>
      <c r="E271" s="255"/>
      <c r="F271" s="256" t="s">
        <v>1351</v>
      </c>
      <c r="G271" s="253"/>
      <c r="H271" s="257" t="n">
        <v>-0.768</v>
      </c>
      <c r="I271" s="258"/>
      <c r="J271" s="253"/>
      <c r="K271" s="253"/>
      <c r="L271" s="259"/>
      <c r="M271" s="260"/>
      <c r="N271" s="261"/>
      <c r="O271" s="261"/>
      <c r="P271" s="261"/>
      <c r="Q271" s="261"/>
      <c r="R271" s="261"/>
      <c r="S271" s="261"/>
      <c r="T271" s="262"/>
      <c r="AT271" s="263" t="s">
        <v>168</v>
      </c>
      <c r="AU271" s="263" t="s">
        <v>88</v>
      </c>
      <c r="AV271" s="251" t="s">
        <v>88</v>
      </c>
      <c r="AW271" s="251" t="s">
        <v>35</v>
      </c>
      <c r="AX271" s="251" t="s">
        <v>79</v>
      </c>
      <c r="AY271" s="263" t="s">
        <v>160</v>
      </c>
    </row>
    <row r="272" s="251" customFormat="true" ht="12.8" hidden="false" customHeight="false" outlineLevel="0" collapsed="false">
      <c r="B272" s="252"/>
      <c r="C272" s="253"/>
      <c r="D272" s="254" t="s">
        <v>168</v>
      </c>
      <c r="E272" s="255"/>
      <c r="F272" s="256" t="s">
        <v>556</v>
      </c>
      <c r="G272" s="253"/>
      <c r="H272" s="257" t="n">
        <v>-3.152</v>
      </c>
      <c r="I272" s="258"/>
      <c r="J272" s="253"/>
      <c r="K272" s="253"/>
      <c r="L272" s="259"/>
      <c r="M272" s="260"/>
      <c r="N272" s="261"/>
      <c r="O272" s="261"/>
      <c r="P272" s="261"/>
      <c r="Q272" s="261"/>
      <c r="R272" s="261"/>
      <c r="S272" s="261"/>
      <c r="T272" s="262"/>
      <c r="AT272" s="263" t="s">
        <v>168</v>
      </c>
      <c r="AU272" s="263" t="s">
        <v>88</v>
      </c>
      <c r="AV272" s="251" t="s">
        <v>88</v>
      </c>
      <c r="AW272" s="251" t="s">
        <v>35</v>
      </c>
      <c r="AX272" s="251" t="s">
        <v>79</v>
      </c>
      <c r="AY272" s="263" t="s">
        <v>160</v>
      </c>
    </row>
    <row r="273" s="276" customFormat="true" ht="12.8" hidden="false" customHeight="false" outlineLevel="0" collapsed="false">
      <c r="B273" s="277"/>
      <c r="C273" s="278"/>
      <c r="D273" s="254" t="s">
        <v>168</v>
      </c>
      <c r="E273" s="279"/>
      <c r="F273" s="280" t="s">
        <v>1326</v>
      </c>
      <c r="G273" s="278"/>
      <c r="H273" s="279"/>
      <c r="I273" s="281"/>
      <c r="J273" s="278"/>
      <c r="K273" s="278"/>
      <c r="L273" s="282"/>
      <c r="M273" s="283"/>
      <c r="N273" s="284"/>
      <c r="O273" s="284"/>
      <c r="P273" s="284"/>
      <c r="Q273" s="284"/>
      <c r="R273" s="284"/>
      <c r="S273" s="284"/>
      <c r="T273" s="285"/>
      <c r="AT273" s="286" t="s">
        <v>168</v>
      </c>
      <c r="AU273" s="286" t="s">
        <v>88</v>
      </c>
      <c r="AV273" s="276" t="s">
        <v>86</v>
      </c>
      <c r="AW273" s="276" t="s">
        <v>35</v>
      </c>
      <c r="AX273" s="276" t="s">
        <v>79</v>
      </c>
      <c r="AY273" s="286" t="s">
        <v>160</v>
      </c>
    </row>
    <row r="274" s="251" customFormat="true" ht="12.8" hidden="false" customHeight="false" outlineLevel="0" collapsed="false">
      <c r="B274" s="252"/>
      <c r="C274" s="253"/>
      <c r="D274" s="254" t="s">
        <v>168</v>
      </c>
      <c r="E274" s="255"/>
      <c r="F274" s="256" t="s">
        <v>1352</v>
      </c>
      <c r="G274" s="253"/>
      <c r="H274" s="257" t="n">
        <v>39.445</v>
      </c>
      <c r="I274" s="258"/>
      <c r="J274" s="253"/>
      <c r="K274" s="253"/>
      <c r="L274" s="259"/>
      <c r="M274" s="260"/>
      <c r="N274" s="261"/>
      <c r="O274" s="261"/>
      <c r="P274" s="261"/>
      <c r="Q274" s="261"/>
      <c r="R274" s="261"/>
      <c r="S274" s="261"/>
      <c r="T274" s="262"/>
      <c r="AT274" s="263" t="s">
        <v>168</v>
      </c>
      <c r="AU274" s="263" t="s">
        <v>88</v>
      </c>
      <c r="AV274" s="251" t="s">
        <v>88</v>
      </c>
      <c r="AW274" s="251" t="s">
        <v>35</v>
      </c>
      <c r="AX274" s="251" t="s">
        <v>79</v>
      </c>
      <c r="AY274" s="263" t="s">
        <v>160</v>
      </c>
    </row>
    <row r="275" s="251" customFormat="true" ht="12.8" hidden="false" customHeight="false" outlineLevel="0" collapsed="false">
      <c r="B275" s="252"/>
      <c r="C275" s="253"/>
      <c r="D275" s="254" t="s">
        <v>168</v>
      </c>
      <c r="E275" s="255"/>
      <c r="F275" s="256" t="s">
        <v>1351</v>
      </c>
      <c r="G275" s="253"/>
      <c r="H275" s="257" t="n">
        <v>-0.768</v>
      </c>
      <c r="I275" s="258"/>
      <c r="J275" s="253"/>
      <c r="K275" s="253"/>
      <c r="L275" s="259"/>
      <c r="M275" s="260"/>
      <c r="N275" s="261"/>
      <c r="O275" s="261"/>
      <c r="P275" s="261"/>
      <c r="Q275" s="261"/>
      <c r="R275" s="261"/>
      <c r="S275" s="261"/>
      <c r="T275" s="262"/>
      <c r="AT275" s="263" t="s">
        <v>168</v>
      </c>
      <c r="AU275" s="263" t="s">
        <v>88</v>
      </c>
      <c r="AV275" s="251" t="s">
        <v>88</v>
      </c>
      <c r="AW275" s="251" t="s">
        <v>35</v>
      </c>
      <c r="AX275" s="251" t="s">
        <v>79</v>
      </c>
      <c r="AY275" s="263" t="s">
        <v>160</v>
      </c>
    </row>
    <row r="276" s="251" customFormat="true" ht="12.8" hidden="false" customHeight="false" outlineLevel="0" collapsed="false">
      <c r="B276" s="252"/>
      <c r="C276" s="253"/>
      <c r="D276" s="254" t="s">
        <v>168</v>
      </c>
      <c r="E276" s="255"/>
      <c r="F276" s="256" t="s">
        <v>1353</v>
      </c>
      <c r="G276" s="253"/>
      <c r="H276" s="257" t="n">
        <v>-0.536</v>
      </c>
      <c r="I276" s="258"/>
      <c r="J276" s="253"/>
      <c r="K276" s="253"/>
      <c r="L276" s="259"/>
      <c r="M276" s="260"/>
      <c r="N276" s="261"/>
      <c r="O276" s="261"/>
      <c r="P276" s="261"/>
      <c r="Q276" s="261"/>
      <c r="R276" s="261"/>
      <c r="S276" s="261"/>
      <c r="T276" s="262"/>
      <c r="AT276" s="263" t="s">
        <v>168</v>
      </c>
      <c r="AU276" s="263" t="s">
        <v>88</v>
      </c>
      <c r="AV276" s="251" t="s">
        <v>88</v>
      </c>
      <c r="AW276" s="251" t="s">
        <v>35</v>
      </c>
      <c r="AX276" s="251" t="s">
        <v>79</v>
      </c>
      <c r="AY276" s="263" t="s">
        <v>160</v>
      </c>
    </row>
    <row r="277" s="276" customFormat="true" ht="12.8" hidden="false" customHeight="false" outlineLevel="0" collapsed="false">
      <c r="B277" s="277"/>
      <c r="C277" s="278"/>
      <c r="D277" s="254" t="s">
        <v>168</v>
      </c>
      <c r="E277" s="279"/>
      <c r="F277" s="280" t="s">
        <v>1328</v>
      </c>
      <c r="G277" s="278"/>
      <c r="H277" s="279"/>
      <c r="I277" s="281"/>
      <c r="J277" s="278"/>
      <c r="K277" s="278"/>
      <c r="L277" s="282"/>
      <c r="M277" s="283"/>
      <c r="N277" s="284"/>
      <c r="O277" s="284"/>
      <c r="P277" s="284"/>
      <c r="Q277" s="284"/>
      <c r="R277" s="284"/>
      <c r="S277" s="284"/>
      <c r="T277" s="285"/>
      <c r="AT277" s="286" t="s">
        <v>168</v>
      </c>
      <c r="AU277" s="286" t="s">
        <v>88</v>
      </c>
      <c r="AV277" s="276" t="s">
        <v>86</v>
      </c>
      <c r="AW277" s="276" t="s">
        <v>35</v>
      </c>
      <c r="AX277" s="276" t="s">
        <v>79</v>
      </c>
      <c r="AY277" s="286" t="s">
        <v>160</v>
      </c>
    </row>
    <row r="278" s="251" customFormat="true" ht="12.8" hidden="false" customHeight="false" outlineLevel="0" collapsed="false">
      <c r="B278" s="252"/>
      <c r="C278" s="253"/>
      <c r="D278" s="254" t="s">
        <v>168</v>
      </c>
      <c r="E278" s="255"/>
      <c r="F278" s="256" t="s">
        <v>1354</v>
      </c>
      <c r="G278" s="253"/>
      <c r="H278" s="257" t="n">
        <v>15.778</v>
      </c>
      <c r="I278" s="258"/>
      <c r="J278" s="253"/>
      <c r="K278" s="253"/>
      <c r="L278" s="259"/>
      <c r="M278" s="260"/>
      <c r="N278" s="261"/>
      <c r="O278" s="261"/>
      <c r="P278" s="261"/>
      <c r="Q278" s="261"/>
      <c r="R278" s="261"/>
      <c r="S278" s="261"/>
      <c r="T278" s="262"/>
      <c r="AT278" s="263" t="s">
        <v>168</v>
      </c>
      <c r="AU278" s="263" t="s">
        <v>88</v>
      </c>
      <c r="AV278" s="251" t="s">
        <v>88</v>
      </c>
      <c r="AW278" s="251" t="s">
        <v>35</v>
      </c>
      <c r="AX278" s="251" t="s">
        <v>79</v>
      </c>
      <c r="AY278" s="263" t="s">
        <v>160</v>
      </c>
    </row>
    <row r="279" s="251" customFormat="true" ht="12.8" hidden="false" customHeight="false" outlineLevel="0" collapsed="false">
      <c r="B279" s="252"/>
      <c r="C279" s="253"/>
      <c r="D279" s="254" t="s">
        <v>168</v>
      </c>
      <c r="E279" s="255"/>
      <c r="F279" s="256" t="s">
        <v>1355</v>
      </c>
      <c r="G279" s="253"/>
      <c r="H279" s="257" t="n">
        <v>-2.843</v>
      </c>
      <c r="I279" s="258"/>
      <c r="J279" s="253"/>
      <c r="K279" s="253"/>
      <c r="L279" s="259"/>
      <c r="M279" s="260"/>
      <c r="N279" s="261"/>
      <c r="O279" s="261"/>
      <c r="P279" s="261"/>
      <c r="Q279" s="261"/>
      <c r="R279" s="261"/>
      <c r="S279" s="261"/>
      <c r="T279" s="262"/>
      <c r="AT279" s="263" t="s">
        <v>168</v>
      </c>
      <c r="AU279" s="263" t="s">
        <v>88</v>
      </c>
      <c r="AV279" s="251" t="s">
        <v>88</v>
      </c>
      <c r="AW279" s="251" t="s">
        <v>35</v>
      </c>
      <c r="AX279" s="251" t="s">
        <v>79</v>
      </c>
      <c r="AY279" s="263" t="s">
        <v>160</v>
      </c>
    </row>
    <row r="280" s="251" customFormat="true" ht="12.8" hidden="false" customHeight="false" outlineLevel="0" collapsed="false">
      <c r="B280" s="252"/>
      <c r="C280" s="253"/>
      <c r="D280" s="254" t="s">
        <v>168</v>
      </c>
      <c r="E280" s="255"/>
      <c r="F280" s="256" t="s">
        <v>487</v>
      </c>
      <c r="G280" s="253"/>
      <c r="H280" s="257" t="n">
        <v>-1.379</v>
      </c>
      <c r="I280" s="258"/>
      <c r="J280" s="253"/>
      <c r="K280" s="253"/>
      <c r="L280" s="259"/>
      <c r="M280" s="260"/>
      <c r="N280" s="261"/>
      <c r="O280" s="261"/>
      <c r="P280" s="261"/>
      <c r="Q280" s="261"/>
      <c r="R280" s="261"/>
      <c r="S280" s="261"/>
      <c r="T280" s="262"/>
      <c r="AT280" s="263" t="s">
        <v>168</v>
      </c>
      <c r="AU280" s="263" t="s">
        <v>88</v>
      </c>
      <c r="AV280" s="251" t="s">
        <v>88</v>
      </c>
      <c r="AW280" s="251" t="s">
        <v>35</v>
      </c>
      <c r="AX280" s="251" t="s">
        <v>79</v>
      </c>
      <c r="AY280" s="263" t="s">
        <v>160</v>
      </c>
    </row>
    <row r="281" s="276" customFormat="true" ht="12.8" hidden="false" customHeight="false" outlineLevel="0" collapsed="false">
      <c r="B281" s="277"/>
      <c r="C281" s="278"/>
      <c r="D281" s="254" t="s">
        <v>168</v>
      </c>
      <c r="E281" s="279"/>
      <c r="F281" s="280" t="s">
        <v>1330</v>
      </c>
      <c r="G281" s="278"/>
      <c r="H281" s="279"/>
      <c r="I281" s="281"/>
      <c r="J281" s="278"/>
      <c r="K281" s="278"/>
      <c r="L281" s="282"/>
      <c r="M281" s="283"/>
      <c r="N281" s="284"/>
      <c r="O281" s="284"/>
      <c r="P281" s="284"/>
      <c r="Q281" s="284"/>
      <c r="R281" s="284"/>
      <c r="S281" s="284"/>
      <c r="T281" s="285"/>
      <c r="AT281" s="286" t="s">
        <v>168</v>
      </c>
      <c r="AU281" s="286" t="s">
        <v>88</v>
      </c>
      <c r="AV281" s="276" t="s">
        <v>86</v>
      </c>
      <c r="AW281" s="276" t="s">
        <v>35</v>
      </c>
      <c r="AX281" s="276" t="s">
        <v>79</v>
      </c>
      <c r="AY281" s="286" t="s">
        <v>160</v>
      </c>
    </row>
    <row r="282" s="251" customFormat="true" ht="12.8" hidden="false" customHeight="false" outlineLevel="0" collapsed="false">
      <c r="B282" s="252"/>
      <c r="C282" s="253"/>
      <c r="D282" s="254" t="s">
        <v>168</v>
      </c>
      <c r="E282" s="255"/>
      <c r="F282" s="256" t="s">
        <v>1356</v>
      </c>
      <c r="G282" s="253"/>
      <c r="H282" s="257" t="n">
        <v>19.796</v>
      </c>
      <c r="I282" s="258"/>
      <c r="J282" s="253"/>
      <c r="K282" s="253"/>
      <c r="L282" s="259"/>
      <c r="M282" s="260"/>
      <c r="N282" s="261"/>
      <c r="O282" s="261"/>
      <c r="P282" s="261"/>
      <c r="Q282" s="261"/>
      <c r="R282" s="261"/>
      <c r="S282" s="261"/>
      <c r="T282" s="262"/>
      <c r="AT282" s="263" t="s">
        <v>168</v>
      </c>
      <c r="AU282" s="263" t="s">
        <v>88</v>
      </c>
      <c r="AV282" s="251" t="s">
        <v>88</v>
      </c>
      <c r="AW282" s="251" t="s">
        <v>35</v>
      </c>
      <c r="AX282" s="251" t="s">
        <v>79</v>
      </c>
      <c r="AY282" s="263" t="s">
        <v>160</v>
      </c>
    </row>
    <row r="283" s="251" customFormat="true" ht="12.8" hidden="false" customHeight="false" outlineLevel="0" collapsed="false">
      <c r="B283" s="252"/>
      <c r="C283" s="253"/>
      <c r="D283" s="254" t="s">
        <v>168</v>
      </c>
      <c r="E283" s="255"/>
      <c r="F283" s="256" t="s">
        <v>487</v>
      </c>
      <c r="G283" s="253"/>
      <c r="H283" s="257" t="n">
        <v>-1.379</v>
      </c>
      <c r="I283" s="258"/>
      <c r="J283" s="253"/>
      <c r="K283" s="253"/>
      <c r="L283" s="259"/>
      <c r="M283" s="260"/>
      <c r="N283" s="261"/>
      <c r="O283" s="261"/>
      <c r="P283" s="261"/>
      <c r="Q283" s="261"/>
      <c r="R283" s="261"/>
      <c r="S283" s="261"/>
      <c r="T283" s="262"/>
      <c r="AT283" s="263" t="s">
        <v>168</v>
      </c>
      <c r="AU283" s="263" t="s">
        <v>88</v>
      </c>
      <c r="AV283" s="251" t="s">
        <v>88</v>
      </c>
      <c r="AW283" s="251" t="s">
        <v>35</v>
      </c>
      <c r="AX283" s="251" t="s">
        <v>79</v>
      </c>
      <c r="AY283" s="263" t="s">
        <v>160</v>
      </c>
    </row>
    <row r="284" s="276" customFormat="true" ht="12.8" hidden="false" customHeight="false" outlineLevel="0" collapsed="false">
      <c r="B284" s="277"/>
      <c r="C284" s="278"/>
      <c r="D284" s="254" t="s">
        <v>168</v>
      </c>
      <c r="E284" s="279"/>
      <c r="F284" s="280" t="s">
        <v>1332</v>
      </c>
      <c r="G284" s="278"/>
      <c r="H284" s="279"/>
      <c r="I284" s="281"/>
      <c r="J284" s="278"/>
      <c r="K284" s="278"/>
      <c r="L284" s="282"/>
      <c r="M284" s="283"/>
      <c r="N284" s="284"/>
      <c r="O284" s="284"/>
      <c r="P284" s="284"/>
      <c r="Q284" s="284"/>
      <c r="R284" s="284"/>
      <c r="S284" s="284"/>
      <c r="T284" s="285"/>
      <c r="AT284" s="286" t="s">
        <v>168</v>
      </c>
      <c r="AU284" s="286" t="s">
        <v>88</v>
      </c>
      <c r="AV284" s="276" t="s">
        <v>86</v>
      </c>
      <c r="AW284" s="276" t="s">
        <v>35</v>
      </c>
      <c r="AX284" s="276" t="s">
        <v>79</v>
      </c>
      <c r="AY284" s="286" t="s">
        <v>160</v>
      </c>
    </row>
    <row r="285" s="251" customFormat="true" ht="12.8" hidden="false" customHeight="false" outlineLevel="0" collapsed="false">
      <c r="B285" s="252"/>
      <c r="C285" s="253"/>
      <c r="D285" s="254" t="s">
        <v>168</v>
      </c>
      <c r="E285" s="255"/>
      <c r="F285" s="256" t="s">
        <v>1357</v>
      </c>
      <c r="G285" s="253"/>
      <c r="H285" s="257" t="n">
        <v>48.755</v>
      </c>
      <c r="I285" s="258"/>
      <c r="J285" s="253"/>
      <c r="K285" s="253"/>
      <c r="L285" s="259"/>
      <c r="M285" s="260"/>
      <c r="N285" s="261"/>
      <c r="O285" s="261"/>
      <c r="P285" s="261"/>
      <c r="Q285" s="261"/>
      <c r="R285" s="261"/>
      <c r="S285" s="261"/>
      <c r="T285" s="262"/>
      <c r="AT285" s="263" t="s">
        <v>168</v>
      </c>
      <c r="AU285" s="263" t="s">
        <v>88</v>
      </c>
      <c r="AV285" s="251" t="s">
        <v>88</v>
      </c>
      <c r="AW285" s="251" t="s">
        <v>35</v>
      </c>
      <c r="AX285" s="251" t="s">
        <v>79</v>
      </c>
      <c r="AY285" s="263" t="s">
        <v>160</v>
      </c>
    </row>
    <row r="286" s="251" customFormat="true" ht="12.8" hidden="false" customHeight="false" outlineLevel="0" collapsed="false">
      <c r="B286" s="252"/>
      <c r="C286" s="253"/>
      <c r="D286" s="254" t="s">
        <v>168</v>
      </c>
      <c r="E286" s="255"/>
      <c r="F286" s="256" t="s">
        <v>1358</v>
      </c>
      <c r="G286" s="253"/>
      <c r="H286" s="257" t="n">
        <v>12.299</v>
      </c>
      <c r="I286" s="258"/>
      <c r="J286" s="253"/>
      <c r="K286" s="253"/>
      <c r="L286" s="259"/>
      <c r="M286" s="260"/>
      <c r="N286" s="261"/>
      <c r="O286" s="261"/>
      <c r="P286" s="261"/>
      <c r="Q286" s="261"/>
      <c r="R286" s="261"/>
      <c r="S286" s="261"/>
      <c r="T286" s="262"/>
      <c r="AT286" s="263" t="s">
        <v>168</v>
      </c>
      <c r="AU286" s="263" t="s">
        <v>88</v>
      </c>
      <c r="AV286" s="251" t="s">
        <v>88</v>
      </c>
      <c r="AW286" s="251" t="s">
        <v>35</v>
      </c>
      <c r="AX286" s="251" t="s">
        <v>79</v>
      </c>
      <c r="AY286" s="263" t="s">
        <v>160</v>
      </c>
    </row>
    <row r="287" s="251" customFormat="true" ht="12.8" hidden="false" customHeight="false" outlineLevel="0" collapsed="false">
      <c r="B287" s="252"/>
      <c r="C287" s="253"/>
      <c r="D287" s="254" t="s">
        <v>168</v>
      </c>
      <c r="E287" s="255"/>
      <c r="F287" s="256" t="s">
        <v>1350</v>
      </c>
      <c r="G287" s="253"/>
      <c r="H287" s="257" t="n">
        <v>-1.02</v>
      </c>
      <c r="I287" s="258"/>
      <c r="J287" s="253"/>
      <c r="K287" s="253"/>
      <c r="L287" s="259"/>
      <c r="M287" s="260"/>
      <c r="N287" s="261"/>
      <c r="O287" s="261"/>
      <c r="P287" s="261"/>
      <c r="Q287" s="261"/>
      <c r="R287" s="261"/>
      <c r="S287" s="261"/>
      <c r="T287" s="262"/>
      <c r="AT287" s="263" t="s">
        <v>168</v>
      </c>
      <c r="AU287" s="263" t="s">
        <v>88</v>
      </c>
      <c r="AV287" s="251" t="s">
        <v>88</v>
      </c>
      <c r="AW287" s="251" t="s">
        <v>35</v>
      </c>
      <c r="AX287" s="251" t="s">
        <v>79</v>
      </c>
      <c r="AY287" s="263" t="s">
        <v>160</v>
      </c>
    </row>
    <row r="288" s="251" customFormat="true" ht="12.8" hidden="false" customHeight="false" outlineLevel="0" collapsed="false">
      <c r="B288" s="252"/>
      <c r="C288" s="253"/>
      <c r="D288" s="254" t="s">
        <v>168</v>
      </c>
      <c r="E288" s="255"/>
      <c r="F288" s="256" t="s">
        <v>217</v>
      </c>
      <c r="G288" s="253"/>
      <c r="H288" s="257" t="n">
        <v>-4.728</v>
      </c>
      <c r="I288" s="258"/>
      <c r="J288" s="253"/>
      <c r="K288" s="253"/>
      <c r="L288" s="259"/>
      <c r="M288" s="260"/>
      <c r="N288" s="261"/>
      <c r="O288" s="261"/>
      <c r="P288" s="261"/>
      <c r="Q288" s="261"/>
      <c r="R288" s="261"/>
      <c r="S288" s="261"/>
      <c r="T288" s="262"/>
      <c r="AT288" s="263" t="s">
        <v>168</v>
      </c>
      <c r="AU288" s="263" t="s">
        <v>88</v>
      </c>
      <c r="AV288" s="251" t="s">
        <v>88</v>
      </c>
      <c r="AW288" s="251" t="s">
        <v>35</v>
      </c>
      <c r="AX288" s="251" t="s">
        <v>79</v>
      </c>
      <c r="AY288" s="263" t="s">
        <v>160</v>
      </c>
    </row>
    <row r="289" s="276" customFormat="true" ht="12.8" hidden="false" customHeight="false" outlineLevel="0" collapsed="false">
      <c r="B289" s="277"/>
      <c r="C289" s="278"/>
      <c r="D289" s="254" t="s">
        <v>168</v>
      </c>
      <c r="E289" s="279"/>
      <c r="F289" s="280" t="s">
        <v>1334</v>
      </c>
      <c r="G289" s="278"/>
      <c r="H289" s="279"/>
      <c r="I289" s="281"/>
      <c r="J289" s="278"/>
      <c r="K289" s="278"/>
      <c r="L289" s="282"/>
      <c r="M289" s="283"/>
      <c r="N289" s="284"/>
      <c r="O289" s="284"/>
      <c r="P289" s="284"/>
      <c r="Q289" s="284"/>
      <c r="R289" s="284"/>
      <c r="S289" s="284"/>
      <c r="T289" s="285"/>
      <c r="AT289" s="286" t="s">
        <v>168</v>
      </c>
      <c r="AU289" s="286" t="s">
        <v>88</v>
      </c>
      <c r="AV289" s="276" t="s">
        <v>86</v>
      </c>
      <c r="AW289" s="276" t="s">
        <v>35</v>
      </c>
      <c r="AX289" s="276" t="s">
        <v>79</v>
      </c>
      <c r="AY289" s="286" t="s">
        <v>160</v>
      </c>
    </row>
    <row r="290" s="251" customFormat="true" ht="12.8" hidden="false" customHeight="false" outlineLevel="0" collapsed="false">
      <c r="B290" s="252"/>
      <c r="C290" s="253"/>
      <c r="D290" s="254" t="s">
        <v>168</v>
      </c>
      <c r="E290" s="255"/>
      <c r="F290" s="256" t="s">
        <v>1359</v>
      </c>
      <c r="G290" s="253"/>
      <c r="H290" s="257" t="n">
        <v>35.942</v>
      </c>
      <c r="I290" s="258"/>
      <c r="J290" s="253"/>
      <c r="K290" s="253"/>
      <c r="L290" s="259"/>
      <c r="M290" s="260"/>
      <c r="N290" s="261"/>
      <c r="O290" s="261"/>
      <c r="P290" s="261"/>
      <c r="Q290" s="261"/>
      <c r="R290" s="261"/>
      <c r="S290" s="261"/>
      <c r="T290" s="262"/>
      <c r="AT290" s="263" t="s">
        <v>168</v>
      </c>
      <c r="AU290" s="263" t="s">
        <v>88</v>
      </c>
      <c r="AV290" s="251" t="s">
        <v>88</v>
      </c>
      <c r="AW290" s="251" t="s">
        <v>35</v>
      </c>
      <c r="AX290" s="251" t="s">
        <v>79</v>
      </c>
      <c r="AY290" s="263" t="s">
        <v>160</v>
      </c>
    </row>
    <row r="291" s="251" customFormat="true" ht="12.8" hidden="false" customHeight="false" outlineLevel="0" collapsed="false">
      <c r="B291" s="252"/>
      <c r="C291" s="253"/>
      <c r="D291" s="254" t="s">
        <v>168</v>
      </c>
      <c r="E291" s="255"/>
      <c r="F291" s="256" t="s">
        <v>1350</v>
      </c>
      <c r="G291" s="253"/>
      <c r="H291" s="257" t="n">
        <v>-1.02</v>
      </c>
      <c r="I291" s="258"/>
      <c r="J291" s="253"/>
      <c r="K291" s="253"/>
      <c r="L291" s="259"/>
      <c r="M291" s="260"/>
      <c r="N291" s="261"/>
      <c r="O291" s="261"/>
      <c r="P291" s="261"/>
      <c r="Q291" s="261"/>
      <c r="R291" s="261"/>
      <c r="S291" s="261"/>
      <c r="T291" s="262"/>
      <c r="AT291" s="263" t="s">
        <v>168</v>
      </c>
      <c r="AU291" s="263" t="s">
        <v>88</v>
      </c>
      <c r="AV291" s="251" t="s">
        <v>88</v>
      </c>
      <c r="AW291" s="251" t="s">
        <v>35</v>
      </c>
      <c r="AX291" s="251" t="s">
        <v>79</v>
      </c>
      <c r="AY291" s="263" t="s">
        <v>160</v>
      </c>
    </row>
    <row r="292" s="251" customFormat="true" ht="12.8" hidden="false" customHeight="false" outlineLevel="0" collapsed="false">
      <c r="B292" s="252"/>
      <c r="C292" s="253"/>
      <c r="D292" s="254" t="s">
        <v>168</v>
      </c>
      <c r="E292" s="255"/>
      <c r="F292" s="256" t="s">
        <v>1360</v>
      </c>
      <c r="G292" s="253"/>
      <c r="H292" s="257" t="n">
        <v>-1.655</v>
      </c>
      <c r="I292" s="258"/>
      <c r="J292" s="253"/>
      <c r="K292" s="253"/>
      <c r="L292" s="259"/>
      <c r="M292" s="260"/>
      <c r="N292" s="261"/>
      <c r="O292" s="261"/>
      <c r="P292" s="261"/>
      <c r="Q292" s="261"/>
      <c r="R292" s="261"/>
      <c r="S292" s="261"/>
      <c r="T292" s="262"/>
      <c r="AT292" s="263" t="s">
        <v>168</v>
      </c>
      <c r="AU292" s="263" t="s">
        <v>88</v>
      </c>
      <c r="AV292" s="251" t="s">
        <v>88</v>
      </c>
      <c r="AW292" s="251" t="s">
        <v>35</v>
      </c>
      <c r="AX292" s="251" t="s">
        <v>79</v>
      </c>
      <c r="AY292" s="263" t="s">
        <v>160</v>
      </c>
    </row>
    <row r="293" s="276" customFormat="true" ht="12.8" hidden="false" customHeight="false" outlineLevel="0" collapsed="false">
      <c r="B293" s="277"/>
      <c r="C293" s="278"/>
      <c r="D293" s="254" t="s">
        <v>168</v>
      </c>
      <c r="E293" s="279"/>
      <c r="F293" s="280" t="s">
        <v>1336</v>
      </c>
      <c r="G293" s="278"/>
      <c r="H293" s="279"/>
      <c r="I293" s="281"/>
      <c r="J293" s="278"/>
      <c r="K293" s="278"/>
      <c r="L293" s="282"/>
      <c r="M293" s="283"/>
      <c r="N293" s="284"/>
      <c r="O293" s="284"/>
      <c r="P293" s="284"/>
      <c r="Q293" s="284"/>
      <c r="R293" s="284"/>
      <c r="S293" s="284"/>
      <c r="T293" s="285"/>
      <c r="AT293" s="286" t="s">
        <v>168</v>
      </c>
      <c r="AU293" s="286" t="s">
        <v>88</v>
      </c>
      <c r="AV293" s="276" t="s">
        <v>86</v>
      </c>
      <c r="AW293" s="276" t="s">
        <v>35</v>
      </c>
      <c r="AX293" s="276" t="s">
        <v>79</v>
      </c>
      <c r="AY293" s="286" t="s">
        <v>160</v>
      </c>
    </row>
    <row r="294" s="251" customFormat="true" ht="12.8" hidden="false" customHeight="false" outlineLevel="0" collapsed="false">
      <c r="B294" s="252"/>
      <c r="C294" s="253"/>
      <c r="D294" s="254" t="s">
        <v>168</v>
      </c>
      <c r="E294" s="255"/>
      <c r="F294" s="256" t="s">
        <v>1361</v>
      </c>
      <c r="G294" s="253"/>
      <c r="H294" s="257" t="n">
        <v>22.516</v>
      </c>
      <c r="I294" s="258"/>
      <c r="J294" s="253"/>
      <c r="K294" s="253"/>
      <c r="L294" s="259"/>
      <c r="M294" s="260"/>
      <c r="N294" s="261"/>
      <c r="O294" s="261"/>
      <c r="P294" s="261"/>
      <c r="Q294" s="261"/>
      <c r="R294" s="261"/>
      <c r="S294" s="261"/>
      <c r="T294" s="262"/>
      <c r="AT294" s="263" t="s">
        <v>168</v>
      </c>
      <c r="AU294" s="263" t="s">
        <v>88</v>
      </c>
      <c r="AV294" s="251" t="s">
        <v>88</v>
      </c>
      <c r="AW294" s="251" t="s">
        <v>35</v>
      </c>
      <c r="AX294" s="251" t="s">
        <v>79</v>
      </c>
      <c r="AY294" s="263" t="s">
        <v>160</v>
      </c>
    </row>
    <row r="295" s="251" customFormat="true" ht="12.8" hidden="false" customHeight="false" outlineLevel="0" collapsed="false">
      <c r="B295" s="252"/>
      <c r="C295" s="253"/>
      <c r="D295" s="254" t="s">
        <v>168</v>
      </c>
      <c r="E295" s="255"/>
      <c r="F295" s="256" t="s">
        <v>1362</v>
      </c>
      <c r="G295" s="253"/>
      <c r="H295" s="257" t="n">
        <v>-3.231</v>
      </c>
      <c r="I295" s="258"/>
      <c r="J295" s="253"/>
      <c r="K295" s="253"/>
      <c r="L295" s="259"/>
      <c r="M295" s="260"/>
      <c r="N295" s="261"/>
      <c r="O295" s="261"/>
      <c r="P295" s="261"/>
      <c r="Q295" s="261"/>
      <c r="R295" s="261"/>
      <c r="S295" s="261"/>
      <c r="T295" s="262"/>
      <c r="AT295" s="263" t="s">
        <v>168</v>
      </c>
      <c r="AU295" s="263" t="s">
        <v>88</v>
      </c>
      <c r="AV295" s="251" t="s">
        <v>88</v>
      </c>
      <c r="AW295" s="251" t="s">
        <v>35</v>
      </c>
      <c r="AX295" s="251" t="s">
        <v>79</v>
      </c>
      <c r="AY295" s="263" t="s">
        <v>160</v>
      </c>
    </row>
    <row r="296" s="276" customFormat="true" ht="12.8" hidden="false" customHeight="false" outlineLevel="0" collapsed="false">
      <c r="B296" s="277"/>
      <c r="C296" s="278"/>
      <c r="D296" s="254" t="s">
        <v>168</v>
      </c>
      <c r="E296" s="279"/>
      <c r="F296" s="280" t="s">
        <v>1338</v>
      </c>
      <c r="G296" s="278"/>
      <c r="H296" s="279"/>
      <c r="I296" s="281"/>
      <c r="J296" s="278"/>
      <c r="K296" s="278"/>
      <c r="L296" s="282"/>
      <c r="M296" s="283"/>
      <c r="N296" s="284"/>
      <c r="O296" s="284"/>
      <c r="P296" s="284"/>
      <c r="Q296" s="284"/>
      <c r="R296" s="284"/>
      <c r="S296" s="284"/>
      <c r="T296" s="285"/>
      <c r="AT296" s="286" t="s">
        <v>168</v>
      </c>
      <c r="AU296" s="286" t="s">
        <v>88</v>
      </c>
      <c r="AV296" s="276" t="s">
        <v>86</v>
      </c>
      <c r="AW296" s="276" t="s">
        <v>35</v>
      </c>
      <c r="AX296" s="276" t="s">
        <v>79</v>
      </c>
      <c r="AY296" s="286" t="s">
        <v>160</v>
      </c>
    </row>
    <row r="297" s="251" customFormat="true" ht="12.8" hidden="false" customHeight="false" outlineLevel="0" collapsed="false">
      <c r="B297" s="252"/>
      <c r="C297" s="253"/>
      <c r="D297" s="254" t="s">
        <v>168</v>
      </c>
      <c r="E297" s="255"/>
      <c r="F297" s="256" t="s">
        <v>1363</v>
      </c>
      <c r="G297" s="253"/>
      <c r="H297" s="257" t="n">
        <v>37.069</v>
      </c>
      <c r="I297" s="258"/>
      <c r="J297" s="253"/>
      <c r="K297" s="253"/>
      <c r="L297" s="259"/>
      <c r="M297" s="260"/>
      <c r="N297" s="261"/>
      <c r="O297" s="261"/>
      <c r="P297" s="261"/>
      <c r="Q297" s="261"/>
      <c r="R297" s="261"/>
      <c r="S297" s="261"/>
      <c r="T297" s="262"/>
      <c r="AT297" s="263" t="s">
        <v>168</v>
      </c>
      <c r="AU297" s="263" t="s">
        <v>88</v>
      </c>
      <c r="AV297" s="251" t="s">
        <v>88</v>
      </c>
      <c r="AW297" s="251" t="s">
        <v>35</v>
      </c>
      <c r="AX297" s="251" t="s">
        <v>79</v>
      </c>
      <c r="AY297" s="263" t="s">
        <v>160</v>
      </c>
    </row>
    <row r="298" s="251" customFormat="true" ht="12.8" hidden="false" customHeight="false" outlineLevel="0" collapsed="false">
      <c r="B298" s="252"/>
      <c r="C298" s="253"/>
      <c r="D298" s="254" t="s">
        <v>168</v>
      </c>
      <c r="E298" s="255"/>
      <c r="F298" s="256" t="s">
        <v>1350</v>
      </c>
      <c r="G298" s="253"/>
      <c r="H298" s="257" t="n">
        <v>-1.02</v>
      </c>
      <c r="I298" s="258"/>
      <c r="J298" s="253"/>
      <c r="K298" s="253"/>
      <c r="L298" s="259"/>
      <c r="M298" s="260"/>
      <c r="N298" s="261"/>
      <c r="O298" s="261"/>
      <c r="P298" s="261"/>
      <c r="Q298" s="261"/>
      <c r="R298" s="261"/>
      <c r="S298" s="261"/>
      <c r="T298" s="262"/>
      <c r="AT298" s="263" t="s">
        <v>168</v>
      </c>
      <c r="AU298" s="263" t="s">
        <v>88</v>
      </c>
      <c r="AV298" s="251" t="s">
        <v>88</v>
      </c>
      <c r="AW298" s="251" t="s">
        <v>35</v>
      </c>
      <c r="AX298" s="251" t="s">
        <v>79</v>
      </c>
      <c r="AY298" s="263" t="s">
        <v>160</v>
      </c>
    </row>
    <row r="299" s="251" customFormat="true" ht="12.8" hidden="false" customHeight="false" outlineLevel="0" collapsed="false">
      <c r="B299" s="252"/>
      <c r="C299" s="253"/>
      <c r="D299" s="254" t="s">
        <v>168</v>
      </c>
      <c r="E299" s="255"/>
      <c r="F299" s="256" t="s">
        <v>556</v>
      </c>
      <c r="G299" s="253"/>
      <c r="H299" s="257" t="n">
        <v>-3.152</v>
      </c>
      <c r="I299" s="258"/>
      <c r="J299" s="253"/>
      <c r="K299" s="253"/>
      <c r="L299" s="259"/>
      <c r="M299" s="260"/>
      <c r="N299" s="261"/>
      <c r="O299" s="261"/>
      <c r="P299" s="261"/>
      <c r="Q299" s="261"/>
      <c r="R299" s="261"/>
      <c r="S299" s="261"/>
      <c r="T299" s="262"/>
      <c r="AT299" s="263" t="s">
        <v>168</v>
      </c>
      <c r="AU299" s="263" t="s">
        <v>88</v>
      </c>
      <c r="AV299" s="251" t="s">
        <v>88</v>
      </c>
      <c r="AW299" s="251" t="s">
        <v>35</v>
      </c>
      <c r="AX299" s="251" t="s">
        <v>79</v>
      </c>
      <c r="AY299" s="263" t="s">
        <v>160</v>
      </c>
    </row>
    <row r="300" s="276" customFormat="true" ht="12.8" hidden="false" customHeight="false" outlineLevel="0" collapsed="false">
      <c r="B300" s="277"/>
      <c r="C300" s="278"/>
      <c r="D300" s="254" t="s">
        <v>168</v>
      </c>
      <c r="E300" s="279"/>
      <c r="F300" s="280" t="s">
        <v>1340</v>
      </c>
      <c r="G300" s="278"/>
      <c r="H300" s="279"/>
      <c r="I300" s="281"/>
      <c r="J300" s="278"/>
      <c r="K300" s="278"/>
      <c r="L300" s="282"/>
      <c r="M300" s="283"/>
      <c r="N300" s="284"/>
      <c r="O300" s="284"/>
      <c r="P300" s="284"/>
      <c r="Q300" s="284"/>
      <c r="R300" s="284"/>
      <c r="S300" s="284"/>
      <c r="T300" s="285"/>
      <c r="AT300" s="286" t="s">
        <v>168</v>
      </c>
      <c r="AU300" s="286" t="s">
        <v>88</v>
      </c>
      <c r="AV300" s="276" t="s">
        <v>86</v>
      </c>
      <c r="AW300" s="276" t="s">
        <v>35</v>
      </c>
      <c r="AX300" s="276" t="s">
        <v>79</v>
      </c>
      <c r="AY300" s="286" t="s">
        <v>160</v>
      </c>
    </row>
    <row r="301" s="251" customFormat="true" ht="12.8" hidden="false" customHeight="false" outlineLevel="0" collapsed="false">
      <c r="B301" s="252"/>
      <c r="C301" s="253"/>
      <c r="D301" s="254" t="s">
        <v>168</v>
      </c>
      <c r="E301" s="255"/>
      <c r="F301" s="256" t="s">
        <v>1364</v>
      </c>
      <c r="G301" s="253"/>
      <c r="H301" s="257" t="n">
        <v>22.736</v>
      </c>
      <c r="I301" s="258"/>
      <c r="J301" s="253"/>
      <c r="K301" s="253"/>
      <c r="L301" s="259"/>
      <c r="M301" s="260"/>
      <c r="N301" s="261"/>
      <c r="O301" s="261"/>
      <c r="P301" s="261"/>
      <c r="Q301" s="261"/>
      <c r="R301" s="261"/>
      <c r="S301" s="261"/>
      <c r="T301" s="262"/>
      <c r="AT301" s="263" t="s">
        <v>168</v>
      </c>
      <c r="AU301" s="263" t="s">
        <v>88</v>
      </c>
      <c r="AV301" s="251" t="s">
        <v>88</v>
      </c>
      <c r="AW301" s="251" t="s">
        <v>35</v>
      </c>
      <c r="AX301" s="251" t="s">
        <v>79</v>
      </c>
      <c r="AY301" s="263" t="s">
        <v>160</v>
      </c>
    </row>
    <row r="302" s="251" customFormat="true" ht="12.8" hidden="false" customHeight="false" outlineLevel="0" collapsed="false">
      <c r="B302" s="252"/>
      <c r="C302" s="253"/>
      <c r="D302" s="254" t="s">
        <v>168</v>
      </c>
      <c r="E302" s="255"/>
      <c r="F302" s="256" t="s">
        <v>485</v>
      </c>
      <c r="G302" s="253"/>
      <c r="H302" s="257" t="n">
        <v>-1.576</v>
      </c>
      <c r="I302" s="258"/>
      <c r="J302" s="253"/>
      <c r="K302" s="253"/>
      <c r="L302" s="259"/>
      <c r="M302" s="260"/>
      <c r="N302" s="261"/>
      <c r="O302" s="261"/>
      <c r="P302" s="261"/>
      <c r="Q302" s="261"/>
      <c r="R302" s="261"/>
      <c r="S302" s="261"/>
      <c r="T302" s="262"/>
      <c r="AT302" s="263" t="s">
        <v>168</v>
      </c>
      <c r="AU302" s="263" t="s">
        <v>88</v>
      </c>
      <c r="AV302" s="251" t="s">
        <v>88</v>
      </c>
      <c r="AW302" s="251" t="s">
        <v>35</v>
      </c>
      <c r="AX302" s="251" t="s">
        <v>79</v>
      </c>
      <c r="AY302" s="263" t="s">
        <v>160</v>
      </c>
    </row>
    <row r="303" s="276" customFormat="true" ht="12.8" hidden="false" customHeight="false" outlineLevel="0" collapsed="false">
      <c r="B303" s="277"/>
      <c r="C303" s="278"/>
      <c r="D303" s="254" t="s">
        <v>168</v>
      </c>
      <c r="E303" s="279"/>
      <c r="F303" s="280" t="s">
        <v>1342</v>
      </c>
      <c r="G303" s="278"/>
      <c r="H303" s="279"/>
      <c r="I303" s="281"/>
      <c r="J303" s="278"/>
      <c r="K303" s="278"/>
      <c r="L303" s="282"/>
      <c r="M303" s="283"/>
      <c r="N303" s="284"/>
      <c r="O303" s="284"/>
      <c r="P303" s="284"/>
      <c r="Q303" s="284"/>
      <c r="R303" s="284"/>
      <c r="S303" s="284"/>
      <c r="T303" s="285"/>
      <c r="AT303" s="286" t="s">
        <v>168</v>
      </c>
      <c r="AU303" s="286" t="s">
        <v>88</v>
      </c>
      <c r="AV303" s="276" t="s">
        <v>86</v>
      </c>
      <c r="AW303" s="276" t="s">
        <v>35</v>
      </c>
      <c r="AX303" s="276" t="s">
        <v>79</v>
      </c>
      <c r="AY303" s="286" t="s">
        <v>160</v>
      </c>
    </row>
    <row r="304" s="251" customFormat="true" ht="12.8" hidden="false" customHeight="false" outlineLevel="0" collapsed="false">
      <c r="B304" s="252"/>
      <c r="C304" s="253"/>
      <c r="D304" s="254" t="s">
        <v>168</v>
      </c>
      <c r="E304" s="255"/>
      <c r="F304" s="256" t="s">
        <v>1365</v>
      </c>
      <c r="G304" s="253"/>
      <c r="H304" s="257" t="n">
        <v>20.286</v>
      </c>
      <c r="I304" s="258"/>
      <c r="J304" s="253"/>
      <c r="K304" s="253"/>
      <c r="L304" s="259"/>
      <c r="M304" s="260"/>
      <c r="N304" s="261"/>
      <c r="O304" s="261"/>
      <c r="P304" s="261"/>
      <c r="Q304" s="261"/>
      <c r="R304" s="261"/>
      <c r="S304" s="261"/>
      <c r="T304" s="262"/>
      <c r="AT304" s="263" t="s">
        <v>168</v>
      </c>
      <c r="AU304" s="263" t="s">
        <v>88</v>
      </c>
      <c r="AV304" s="251" t="s">
        <v>88</v>
      </c>
      <c r="AW304" s="251" t="s">
        <v>35</v>
      </c>
      <c r="AX304" s="251" t="s">
        <v>79</v>
      </c>
      <c r="AY304" s="263" t="s">
        <v>160</v>
      </c>
    </row>
    <row r="305" s="251" customFormat="true" ht="12.8" hidden="false" customHeight="false" outlineLevel="0" collapsed="false">
      <c r="B305" s="252"/>
      <c r="C305" s="253"/>
      <c r="D305" s="254" t="s">
        <v>168</v>
      </c>
      <c r="E305" s="255"/>
      <c r="F305" s="256" t="s">
        <v>1366</v>
      </c>
      <c r="G305" s="253"/>
      <c r="H305" s="257" t="n">
        <v>-0.558</v>
      </c>
      <c r="I305" s="258"/>
      <c r="J305" s="253"/>
      <c r="K305" s="253"/>
      <c r="L305" s="259"/>
      <c r="M305" s="260"/>
      <c r="N305" s="261"/>
      <c r="O305" s="261"/>
      <c r="P305" s="261"/>
      <c r="Q305" s="261"/>
      <c r="R305" s="261"/>
      <c r="S305" s="261"/>
      <c r="T305" s="262"/>
      <c r="AT305" s="263" t="s">
        <v>168</v>
      </c>
      <c r="AU305" s="263" t="s">
        <v>88</v>
      </c>
      <c r="AV305" s="251" t="s">
        <v>88</v>
      </c>
      <c r="AW305" s="251" t="s">
        <v>35</v>
      </c>
      <c r="AX305" s="251" t="s">
        <v>79</v>
      </c>
      <c r="AY305" s="263" t="s">
        <v>160</v>
      </c>
    </row>
    <row r="306" s="276" customFormat="true" ht="12.8" hidden="false" customHeight="false" outlineLevel="0" collapsed="false">
      <c r="B306" s="277"/>
      <c r="C306" s="278"/>
      <c r="D306" s="254" t="s">
        <v>168</v>
      </c>
      <c r="E306" s="279"/>
      <c r="F306" s="280" t="s">
        <v>1344</v>
      </c>
      <c r="G306" s="278"/>
      <c r="H306" s="279"/>
      <c r="I306" s="281"/>
      <c r="J306" s="278"/>
      <c r="K306" s="278"/>
      <c r="L306" s="282"/>
      <c r="M306" s="283"/>
      <c r="N306" s="284"/>
      <c r="O306" s="284"/>
      <c r="P306" s="284"/>
      <c r="Q306" s="284"/>
      <c r="R306" s="284"/>
      <c r="S306" s="284"/>
      <c r="T306" s="285"/>
      <c r="AT306" s="286" t="s">
        <v>168</v>
      </c>
      <c r="AU306" s="286" t="s">
        <v>88</v>
      </c>
      <c r="AV306" s="276" t="s">
        <v>86</v>
      </c>
      <c r="AW306" s="276" t="s">
        <v>35</v>
      </c>
      <c r="AX306" s="276" t="s">
        <v>79</v>
      </c>
      <c r="AY306" s="286" t="s">
        <v>160</v>
      </c>
    </row>
    <row r="307" s="251" customFormat="true" ht="12.8" hidden="false" customHeight="false" outlineLevel="0" collapsed="false">
      <c r="B307" s="252"/>
      <c r="C307" s="253"/>
      <c r="D307" s="254" t="s">
        <v>168</v>
      </c>
      <c r="E307" s="255"/>
      <c r="F307" s="256" t="s">
        <v>1367</v>
      </c>
      <c r="G307" s="253"/>
      <c r="H307" s="257" t="n">
        <v>65.94</v>
      </c>
      <c r="I307" s="258"/>
      <c r="J307" s="253"/>
      <c r="K307" s="253"/>
      <c r="L307" s="259"/>
      <c r="M307" s="260"/>
      <c r="N307" s="261"/>
      <c r="O307" s="261"/>
      <c r="P307" s="261"/>
      <c r="Q307" s="261"/>
      <c r="R307" s="261"/>
      <c r="S307" s="261"/>
      <c r="T307" s="262"/>
      <c r="AT307" s="263" t="s">
        <v>168</v>
      </c>
      <c r="AU307" s="263" t="s">
        <v>88</v>
      </c>
      <c r="AV307" s="251" t="s">
        <v>88</v>
      </c>
      <c r="AW307" s="251" t="s">
        <v>35</v>
      </c>
      <c r="AX307" s="251" t="s">
        <v>79</v>
      </c>
      <c r="AY307" s="263" t="s">
        <v>160</v>
      </c>
    </row>
    <row r="308" s="251" customFormat="true" ht="12.8" hidden="false" customHeight="false" outlineLevel="0" collapsed="false">
      <c r="B308" s="252"/>
      <c r="C308" s="253"/>
      <c r="D308" s="254" t="s">
        <v>168</v>
      </c>
      <c r="E308" s="255"/>
      <c r="F308" s="256" t="s">
        <v>485</v>
      </c>
      <c r="G308" s="253"/>
      <c r="H308" s="257" t="n">
        <v>-1.576</v>
      </c>
      <c r="I308" s="258"/>
      <c r="J308" s="253"/>
      <c r="K308" s="253"/>
      <c r="L308" s="259"/>
      <c r="M308" s="260"/>
      <c r="N308" s="261"/>
      <c r="O308" s="261"/>
      <c r="P308" s="261"/>
      <c r="Q308" s="261"/>
      <c r="R308" s="261"/>
      <c r="S308" s="261"/>
      <c r="T308" s="262"/>
      <c r="AT308" s="263" t="s">
        <v>168</v>
      </c>
      <c r="AU308" s="263" t="s">
        <v>88</v>
      </c>
      <c r="AV308" s="251" t="s">
        <v>88</v>
      </c>
      <c r="AW308" s="251" t="s">
        <v>35</v>
      </c>
      <c r="AX308" s="251" t="s">
        <v>79</v>
      </c>
      <c r="AY308" s="263" t="s">
        <v>160</v>
      </c>
    </row>
    <row r="309" s="276" customFormat="true" ht="12.8" hidden="false" customHeight="false" outlineLevel="0" collapsed="false">
      <c r="B309" s="277"/>
      <c r="C309" s="278"/>
      <c r="D309" s="254" t="s">
        <v>168</v>
      </c>
      <c r="E309" s="279"/>
      <c r="F309" s="280" t="s">
        <v>1368</v>
      </c>
      <c r="G309" s="278"/>
      <c r="H309" s="279"/>
      <c r="I309" s="281"/>
      <c r="J309" s="278"/>
      <c r="K309" s="278"/>
      <c r="L309" s="282"/>
      <c r="M309" s="283"/>
      <c r="N309" s="284"/>
      <c r="O309" s="284"/>
      <c r="P309" s="284"/>
      <c r="Q309" s="284"/>
      <c r="R309" s="284"/>
      <c r="S309" s="284"/>
      <c r="T309" s="285"/>
      <c r="AT309" s="286" t="s">
        <v>168</v>
      </c>
      <c r="AU309" s="286" t="s">
        <v>88</v>
      </c>
      <c r="AV309" s="276" t="s">
        <v>86</v>
      </c>
      <c r="AW309" s="276" t="s">
        <v>35</v>
      </c>
      <c r="AX309" s="276" t="s">
        <v>79</v>
      </c>
      <c r="AY309" s="286" t="s">
        <v>160</v>
      </c>
    </row>
    <row r="310" s="264" customFormat="true" ht="12.8" hidden="false" customHeight="false" outlineLevel="0" collapsed="false">
      <c r="B310" s="265"/>
      <c r="C310" s="266"/>
      <c r="D310" s="254" t="s">
        <v>168</v>
      </c>
      <c r="E310" s="267"/>
      <c r="F310" s="268" t="s">
        <v>172</v>
      </c>
      <c r="G310" s="266"/>
      <c r="H310" s="269" t="n">
        <v>345.319</v>
      </c>
      <c r="I310" s="270"/>
      <c r="J310" s="266"/>
      <c r="K310" s="266"/>
      <c r="L310" s="271"/>
      <c r="M310" s="272"/>
      <c r="N310" s="273"/>
      <c r="O310" s="273"/>
      <c r="P310" s="273"/>
      <c r="Q310" s="273"/>
      <c r="R310" s="273"/>
      <c r="S310" s="273"/>
      <c r="T310" s="274"/>
      <c r="AT310" s="275" t="s">
        <v>168</v>
      </c>
      <c r="AU310" s="275" t="s">
        <v>88</v>
      </c>
      <c r="AV310" s="264" t="s">
        <v>166</v>
      </c>
      <c r="AW310" s="264" t="s">
        <v>35</v>
      </c>
      <c r="AX310" s="264" t="s">
        <v>86</v>
      </c>
      <c r="AY310" s="275" t="s">
        <v>160</v>
      </c>
    </row>
    <row r="311" s="31" customFormat="true" ht="21.75" hidden="false" customHeight="true" outlineLevel="0" collapsed="false">
      <c r="A311" s="24"/>
      <c r="B311" s="25"/>
      <c r="C311" s="237" t="s">
        <v>256</v>
      </c>
      <c r="D311" s="237" t="s">
        <v>162</v>
      </c>
      <c r="E311" s="238" t="s">
        <v>566</v>
      </c>
      <c r="F311" s="239" t="s">
        <v>567</v>
      </c>
      <c r="G311" s="240" t="s">
        <v>213</v>
      </c>
      <c r="H311" s="241" t="n">
        <v>22.362</v>
      </c>
      <c r="I311" s="242"/>
      <c r="J311" s="243" t="n">
        <f aca="false">ROUND(I311*H311,2)</f>
        <v>0</v>
      </c>
      <c r="K311" s="244"/>
      <c r="L311" s="30"/>
      <c r="M311" s="245"/>
      <c r="N311" s="246" t="s">
        <v>44</v>
      </c>
      <c r="O311" s="74"/>
      <c r="P311" s="247" t="n">
        <f aca="false">O311*H311</f>
        <v>0</v>
      </c>
      <c r="Q311" s="247" t="n">
        <v>0.00438</v>
      </c>
      <c r="R311" s="247" t="n">
        <f aca="false">Q311*H311</f>
        <v>0.09794556</v>
      </c>
      <c r="S311" s="247" t="n">
        <v>0</v>
      </c>
      <c r="T311" s="248" t="n">
        <f aca="false">S311*H311</f>
        <v>0</v>
      </c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R311" s="249" t="s">
        <v>166</v>
      </c>
      <c r="AT311" s="249" t="s">
        <v>162</v>
      </c>
      <c r="AU311" s="249" t="s">
        <v>88</v>
      </c>
      <c r="AY311" s="3" t="s">
        <v>160</v>
      </c>
      <c r="BE311" s="250" t="n">
        <f aca="false">IF(N311="základní",J311,0)</f>
        <v>0</v>
      </c>
      <c r="BF311" s="250" t="n">
        <f aca="false">IF(N311="snížená",J311,0)</f>
        <v>0</v>
      </c>
      <c r="BG311" s="250" t="n">
        <f aca="false">IF(N311="zákl. přenesená",J311,0)</f>
        <v>0</v>
      </c>
      <c r="BH311" s="250" t="n">
        <f aca="false">IF(N311="sníž. přenesená",J311,0)</f>
        <v>0</v>
      </c>
      <c r="BI311" s="250" t="n">
        <f aca="false">IF(N311="nulová",J311,0)</f>
        <v>0</v>
      </c>
      <c r="BJ311" s="3" t="s">
        <v>86</v>
      </c>
      <c r="BK311" s="250" t="n">
        <f aca="false">ROUND(I311*H311,2)</f>
        <v>0</v>
      </c>
      <c r="BL311" s="3" t="s">
        <v>166</v>
      </c>
      <c r="BM311" s="249" t="s">
        <v>568</v>
      </c>
    </row>
    <row r="312" s="251" customFormat="true" ht="12.8" hidden="false" customHeight="false" outlineLevel="0" collapsed="false">
      <c r="B312" s="252"/>
      <c r="C312" s="253"/>
      <c r="D312" s="254" t="s">
        <v>168</v>
      </c>
      <c r="E312" s="255"/>
      <c r="F312" s="256" t="s">
        <v>1369</v>
      </c>
      <c r="G312" s="253"/>
      <c r="H312" s="257" t="n">
        <v>9.114</v>
      </c>
      <c r="I312" s="258"/>
      <c r="J312" s="253"/>
      <c r="K312" s="253"/>
      <c r="L312" s="259"/>
      <c r="M312" s="260"/>
      <c r="N312" s="261"/>
      <c r="O312" s="261"/>
      <c r="P312" s="261"/>
      <c r="Q312" s="261"/>
      <c r="R312" s="261"/>
      <c r="S312" s="261"/>
      <c r="T312" s="262"/>
      <c r="AT312" s="263" t="s">
        <v>168</v>
      </c>
      <c r="AU312" s="263" t="s">
        <v>88</v>
      </c>
      <c r="AV312" s="251" t="s">
        <v>88</v>
      </c>
      <c r="AW312" s="251" t="s">
        <v>35</v>
      </c>
      <c r="AX312" s="251" t="s">
        <v>79</v>
      </c>
      <c r="AY312" s="263" t="s">
        <v>160</v>
      </c>
    </row>
    <row r="313" s="251" customFormat="true" ht="12.8" hidden="false" customHeight="false" outlineLevel="0" collapsed="false">
      <c r="B313" s="252"/>
      <c r="C313" s="253"/>
      <c r="D313" s="254" t="s">
        <v>168</v>
      </c>
      <c r="E313" s="255"/>
      <c r="F313" s="256" t="s">
        <v>485</v>
      </c>
      <c r="G313" s="253"/>
      <c r="H313" s="257" t="n">
        <v>-1.576</v>
      </c>
      <c r="I313" s="258"/>
      <c r="J313" s="253"/>
      <c r="K313" s="253"/>
      <c r="L313" s="259"/>
      <c r="M313" s="260"/>
      <c r="N313" s="261"/>
      <c r="O313" s="261"/>
      <c r="P313" s="261"/>
      <c r="Q313" s="261"/>
      <c r="R313" s="261"/>
      <c r="S313" s="261"/>
      <c r="T313" s="262"/>
      <c r="AT313" s="263" t="s">
        <v>168</v>
      </c>
      <c r="AU313" s="263" t="s">
        <v>88</v>
      </c>
      <c r="AV313" s="251" t="s">
        <v>88</v>
      </c>
      <c r="AW313" s="251" t="s">
        <v>35</v>
      </c>
      <c r="AX313" s="251" t="s">
        <v>79</v>
      </c>
      <c r="AY313" s="263" t="s">
        <v>160</v>
      </c>
    </row>
    <row r="314" s="276" customFormat="true" ht="12.8" hidden="false" customHeight="false" outlineLevel="0" collapsed="false">
      <c r="B314" s="277"/>
      <c r="C314" s="278"/>
      <c r="D314" s="254" t="s">
        <v>168</v>
      </c>
      <c r="E314" s="279"/>
      <c r="F314" s="280" t="s">
        <v>1326</v>
      </c>
      <c r="G314" s="278"/>
      <c r="H314" s="279"/>
      <c r="I314" s="281"/>
      <c r="J314" s="278"/>
      <c r="K314" s="278"/>
      <c r="L314" s="282"/>
      <c r="M314" s="283"/>
      <c r="N314" s="284"/>
      <c r="O314" s="284"/>
      <c r="P314" s="284"/>
      <c r="Q314" s="284"/>
      <c r="R314" s="284"/>
      <c r="S314" s="284"/>
      <c r="T314" s="285"/>
      <c r="AT314" s="286" t="s">
        <v>168</v>
      </c>
      <c r="AU314" s="286" t="s">
        <v>88</v>
      </c>
      <c r="AV314" s="276" t="s">
        <v>86</v>
      </c>
      <c r="AW314" s="276" t="s">
        <v>35</v>
      </c>
      <c r="AX314" s="276" t="s">
        <v>79</v>
      </c>
      <c r="AY314" s="286" t="s">
        <v>160</v>
      </c>
    </row>
    <row r="315" s="251" customFormat="true" ht="12.8" hidden="false" customHeight="false" outlineLevel="0" collapsed="false">
      <c r="B315" s="252"/>
      <c r="C315" s="253"/>
      <c r="D315" s="254" t="s">
        <v>168</v>
      </c>
      <c r="E315" s="255"/>
      <c r="F315" s="256" t="s">
        <v>1370</v>
      </c>
      <c r="G315" s="253"/>
      <c r="H315" s="257" t="n">
        <v>7.889</v>
      </c>
      <c r="I315" s="258"/>
      <c r="J315" s="253"/>
      <c r="K315" s="253"/>
      <c r="L315" s="259"/>
      <c r="M315" s="260"/>
      <c r="N315" s="261"/>
      <c r="O315" s="261"/>
      <c r="P315" s="261"/>
      <c r="Q315" s="261"/>
      <c r="R315" s="261"/>
      <c r="S315" s="261"/>
      <c r="T315" s="262"/>
      <c r="AT315" s="263" t="s">
        <v>168</v>
      </c>
      <c r="AU315" s="263" t="s">
        <v>88</v>
      </c>
      <c r="AV315" s="251" t="s">
        <v>88</v>
      </c>
      <c r="AW315" s="251" t="s">
        <v>35</v>
      </c>
      <c r="AX315" s="251" t="s">
        <v>79</v>
      </c>
      <c r="AY315" s="263" t="s">
        <v>160</v>
      </c>
    </row>
    <row r="316" s="251" customFormat="true" ht="12.8" hidden="false" customHeight="false" outlineLevel="0" collapsed="false">
      <c r="B316" s="252"/>
      <c r="C316" s="253"/>
      <c r="D316" s="254" t="s">
        <v>168</v>
      </c>
      <c r="E316" s="255"/>
      <c r="F316" s="256" t="s">
        <v>487</v>
      </c>
      <c r="G316" s="253"/>
      <c r="H316" s="257" t="n">
        <v>-1.379</v>
      </c>
      <c r="I316" s="258"/>
      <c r="J316" s="253"/>
      <c r="K316" s="253"/>
      <c r="L316" s="259"/>
      <c r="M316" s="260"/>
      <c r="N316" s="261"/>
      <c r="O316" s="261"/>
      <c r="P316" s="261"/>
      <c r="Q316" s="261"/>
      <c r="R316" s="261"/>
      <c r="S316" s="261"/>
      <c r="T316" s="262"/>
      <c r="AT316" s="263" t="s">
        <v>168</v>
      </c>
      <c r="AU316" s="263" t="s">
        <v>88</v>
      </c>
      <c r="AV316" s="251" t="s">
        <v>88</v>
      </c>
      <c r="AW316" s="251" t="s">
        <v>35</v>
      </c>
      <c r="AX316" s="251" t="s">
        <v>79</v>
      </c>
      <c r="AY316" s="263" t="s">
        <v>160</v>
      </c>
    </row>
    <row r="317" s="276" customFormat="true" ht="12.8" hidden="false" customHeight="false" outlineLevel="0" collapsed="false">
      <c r="B317" s="277"/>
      <c r="C317" s="278"/>
      <c r="D317" s="254" t="s">
        <v>168</v>
      </c>
      <c r="E317" s="279"/>
      <c r="F317" s="280" t="s">
        <v>1330</v>
      </c>
      <c r="G317" s="278"/>
      <c r="H317" s="279"/>
      <c r="I317" s="281"/>
      <c r="J317" s="278"/>
      <c r="K317" s="278"/>
      <c r="L317" s="282"/>
      <c r="M317" s="283"/>
      <c r="N317" s="284"/>
      <c r="O317" s="284"/>
      <c r="P317" s="284"/>
      <c r="Q317" s="284"/>
      <c r="R317" s="284"/>
      <c r="S317" s="284"/>
      <c r="T317" s="285"/>
      <c r="AT317" s="286" t="s">
        <v>168</v>
      </c>
      <c r="AU317" s="286" t="s">
        <v>88</v>
      </c>
      <c r="AV317" s="276" t="s">
        <v>86</v>
      </c>
      <c r="AW317" s="276" t="s">
        <v>35</v>
      </c>
      <c r="AX317" s="276" t="s">
        <v>79</v>
      </c>
      <c r="AY317" s="286" t="s">
        <v>160</v>
      </c>
    </row>
    <row r="318" s="251" customFormat="true" ht="12.8" hidden="false" customHeight="false" outlineLevel="0" collapsed="false">
      <c r="B318" s="252"/>
      <c r="C318" s="253"/>
      <c r="D318" s="254" t="s">
        <v>168</v>
      </c>
      <c r="E318" s="255"/>
      <c r="F318" s="256" t="s">
        <v>1371</v>
      </c>
      <c r="G318" s="253"/>
      <c r="H318" s="257" t="n">
        <v>1.818</v>
      </c>
      <c r="I318" s="258"/>
      <c r="J318" s="253"/>
      <c r="K318" s="253"/>
      <c r="L318" s="259"/>
      <c r="M318" s="260"/>
      <c r="N318" s="261"/>
      <c r="O318" s="261"/>
      <c r="P318" s="261"/>
      <c r="Q318" s="261"/>
      <c r="R318" s="261"/>
      <c r="S318" s="261"/>
      <c r="T318" s="262"/>
      <c r="AT318" s="263" t="s">
        <v>168</v>
      </c>
      <c r="AU318" s="263" t="s">
        <v>88</v>
      </c>
      <c r="AV318" s="251" t="s">
        <v>88</v>
      </c>
      <c r="AW318" s="251" t="s">
        <v>35</v>
      </c>
      <c r="AX318" s="251" t="s">
        <v>79</v>
      </c>
      <c r="AY318" s="263" t="s">
        <v>160</v>
      </c>
    </row>
    <row r="319" s="276" customFormat="true" ht="12.8" hidden="false" customHeight="false" outlineLevel="0" collapsed="false">
      <c r="B319" s="277"/>
      <c r="C319" s="278"/>
      <c r="D319" s="254" t="s">
        <v>168</v>
      </c>
      <c r="E319" s="279"/>
      <c r="F319" s="280" t="s">
        <v>1332</v>
      </c>
      <c r="G319" s="278"/>
      <c r="H319" s="279"/>
      <c r="I319" s="281"/>
      <c r="J319" s="278"/>
      <c r="K319" s="278"/>
      <c r="L319" s="282"/>
      <c r="M319" s="283"/>
      <c r="N319" s="284"/>
      <c r="O319" s="284"/>
      <c r="P319" s="284"/>
      <c r="Q319" s="284"/>
      <c r="R319" s="284"/>
      <c r="S319" s="284"/>
      <c r="T319" s="285"/>
      <c r="AT319" s="286" t="s">
        <v>168</v>
      </c>
      <c r="AU319" s="286" t="s">
        <v>88</v>
      </c>
      <c r="AV319" s="276" t="s">
        <v>86</v>
      </c>
      <c r="AW319" s="276" t="s">
        <v>35</v>
      </c>
      <c r="AX319" s="276" t="s">
        <v>79</v>
      </c>
      <c r="AY319" s="286" t="s">
        <v>160</v>
      </c>
    </row>
    <row r="320" s="251" customFormat="true" ht="12.8" hidden="false" customHeight="false" outlineLevel="0" collapsed="false">
      <c r="B320" s="252"/>
      <c r="C320" s="253"/>
      <c r="D320" s="254" t="s">
        <v>168</v>
      </c>
      <c r="E320" s="255"/>
      <c r="F320" s="256" t="s">
        <v>1372</v>
      </c>
      <c r="G320" s="253"/>
      <c r="H320" s="257" t="n">
        <v>1.008</v>
      </c>
      <c r="I320" s="258"/>
      <c r="J320" s="253"/>
      <c r="K320" s="253"/>
      <c r="L320" s="259"/>
      <c r="M320" s="260"/>
      <c r="N320" s="261"/>
      <c r="O320" s="261"/>
      <c r="P320" s="261"/>
      <c r="Q320" s="261"/>
      <c r="R320" s="261"/>
      <c r="S320" s="261"/>
      <c r="T320" s="262"/>
      <c r="AT320" s="263" t="s">
        <v>168</v>
      </c>
      <c r="AU320" s="263" t="s">
        <v>88</v>
      </c>
      <c r="AV320" s="251" t="s">
        <v>88</v>
      </c>
      <c r="AW320" s="251" t="s">
        <v>35</v>
      </c>
      <c r="AX320" s="251" t="s">
        <v>79</v>
      </c>
      <c r="AY320" s="263" t="s">
        <v>160</v>
      </c>
    </row>
    <row r="321" s="276" customFormat="true" ht="12.8" hidden="false" customHeight="false" outlineLevel="0" collapsed="false">
      <c r="B321" s="277"/>
      <c r="C321" s="278"/>
      <c r="D321" s="254" t="s">
        <v>168</v>
      </c>
      <c r="E321" s="279"/>
      <c r="F321" s="280" t="s">
        <v>1342</v>
      </c>
      <c r="G321" s="278"/>
      <c r="H321" s="279"/>
      <c r="I321" s="281"/>
      <c r="J321" s="278"/>
      <c r="K321" s="278"/>
      <c r="L321" s="282"/>
      <c r="M321" s="283"/>
      <c r="N321" s="284"/>
      <c r="O321" s="284"/>
      <c r="P321" s="284"/>
      <c r="Q321" s="284"/>
      <c r="R321" s="284"/>
      <c r="S321" s="284"/>
      <c r="T321" s="285"/>
      <c r="AT321" s="286" t="s">
        <v>168</v>
      </c>
      <c r="AU321" s="286" t="s">
        <v>88</v>
      </c>
      <c r="AV321" s="276" t="s">
        <v>86</v>
      </c>
      <c r="AW321" s="276" t="s">
        <v>35</v>
      </c>
      <c r="AX321" s="276" t="s">
        <v>79</v>
      </c>
      <c r="AY321" s="286" t="s">
        <v>160</v>
      </c>
    </row>
    <row r="322" s="251" customFormat="true" ht="12.8" hidden="false" customHeight="false" outlineLevel="0" collapsed="false">
      <c r="B322" s="252"/>
      <c r="C322" s="253"/>
      <c r="D322" s="254" t="s">
        <v>168</v>
      </c>
      <c r="E322" s="255"/>
      <c r="F322" s="256" t="s">
        <v>1373</v>
      </c>
      <c r="G322" s="253"/>
      <c r="H322" s="257" t="n">
        <v>5.488</v>
      </c>
      <c r="I322" s="258"/>
      <c r="J322" s="253"/>
      <c r="K322" s="253"/>
      <c r="L322" s="259"/>
      <c r="M322" s="260"/>
      <c r="N322" s="261"/>
      <c r="O322" s="261"/>
      <c r="P322" s="261"/>
      <c r="Q322" s="261"/>
      <c r="R322" s="261"/>
      <c r="S322" s="261"/>
      <c r="T322" s="262"/>
      <c r="AT322" s="263" t="s">
        <v>168</v>
      </c>
      <c r="AU322" s="263" t="s">
        <v>88</v>
      </c>
      <c r="AV322" s="251" t="s">
        <v>88</v>
      </c>
      <c r="AW322" s="251" t="s">
        <v>35</v>
      </c>
      <c r="AX322" s="251" t="s">
        <v>79</v>
      </c>
      <c r="AY322" s="263" t="s">
        <v>160</v>
      </c>
    </row>
    <row r="323" s="276" customFormat="true" ht="12.8" hidden="false" customHeight="false" outlineLevel="0" collapsed="false">
      <c r="B323" s="277"/>
      <c r="C323" s="278"/>
      <c r="D323" s="254" t="s">
        <v>168</v>
      </c>
      <c r="E323" s="279"/>
      <c r="F323" s="280" t="s">
        <v>1344</v>
      </c>
      <c r="G323" s="278"/>
      <c r="H323" s="279"/>
      <c r="I323" s="281"/>
      <c r="J323" s="278"/>
      <c r="K323" s="278"/>
      <c r="L323" s="282"/>
      <c r="M323" s="283"/>
      <c r="N323" s="284"/>
      <c r="O323" s="284"/>
      <c r="P323" s="284"/>
      <c r="Q323" s="284"/>
      <c r="R323" s="284"/>
      <c r="S323" s="284"/>
      <c r="T323" s="285"/>
      <c r="AT323" s="286" t="s">
        <v>168</v>
      </c>
      <c r="AU323" s="286" t="s">
        <v>88</v>
      </c>
      <c r="AV323" s="276" t="s">
        <v>86</v>
      </c>
      <c r="AW323" s="276" t="s">
        <v>35</v>
      </c>
      <c r="AX323" s="276" t="s">
        <v>79</v>
      </c>
      <c r="AY323" s="286" t="s">
        <v>160</v>
      </c>
    </row>
    <row r="324" s="264" customFormat="true" ht="12.8" hidden="false" customHeight="false" outlineLevel="0" collapsed="false">
      <c r="B324" s="265"/>
      <c r="C324" s="266"/>
      <c r="D324" s="254" t="s">
        <v>168</v>
      </c>
      <c r="E324" s="267"/>
      <c r="F324" s="268" t="s">
        <v>575</v>
      </c>
      <c r="G324" s="266"/>
      <c r="H324" s="269" t="n">
        <v>22.362</v>
      </c>
      <c r="I324" s="270"/>
      <c r="J324" s="266"/>
      <c r="K324" s="266"/>
      <c r="L324" s="271"/>
      <c r="M324" s="272"/>
      <c r="N324" s="273"/>
      <c r="O324" s="273"/>
      <c r="P324" s="273"/>
      <c r="Q324" s="273"/>
      <c r="R324" s="273"/>
      <c r="S324" s="273"/>
      <c r="T324" s="274"/>
      <c r="AT324" s="275" t="s">
        <v>168</v>
      </c>
      <c r="AU324" s="275" t="s">
        <v>88</v>
      </c>
      <c r="AV324" s="264" t="s">
        <v>166</v>
      </c>
      <c r="AW324" s="264" t="s">
        <v>35</v>
      </c>
      <c r="AX324" s="264" t="s">
        <v>86</v>
      </c>
      <c r="AY324" s="275" t="s">
        <v>160</v>
      </c>
    </row>
    <row r="325" s="31" customFormat="true" ht="21.75" hidden="false" customHeight="true" outlineLevel="0" collapsed="false">
      <c r="A325" s="24"/>
      <c r="B325" s="25"/>
      <c r="C325" s="237" t="s">
        <v>261</v>
      </c>
      <c r="D325" s="237" t="s">
        <v>162</v>
      </c>
      <c r="E325" s="238" t="s">
        <v>576</v>
      </c>
      <c r="F325" s="239" t="s">
        <v>577</v>
      </c>
      <c r="G325" s="240" t="s">
        <v>213</v>
      </c>
      <c r="H325" s="241" t="n">
        <v>249.19</v>
      </c>
      <c r="I325" s="242"/>
      <c r="J325" s="243" t="n">
        <f aca="false">ROUND(I325*H325,2)</f>
        <v>0</v>
      </c>
      <c r="K325" s="244"/>
      <c r="L325" s="30"/>
      <c r="M325" s="245"/>
      <c r="N325" s="246" t="s">
        <v>44</v>
      </c>
      <c r="O325" s="74"/>
      <c r="P325" s="247" t="n">
        <f aca="false">O325*H325</f>
        <v>0</v>
      </c>
      <c r="Q325" s="247" t="n">
        <v>0.003</v>
      </c>
      <c r="R325" s="247" t="n">
        <f aca="false">Q325*H325</f>
        <v>0.74757</v>
      </c>
      <c r="S325" s="247" t="n">
        <v>0</v>
      </c>
      <c r="T325" s="248" t="n">
        <f aca="false">S325*H325</f>
        <v>0</v>
      </c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R325" s="249" t="s">
        <v>166</v>
      </c>
      <c r="AT325" s="249" t="s">
        <v>162</v>
      </c>
      <c r="AU325" s="249" t="s">
        <v>88</v>
      </c>
      <c r="AY325" s="3" t="s">
        <v>160</v>
      </c>
      <c r="BE325" s="250" t="n">
        <f aca="false">IF(N325="základní",J325,0)</f>
        <v>0</v>
      </c>
      <c r="BF325" s="250" t="n">
        <f aca="false">IF(N325="snížená",J325,0)</f>
        <v>0</v>
      </c>
      <c r="BG325" s="250" t="n">
        <f aca="false">IF(N325="zákl. přenesená",J325,0)</f>
        <v>0</v>
      </c>
      <c r="BH325" s="250" t="n">
        <f aca="false">IF(N325="sníž. přenesená",J325,0)</f>
        <v>0</v>
      </c>
      <c r="BI325" s="250" t="n">
        <f aca="false">IF(N325="nulová",J325,0)</f>
        <v>0</v>
      </c>
      <c r="BJ325" s="3" t="s">
        <v>86</v>
      </c>
      <c r="BK325" s="250" t="n">
        <f aca="false">ROUND(I325*H325,2)</f>
        <v>0</v>
      </c>
      <c r="BL325" s="3" t="s">
        <v>166</v>
      </c>
      <c r="BM325" s="249" t="s">
        <v>578</v>
      </c>
    </row>
    <row r="326" s="251" customFormat="true" ht="12.8" hidden="false" customHeight="false" outlineLevel="0" collapsed="false">
      <c r="B326" s="252"/>
      <c r="C326" s="253"/>
      <c r="D326" s="254" t="s">
        <v>168</v>
      </c>
      <c r="E326" s="255"/>
      <c r="F326" s="256" t="s">
        <v>1349</v>
      </c>
      <c r="G326" s="253"/>
      <c r="H326" s="257" t="n">
        <v>36.138</v>
      </c>
      <c r="I326" s="258"/>
      <c r="J326" s="253"/>
      <c r="K326" s="253"/>
      <c r="L326" s="259"/>
      <c r="M326" s="260"/>
      <c r="N326" s="261"/>
      <c r="O326" s="261"/>
      <c r="P326" s="261"/>
      <c r="Q326" s="261"/>
      <c r="R326" s="261"/>
      <c r="S326" s="261"/>
      <c r="T326" s="262"/>
      <c r="AT326" s="263" t="s">
        <v>168</v>
      </c>
      <c r="AU326" s="263" t="s">
        <v>88</v>
      </c>
      <c r="AV326" s="251" t="s">
        <v>88</v>
      </c>
      <c r="AW326" s="251" t="s">
        <v>35</v>
      </c>
      <c r="AX326" s="251" t="s">
        <v>79</v>
      </c>
      <c r="AY326" s="263" t="s">
        <v>160</v>
      </c>
    </row>
    <row r="327" s="251" customFormat="true" ht="12.8" hidden="false" customHeight="false" outlineLevel="0" collapsed="false">
      <c r="B327" s="252"/>
      <c r="C327" s="253"/>
      <c r="D327" s="254" t="s">
        <v>168</v>
      </c>
      <c r="E327" s="255"/>
      <c r="F327" s="256" t="s">
        <v>1350</v>
      </c>
      <c r="G327" s="253"/>
      <c r="H327" s="257" t="n">
        <v>-1.02</v>
      </c>
      <c r="I327" s="258"/>
      <c r="J327" s="253"/>
      <c r="K327" s="253"/>
      <c r="L327" s="259"/>
      <c r="M327" s="260"/>
      <c r="N327" s="261"/>
      <c r="O327" s="261"/>
      <c r="P327" s="261"/>
      <c r="Q327" s="261"/>
      <c r="R327" s="261"/>
      <c r="S327" s="261"/>
      <c r="T327" s="262"/>
      <c r="AT327" s="263" t="s">
        <v>168</v>
      </c>
      <c r="AU327" s="263" t="s">
        <v>88</v>
      </c>
      <c r="AV327" s="251" t="s">
        <v>88</v>
      </c>
      <c r="AW327" s="251" t="s">
        <v>35</v>
      </c>
      <c r="AX327" s="251" t="s">
        <v>79</v>
      </c>
      <c r="AY327" s="263" t="s">
        <v>160</v>
      </c>
    </row>
    <row r="328" s="251" customFormat="true" ht="12.8" hidden="false" customHeight="false" outlineLevel="0" collapsed="false">
      <c r="B328" s="252"/>
      <c r="C328" s="253"/>
      <c r="D328" s="254" t="s">
        <v>168</v>
      </c>
      <c r="E328" s="255"/>
      <c r="F328" s="256" t="s">
        <v>1351</v>
      </c>
      <c r="G328" s="253"/>
      <c r="H328" s="257" t="n">
        <v>-0.768</v>
      </c>
      <c r="I328" s="258"/>
      <c r="J328" s="253"/>
      <c r="K328" s="253"/>
      <c r="L328" s="259"/>
      <c r="M328" s="260"/>
      <c r="N328" s="261"/>
      <c r="O328" s="261"/>
      <c r="P328" s="261"/>
      <c r="Q328" s="261"/>
      <c r="R328" s="261"/>
      <c r="S328" s="261"/>
      <c r="T328" s="262"/>
      <c r="AT328" s="263" t="s">
        <v>168</v>
      </c>
      <c r="AU328" s="263" t="s">
        <v>88</v>
      </c>
      <c r="AV328" s="251" t="s">
        <v>88</v>
      </c>
      <c r="AW328" s="251" t="s">
        <v>35</v>
      </c>
      <c r="AX328" s="251" t="s">
        <v>79</v>
      </c>
      <c r="AY328" s="263" t="s">
        <v>160</v>
      </c>
    </row>
    <row r="329" s="251" customFormat="true" ht="12.8" hidden="false" customHeight="false" outlineLevel="0" collapsed="false">
      <c r="B329" s="252"/>
      <c r="C329" s="253"/>
      <c r="D329" s="254" t="s">
        <v>168</v>
      </c>
      <c r="E329" s="255"/>
      <c r="F329" s="256" t="s">
        <v>556</v>
      </c>
      <c r="G329" s="253"/>
      <c r="H329" s="257" t="n">
        <v>-3.152</v>
      </c>
      <c r="I329" s="258"/>
      <c r="J329" s="253"/>
      <c r="K329" s="253"/>
      <c r="L329" s="259"/>
      <c r="M329" s="260"/>
      <c r="N329" s="261"/>
      <c r="O329" s="261"/>
      <c r="P329" s="261"/>
      <c r="Q329" s="261"/>
      <c r="R329" s="261"/>
      <c r="S329" s="261"/>
      <c r="T329" s="262"/>
      <c r="AT329" s="263" t="s">
        <v>168</v>
      </c>
      <c r="AU329" s="263" t="s">
        <v>88</v>
      </c>
      <c r="AV329" s="251" t="s">
        <v>88</v>
      </c>
      <c r="AW329" s="251" t="s">
        <v>35</v>
      </c>
      <c r="AX329" s="251" t="s">
        <v>79</v>
      </c>
      <c r="AY329" s="263" t="s">
        <v>160</v>
      </c>
    </row>
    <row r="330" s="276" customFormat="true" ht="12.8" hidden="false" customHeight="false" outlineLevel="0" collapsed="false">
      <c r="B330" s="277"/>
      <c r="C330" s="278"/>
      <c r="D330" s="254" t="s">
        <v>168</v>
      </c>
      <c r="E330" s="279"/>
      <c r="F330" s="280" t="s">
        <v>1326</v>
      </c>
      <c r="G330" s="278"/>
      <c r="H330" s="279"/>
      <c r="I330" s="281"/>
      <c r="J330" s="278"/>
      <c r="K330" s="278"/>
      <c r="L330" s="282"/>
      <c r="M330" s="283"/>
      <c r="N330" s="284"/>
      <c r="O330" s="284"/>
      <c r="P330" s="284"/>
      <c r="Q330" s="284"/>
      <c r="R330" s="284"/>
      <c r="S330" s="284"/>
      <c r="T330" s="285"/>
      <c r="AT330" s="286" t="s">
        <v>168</v>
      </c>
      <c r="AU330" s="286" t="s">
        <v>88</v>
      </c>
      <c r="AV330" s="276" t="s">
        <v>86</v>
      </c>
      <c r="AW330" s="276" t="s">
        <v>35</v>
      </c>
      <c r="AX330" s="276" t="s">
        <v>79</v>
      </c>
      <c r="AY330" s="286" t="s">
        <v>160</v>
      </c>
    </row>
    <row r="331" s="251" customFormat="true" ht="12.8" hidden="false" customHeight="false" outlineLevel="0" collapsed="false">
      <c r="B331" s="252"/>
      <c r="C331" s="253"/>
      <c r="D331" s="254" t="s">
        <v>168</v>
      </c>
      <c r="E331" s="255"/>
      <c r="F331" s="256" t="s">
        <v>1352</v>
      </c>
      <c r="G331" s="253"/>
      <c r="H331" s="257" t="n">
        <v>39.445</v>
      </c>
      <c r="I331" s="258"/>
      <c r="J331" s="253"/>
      <c r="K331" s="253"/>
      <c r="L331" s="259"/>
      <c r="M331" s="260"/>
      <c r="N331" s="261"/>
      <c r="O331" s="261"/>
      <c r="P331" s="261"/>
      <c r="Q331" s="261"/>
      <c r="R331" s="261"/>
      <c r="S331" s="261"/>
      <c r="T331" s="262"/>
      <c r="AT331" s="263" t="s">
        <v>168</v>
      </c>
      <c r="AU331" s="263" t="s">
        <v>88</v>
      </c>
      <c r="AV331" s="251" t="s">
        <v>88</v>
      </c>
      <c r="AW331" s="251" t="s">
        <v>35</v>
      </c>
      <c r="AX331" s="251" t="s">
        <v>79</v>
      </c>
      <c r="AY331" s="263" t="s">
        <v>160</v>
      </c>
    </row>
    <row r="332" s="251" customFormat="true" ht="12.8" hidden="false" customHeight="false" outlineLevel="0" collapsed="false">
      <c r="B332" s="252"/>
      <c r="C332" s="253"/>
      <c r="D332" s="254" t="s">
        <v>168</v>
      </c>
      <c r="E332" s="255"/>
      <c r="F332" s="256" t="s">
        <v>1351</v>
      </c>
      <c r="G332" s="253"/>
      <c r="H332" s="257" t="n">
        <v>-0.768</v>
      </c>
      <c r="I332" s="258"/>
      <c r="J332" s="253"/>
      <c r="K332" s="253"/>
      <c r="L332" s="259"/>
      <c r="M332" s="260"/>
      <c r="N332" s="261"/>
      <c r="O332" s="261"/>
      <c r="P332" s="261"/>
      <c r="Q332" s="261"/>
      <c r="R332" s="261"/>
      <c r="S332" s="261"/>
      <c r="T332" s="262"/>
      <c r="AT332" s="263" t="s">
        <v>168</v>
      </c>
      <c r="AU332" s="263" t="s">
        <v>88</v>
      </c>
      <c r="AV332" s="251" t="s">
        <v>88</v>
      </c>
      <c r="AW332" s="251" t="s">
        <v>35</v>
      </c>
      <c r="AX332" s="251" t="s">
        <v>79</v>
      </c>
      <c r="AY332" s="263" t="s">
        <v>160</v>
      </c>
    </row>
    <row r="333" s="251" customFormat="true" ht="12.8" hidden="false" customHeight="false" outlineLevel="0" collapsed="false">
      <c r="B333" s="252"/>
      <c r="C333" s="253"/>
      <c r="D333" s="254" t="s">
        <v>168</v>
      </c>
      <c r="E333" s="255"/>
      <c r="F333" s="256" t="s">
        <v>1353</v>
      </c>
      <c r="G333" s="253"/>
      <c r="H333" s="257" t="n">
        <v>-0.536</v>
      </c>
      <c r="I333" s="258"/>
      <c r="J333" s="253"/>
      <c r="K333" s="253"/>
      <c r="L333" s="259"/>
      <c r="M333" s="260"/>
      <c r="N333" s="261"/>
      <c r="O333" s="261"/>
      <c r="P333" s="261"/>
      <c r="Q333" s="261"/>
      <c r="R333" s="261"/>
      <c r="S333" s="261"/>
      <c r="T333" s="262"/>
      <c r="AT333" s="263" t="s">
        <v>168</v>
      </c>
      <c r="AU333" s="263" t="s">
        <v>88</v>
      </c>
      <c r="AV333" s="251" t="s">
        <v>88</v>
      </c>
      <c r="AW333" s="251" t="s">
        <v>35</v>
      </c>
      <c r="AX333" s="251" t="s">
        <v>79</v>
      </c>
      <c r="AY333" s="263" t="s">
        <v>160</v>
      </c>
    </row>
    <row r="334" s="276" customFormat="true" ht="12.8" hidden="false" customHeight="false" outlineLevel="0" collapsed="false">
      <c r="B334" s="277"/>
      <c r="C334" s="278"/>
      <c r="D334" s="254" t="s">
        <v>168</v>
      </c>
      <c r="E334" s="279"/>
      <c r="F334" s="280" t="s">
        <v>1328</v>
      </c>
      <c r="G334" s="278"/>
      <c r="H334" s="279"/>
      <c r="I334" s="281"/>
      <c r="J334" s="278"/>
      <c r="K334" s="278"/>
      <c r="L334" s="282"/>
      <c r="M334" s="283"/>
      <c r="N334" s="284"/>
      <c r="O334" s="284"/>
      <c r="P334" s="284"/>
      <c r="Q334" s="284"/>
      <c r="R334" s="284"/>
      <c r="S334" s="284"/>
      <c r="T334" s="285"/>
      <c r="AT334" s="286" t="s">
        <v>168</v>
      </c>
      <c r="AU334" s="286" t="s">
        <v>88</v>
      </c>
      <c r="AV334" s="276" t="s">
        <v>86</v>
      </c>
      <c r="AW334" s="276" t="s">
        <v>35</v>
      </c>
      <c r="AX334" s="276" t="s">
        <v>79</v>
      </c>
      <c r="AY334" s="286" t="s">
        <v>160</v>
      </c>
    </row>
    <row r="335" s="251" customFormat="true" ht="12.8" hidden="false" customHeight="false" outlineLevel="0" collapsed="false">
      <c r="B335" s="252"/>
      <c r="C335" s="253"/>
      <c r="D335" s="254" t="s">
        <v>168</v>
      </c>
      <c r="E335" s="255"/>
      <c r="F335" s="256" t="s">
        <v>1354</v>
      </c>
      <c r="G335" s="253"/>
      <c r="H335" s="257" t="n">
        <v>15.778</v>
      </c>
      <c r="I335" s="258"/>
      <c r="J335" s="253"/>
      <c r="K335" s="253"/>
      <c r="L335" s="259"/>
      <c r="M335" s="260"/>
      <c r="N335" s="261"/>
      <c r="O335" s="261"/>
      <c r="P335" s="261"/>
      <c r="Q335" s="261"/>
      <c r="R335" s="261"/>
      <c r="S335" s="261"/>
      <c r="T335" s="262"/>
      <c r="AT335" s="263" t="s">
        <v>168</v>
      </c>
      <c r="AU335" s="263" t="s">
        <v>88</v>
      </c>
      <c r="AV335" s="251" t="s">
        <v>88</v>
      </c>
      <c r="AW335" s="251" t="s">
        <v>35</v>
      </c>
      <c r="AX335" s="251" t="s">
        <v>79</v>
      </c>
      <c r="AY335" s="263" t="s">
        <v>160</v>
      </c>
    </row>
    <row r="336" s="251" customFormat="true" ht="12.8" hidden="false" customHeight="false" outlineLevel="0" collapsed="false">
      <c r="B336" s="252"/>
      <c r="C336" s="253"/>
      <c r="D336" s="254" t="s">
        <v>168</v>
      </c>
      <c r="E336" s="255"/>
      <c r="F336" s="256" t="s">
        <v>1355</v>
      </c>
      <c r="G336" s="253"/>
      <c r="H336" s="257" t="n">
        <v>-2.843</v>
      </c>
      <c r="I336" s="258"/>
      <c r="J336" s="253"/>
      <c r="K336" s="253"/>
      <c r="L336" s="259"/>
      <c r="M336" s="260"/>
      <c r="N336" s="261"/>
      <c r="O336" s="261"/>
      <c r="P336" s="261"/>
      <c r="Q336" s="261"/>
      <c r="R336" s="261"/>
      <c r="S336" s="261"/>
      <c r="T336" s="262"/>
      <c r="AT336" s="263" t="s">
        <v>168</v>
      </c>
      <c r="AU336" s="263" t="s">
        <v>88</v>
      </c>
      <c r="AV336" s="251" t="s">
        <v>88</v>
      </c>
      <c r="AW336" s="251" t="s">
        <v>35</v>
      </c>
      <c r="AX336" s="251" t="s">
        <v>79</v>
      </c>
      <c r="AY336" s="263" t="s">
        <v>160</v>
      </c>
    </row>
    <row r="337" s="251" customFormat="true" ht="12.8" hidden="false" customHeight="false" outlineLevel="0" collapsed="false">
      <c r="B337" s="252"/>
      <c r="C337" s="253"/>
      <c r="D337" s="254" t="s">
        <v>168</v>
      </c>
      <c r="E337" s="255"/>
      <c r="F337" s="256" t="s">
        <v>487</v>
      </c>
      <c r="G337" s="253"/>
      <c r="H337" s="257" t="n">
        <v>-1.379</v>
      </c>
      <c r="I337" s="258"/>
      <c r="J337" s="253"/>
      <c r="K337" s="253"/>
      <c r="L337" s="259"/>
      <c r="M337" s="260"/>
      <c r="N337" s="261"/>
      <c r="O337" s="261"/>
      <c r="P337" s="261"/>
      <c r="Q337" s="261"/>
      <c r="R337" s="261"/>
      <c r="S337" s="261"/>
      <c r="T337" s="262"/>
      <c r="AT337" s="263" t="s">
        <v>168</v>
      </c>
      <c r="AU337" s="263" t="s">
        <v>88</v>
      </c>
      <c r="AV337" s="251" t="s">
        <v>88</v>
      </c>
      <c r="AW337" s="251" t="s">
        <v>35</v>
      </c>
      <c r="AX337" s="251" t="s">
        <v>79</v>
      </c>
      <c r="AY337" s="263" t="s">
        <v>160</v>
      </c>
    </row>
    <row r="338" s="276" customFormat="true" ht="12.8" hidden="false" customHeight="false" outlineLevel="0" collapsed="false">
      <c r="B338" s="277"/>
      <c r="C338" s="278"/>
      <c r="D338" s="254" t="s">
        <v>168</v>
      </c>
      <c r="E338" s="279"/>
      <c r="F338" s="280" t="s">
        <v>1330</v>
      </c>
      <c r="G338" s="278"/>
      <c r="H338" s="279"/>
      <c r="I338" s="281"/>
      <c r="J338" s="278"/>
      <c r="K338" s="278"/>
      <c r="L338" s="282"/>
      <c r="M338" s="283"/>
      <c r="N338" s="284"/>
      <c r="O338" s="284"/>
      <c r="P338" s="284"/>
      <c r="Q338" s="284"/>
      <c r="R338" s="284"/>
      <c r="S338" s="284"/>
      <c r="T338" s="285"/>
      <c r="AT338" s="286" t="s">
        <v>168</v>
      </c>
      <c r="AU338" s="286" t="s">
        <v>88</v>
      </c>
      <c r="AV338" s="276" t="s">
        <v>86</v>
      </c>
      <c r="AW338" s="276" t="s">
        <v>35</v>
      </c>
      <c r="AX338" s="276" t="s">
        <v>79</v>
      </c>
      <c r="AY338" s="286" t="s">
        <v>160</v>
      </c>
    </row>
    <row r="339" s="251" customFormat="true" ht="12.8" hidden="false" customHeight="false" outlineLevel="0" collapsed="false">
      <c r="B339" s="252"/>
      <c r="C339" s="253"/>
      <c r="D339" s="254" t="s">
        <v>168</v>
      </c>
      <c r="E339" s="255"/>
      <c r="F339" s="256" t="s">
        <v>1374</v>
      </c>
      <c r="G339" s="253"/>
      <c r="H339" s="257" t="n">
        <v>3.636</v>
      </c>
      <c r="I339" s="258"/>
      <c r="J339" s="253"/>
      <c r="K339" s="253"/>
      <c r="L339" s="259"/>
      <c r="M339" s="260"/>
      <c r="N339" s="261"/>
      <c r="O339" s="261"/>
      <c r="P339" s="261"/>
      <c r="Q339" s="261"/>
      <c r="R339" s="261"/>
      <c r="S339" s="261"/>
      <c r="T339" s="262"/>
      <c r="AT339" s="263" t="s">
        <v>168</v>
      </c>
      <c r="AU339" s="263" t="s">
        <v>88</v>
      </c>
      <c r="AV339" s="251" t="s">
        <v>88</v>
      </c>
      <c r="AW339" s="251" t="s">
        <v>35</v>
      </c>
      <c r="AX339" s="251" t="s">
        <v>79</v>
      </c>
      <c r="AY339" s="263" t="s">
        <v>160</v>
      </c>
    </row>
    <row r="340" s="276" customFormat="true" ht="12.8" hidden="false" customHeight="false" outlineLevel="0" collapsed="false">
      <c r="B340" s="277"/>
      <c r="C340" s="278"/>
      <c r="D340" s="254" t="s">
        <v>168</v>
      </c>
      <c r="E340" s="279"/>
      <c r="F340" s="280" t="s">
        <v>1332</v>
      </c>
      <c r="G340" s="278"/>
      <c r="H340" s="279"/>
      <c r="I340" s="281"/>
      <c r="J340" s="278"/>
      <c r="K340" s="278"/>
      <c r="L340" s="282"/>
      <c r="M340" s="283"/>
      <c r="N340" s="284"/>
      <c r="O340" s="284"/>
      <c r="P340" s="284"/>
      <c r="Q340" s="284"/>
      <c r="R340" s="284"/>
      <c r="S340" s="284"/>
      <c r="T340" s="285"/>
      <c r="AT340" s="286" t="s">
        <v>168</v>
      </c>
      <c r="AU340" s="286" t="s">
        <v>88</v>
      </c>
      <c r="AV340" s="276" t="s">
        <v>86</v>
      </c>
      <c r="AW340" s="276" t="s">
        <v>35</v>
      </c>
      <c r="AX340" s="276" t="s">
        <v>79</v>
      </c>
      <c r="AY340" s="286" t="s">
        <v>160</v>
      </c>
    </row>
    <row r="341" s="251" customFormat="true" ht="12.8" hidden="false" customHeight="false" outlineLevel="0" collapsed="false">
      <c r="B341" s="252"/>
      <c r="C341" s="253"/>
      <c r="D341" s="254" t="s">
        <v>168</v>
      </c>
      <c r="E341" s="255"/>
      <c r="F341" s="256" t="s">
        <v>1357</v>
      </c>
      <c r="G341" s="253"/>
      <c r="H341" s="257" t="n">
        <v>48.755</v>
      </c>
      <c r="I341" s="258"/>
      <c r="J341" s="253"/>
      <c r="K341" s="253"/>
      <c r="L341" s="259"/>
      <c r="M341" s="260"/>
      <c r="N341" s="261"/>
      <c r="O341" s="261"/>
      <c r="P341" s="261"/>
      <c r="Q341" s="261"/>
      <c r="R341" s="261"/>
      <c r="S341" s="261"/>
      <c r="T341" s="262"/>
      <c r="AT341" s="263" t="s">
        <v>168</v>
      </c>
      <c r="AU341" s="263" t="s">
        <v>88</v>
      </c>
      <c r="AV341" s="251" t="s">
        <v>88</v>
      </c>
      <c r="AW341" s="251" t="s">
        <v>35</v>
      </c>
      <c r="AX341" s="251" t="s">
        <v>79</v>
      </c>
      <c r="AY341" s="263" t="s">
        <v>160</v>
      </c>
    </row>
    <row r="342" s="251" customFormat="true" ht="12.8" hidden="false" customHeight="false" outlineLevel="0" collapsed="false">
      <c r="B342" s="252"/>
      <c r="C342" s="253"/>
      <c r="D342" s="254" t="s">
        <v>168</v>
      </c>
      <c r="E342" s="255"/>
      <c r="F342" s="256" t="s">
        <v>1358</v>
      </c>
      <c r="G342" s="253"/>
      <c r="H342" s="257" t="n">
        <v>12.299</v>
      </c>
      <c r="I342" s="258"/>
      <c r="J342" s="253"/>
      <c r="K342" s="253"/>
      <c r="L342" s="259"/>
      <c r="M342" s="260"/>
      <c r="N342" s="261"/>
      <c r="O342" s="261"/>
      <c r="P342" s="261"/>
      <c r="Q342" s="261"/>
      <c r="R342" s="261"/>
      <c r="S342" s="261"/>
      <c r="T342" s="262"/>
      <c r="AT342" s="263" t="s">
        <v>168</v>
      </c>
      <c r="AU342" s="263" t="s">
        <v>88</v>
      </c>
      <c r="AV342" s="251" t="s">
        <v>88</v>
      </c>
      <c r="AW342" s="251" t="s">
        <v>35</v>
      </c>
      <c r="AX342" s="251" t="s">
        <v>79</v>
      </c>
      <c r="AY342" s="263" t="s">
        <v>160</v>
      </c>
    </row>
    <row r="343" s="251" customFormat="true" ht="12.8" hidden="false" customHeight="false" outlineLevel="0" collapsed="false">
      <c r="B343" s="252"/>
      <c r="C343" s="253"/>
      <c r="D343" s="254" t="s">
        <v>168</v>
      </c>
      <c r="E343" s="255"/>
      <c r="F343" s="256" t="s">
        <v>1350</v>
      </c>
      <c r="G343" s="253"/>
      <c r="H343" s="257" t="n">
        <v>-1.02</v>
      </c>
      <c r="I343" s="258"/>
      <c r="J343" s="253"/>
      <c r="K343" s="253"/>
      <c r="L343" s="259"/>
      <c r="M343" s="260"/>
      <c r="N343" s="261"/>
      <c r="O343" s="261"/>
      <c r="P343" s="261"/>
      <c r="Q343" s="261"/>
      <c r="R343" s="261"/>
      <c r="S343" s="261"/>
      <c r="T343" s="262"/>
      <c r="AT343" s="263" t="s">
        <v>168</v>
      </c>
      <c r="AU343" s="263" t="s">
        <v>88</v>
      </c>
      <c r="AV343" s="251" t="s">
        <v>88</v>
      </c>
      <c r="AW343" s="251" t="s">
        <v>35</v>
      </c>
      <c r="AX343" s="251" t="s">
        <v>79</v>
      </c>
      <c r="AY343" s="263" t="s">
        <v>160</v>
      </c>
    </row>
    <row r="344" s="251" customFormat="true" ht="12.8" hidden="false" customHeight="false" outlineLevel="0" collapsed="false">
      <c r="B344" s="252"/>
      <c r="C344" s="253"/>
      <c r="D344" s="254" t="s">
        <v>168</v>
      </c>
      <c r="E344" s="255"/>
      <c r="F344" s="256" t="s">
        <v>217</v>
      </c>
      <c r="G344" s="253"/>
      <c r="H344" s="257" t="n">
        <v>-4.728</v>
      </c>
      <c r="I344" s="258"/>
      <c r="J344" s="253"/>
      <c r="K344" s="253"/>
      <c r="L344" s="259"/>
      <c r="M344" s="260"/>
      <c r="N344" s="261"/>
      <c r="O344" s="261"/>
      <c r="P344" s="261"/>
      <c r="Q344" s="261"/>
      <c r="R344" s="261"/>
      <c r="S344" s="261"/>
      <c r="T344" s="262"/>
      <c r="AT344" s="263" t="s">
        <v>168</v>
      </c>
      <c r="AU344" s="263" t="s">
        <v>88</v>
      </c>
      <c r="AV344" s="251" t="s">
        <v>88</v>
      </c>
      <c r="AW344" s="251" t="s">
        <v>35</v>
      </c>
      <c r="AX344" s="251" t="s">
        <v>79</v>
      </c>
      <c r="AY344" s="263" t="s">
        <v>160</v>
      </c>
    </row>
    <row r="345" s="276" customFormat="true" ht="12.8" hidden="false" customHeight="false" outlineLevel="0" collapsed="false">
      <c r="B345" s="277"/>
      <c r="C345" s="278"/>
      <c r="D345" s="254" t="s">
        <v>168</v>
      </c>
      <c r="E345" s="279"/>
      <c r="F345" s="280" t="s">
        <v>1334</v>
      </c>
      <c r="G345" s="278"/>
      <c r="H345" s="279"/>
      <c r="I345" s="281"/>
      <c r="J345" s="278"/>
      <c r="K345" s="278"/>
      <c r="L345" s="282"/>
      <c r="M345" s="283"/>
      <c r="N345" s="284"/>
      <c r="O345" s="284"/>
      <c r="P345" s="284"/>
      <c r="Q345" s="284"/>
      <c r="R345" s="284"/>
      <c r="S345" s="284"/>
      <c r="T345" s="285"/>
      <c r="AT345" s="286" t="s">
        <v>168</v>
      </c>
      <c r="AU345" s="286" t="s">
        <v>88</v>
      </c>
      <c r="AV345" s="276" t="s">
        <v>86</v>
      </c>
      <c r="AW345" s="276" t="s">
        <v>35</v>
      </c>
      <c r="AX345" s="276" t="s">
        <v>79</v>
      </c>
      <c r="AY345" s="286" t="s">
        <v>160</v>
      </c>
    </row>
    <row r="346" s="251" customFormat="true" ht="12.8" hidden="false" customHeight="false" outlineLevel="0" collapsed="false">
      <c r="B346" s="252"/>
      <c r="C346" s="253"/>
      <c r="D346" s="254" t="s">
        <v>168</v>
      </c>
      <c r="E346" s="255"/>
      <c r="F346" s="256" t="s">
        <v>1359</v>
      </c>
      <c r="G346" s="253"/>
      <c r="H346" s="257" t="n">
        <v>35.942</v>
      </c>
      <c r="I346" s="258"/>
      <c r="J346" s="253"/>
      <c r="K346" s="253"/>
      <c r="L346" s="259"/>
      <c r="M346" s="260"/>
      <c r="N346" s="261"/>
      <c r="O346" s="261"/>
      <c r="P346" s="261"/>
      <c r="Q346" s="261"/>
      <c r="R346" s="261"/>
      <c r="S346" s="261"/>
      <c r="T346" s="262"/>
      <c r="AT346" s="263" t="s">
        <v>168</v>
      </c>
      <c r="AU346" s="263" t="s">
        <v>88</v>
      </c>
      <c r="AV346" s="251" t="s">
        <v>88</v>
      </c>
      <c r="AW346" s="251" t="s">
        <v>35</v>
      </c>
      <c r="AX346" s="251" t="s">
        <v>79</v>
      </c>
      <c r="AY346" s="263" t="s">
        <v>160</v>
      </c>
    </row>
    <row r="347" s="251" customFormat="true" ht="12.8" hidden="false" customHeight="false" outlineLevel="0" collapsed="false">
      <c r="B347" s="252"/>
      <c r="C347" s="253"/>
      <c r="D347" s="254" t="s">
        <v>168</v>
      </c>
      <c r="E347" s="255"/>
      <c r="F347" s="256" t="s">
        <v>1350</v>
      </c>
      <c r="G347" s="253"/>
      <c r="H347" s="257" t="n">
        <v>-1.02</v>
      </c>
      <c r="I347" s="258"/>
      <c r="J347" s="253"/>
      <c r="K347" s="253"/>
      <c r="L347" s="259"/>
      <c r="M347" s="260"/>
      <c r="N347" s="261"/>
      <c r="O347" s="261"/>
      <c r="P347" s="261"/>
      <c r="Q347" s="261"/>
      <c r="R347" s="261"/>
      <c r="S347" s="261"/>
      <c r="T347" s="262"/>
      <c r="AT347" s="263" t="s">
        <v>168</v>
      </c>
      <c r="AU347" s="263" t="s">
        <v>88</v>
      </c>
      <c r="AV347" s="251" t="s">
        <v>88</v>
      </c>
      <c r="AW347" s="251" t="s">
        <v>35</v>
      </c>
      <c r="AX347" s="251" t="s">
        <v>79</v>
      </c>
      <c r="AY347" s="263" t="s">
        <v>160</v>
      </c>
    </row>
    <row r="348" s="251" customFormat="true" ht="12.8" hidden="false" customHeight="false" outlineLevel="0" collapsed="false">
      <c r="B348" s="252"/>
      <c r="C348" s="253"/>
      <c r="D348" s="254" t="s">
        <v>168</v>
      </c>
      <c r="E348" s="255"/>
      <c r="F348" s="256" t="s">
        <v>1360</v>
      </c>
      <c r="G348" s="253"/>
      <c r="H348" s="257" t="n">
        <v>-1.655</v>
      </c>
      <c r="I348" s="258"/>
      <c r="J348" s="253"/>
      <c r="K348" s="253"/>
      <c r="L348" s="259"/>
      <c r="M348" s="260"/>
      <c r="N348" s="261"/>
      <c r="O348" s="261"/>
      <c r="P348" s="261"/>
      <c r="Q348" s="261"/>
      <c r="R348" s="261"/>
      <c r="S348" s="261"/>
      <c r="T348" s="262"/>
      <c r="AT348" s="263" t="s">
        <v>168</v>
      </c>
      <c r="AU348" s="263" t="s">
        <v>88</v>
      </c>
      <c r="AV348" s="251" t="s">
        <v>88</v>
      </c>
      <c r="AW348" s="251" t="s">
        <v>35</v>
      </c>
      <c r="AX348" s="251" t="s">
        <v>79</v>
      </c>
      <c r="AY348" s="263" t="s">
        <v>160</v>
      </c>
    </row>
    <row r="349" s="276" customFormat="true" ht="12.8" hidden="false" customHeight="false" outlineLevel="0" collapsed="false">
      <c r="B349" s="277"/>
      <c r="C349" s="278"/>
      <c r="D349" s="254" t="s">
        <v>168</v>
      </c>
      <c r="E349" s="279"/>
      <c r="F349" s="280" t="s">
        <v>1336</v>
      </c>
      <c r="G349" s="278"/>
      <c r="H349" s="279"/>
      <c r="I349" s="281"/>
      <c r="J349" s="278"/>
      <c r="K349" s="278"/>
      <c r="L349" s="282"/>
      <c r="M349" s="283"/>
      <c r="N349" s="284"/>
      <c r="O349" s="284"/>
      <c r="P349" s="284"/>
      <c r="Q349" s="284"/>
      <c r="R349" s="284"/>
      <c r="S349" s="284"/>
      <c r="T349" s="285"/>
      <c r="AT349" s="286" t="s">
        <v>168</v>
      </c>
      <c r="AU349" s="286" t="s">
        <v>88</v>
      </c>
      <c r="AV349" s="276" t="s">
        <v>86</v>
      </c>
      <c r="AW349" s="276" t="s">
        <v>35</v>
      </c>
      <c r="AX349" s="276" t="s">
        <v>79</v>
      </c>
      <c r="AY349" s="286" t="s">
        <v>160</v>
      </c>
    </row>
    <row r="350" s="251" customFormat="true" ht="12.8" hidden="false" customHeight="false" outlineLevel="0" collapsed="false">
      <c r="B350" s="252"/>
      <c r="C350" s="253"/>
      <c r="D350" s="254" t="s">
        <v>168</v>
      </c>
      <c r="E350" s="255"/>
      <c r="F350" s="256" t="s">
        <v>1361</v>
      </c>
      <c r="G350" s="253"/>
      <c r="H350" s="257" t="n">
        <v>22.516</v>
      </c>
      <c r="I350" s="258"/>
      <c r="J350" s="253"/>
      <c r="K350" s="253"/>
      <c r="L350" s="259"/>
      <c r="M350" s="260"/>
      <c r="N350" s="261"/>
      <c r="O350" s="261"/>
      <c r="P350" s="261"/>
      <c r="Q350" s="261"/>
      <c r="R350" s="261"/>
      <c r="S350" s="261"/>
      <c r="T350" s="262"/>
      <c r="AT350" s="263" t="s">
        <v>168</v>
      </c>
      <c r="AU350" s="263" t="s">
        <v>88</v>
      </c>
      <c r="AV350" s="251" t="s">
        <v>88</v>
      </c>
      <c r="AW350" s="251" t="s">
        <v>35</v>
      </c>
      <c r="AX350" s="251" t="s">
        <v>79</v>
      </c>
      <c r="AY350" s="263" t="s">
        <v>160</v>
      </c>
    </row>
    <row r="351" s="251" customFormat="true" ht="12.8" hidden="false" customHeight="false" outlineLevel="0" collapsed="false">
      <c r="B351" s="252"/>
      <c r="C351" s="253"/>
      <c r="D351" s="254" t="s">
        <v>168</v>
      </c>
      <c r="E351" s="255"/>
      <c r="F351" s="256" t="s">
        <v>1362</v>
      </c>
      <c r="G351" s="253"/>
      <c r="H351" s="257" t="n">
        <v>-3.231</v>
      </c>
      <c r="I351" s="258"/>
      <c r="J351" s="253"/>
      <c r="K351" s="253"/>
      <c r="L351" s="259"/>
      <c r="M351" s="260"/>
      <c r="N351" s="261"/>
      <c r="O351" s="261"/>
      <c r="P351" s="261"/>
      <c r="Q351" s="261"/>
      <c r="R351" s="261"/>
      <c r="S351" s="261"/>
      <c r="T351" s="262"/>
      <c r="AT351" s="263" t="s">
        <v>168</v>
      </c>
      <c r="AU351" s="263" t="s">
        <v>88</v>
      </c>
      <c r="AV351" s="251" t="s">
        <v>88</v>
      </c>
      <c r="AW351" s="251" t="s">
        <v>35</v>
      </c>
      <c r="AX351" s="251" t="s">
        <v>79</v>
      </c>
      <c r="AY351" s="263" t="s">
        <v>160</v>
      </c>
    </row>
    <row r="352" s="276" customFormat="true" ht="12.8" hidden="false" customHeight="false" outlineLevel="0" collapsed="false">
      <c r="B352" s="277"/>
      <c r="C352" s="278"/>
      <c r="D352" s="254" t="s">
        <v>168</v>
      </c>
      <c r="E352" s="279"/>
      <c r="F352" s="280" t="s">
        <v>1338</v>
      </c>
      <c r="G352" s="278"/>
      <c r="H352" s="279"/>
      <c r="I352" s="281"/>
      <c r="J352" s="278"/>
      <c r="K352" s="278"/>
      <c r="L352" s="282"/>
      <c r="M352" s="283"/>
      <c r="N352" s="284"/>
      <c r="O352" s="284"/>
      <c r="P352" s="284"/>
      <c r="Q352" s="284"/>
      <c r="R352" s="284"/>
      <c r="S352" s="284"/>
      <c r="T352" s="285"/>
      <c r="AT352" s="286" t="s">
        <v>168</v>
      </c>
      <c r="AU352" s="286" t="s">
        <v>88</v>
      </c>
      <c r="AV352" s="276" t="s">
        <v>86</v>
      </c>
      <c r="AW352" s="276" t="s">
        <v>35</v>
      </c>
      <c r="AX352" s="276" t="s">
        <v>79</v>
      </c>
      <c r="AY352" s="286" t="s">
        <v>160</v>
      </c>
    </row>
    <row r="353" s="251" customFormat="true" ht="12.8" hidden="false" customHeight="false" outlineLevel="0" collapsed="false">
      <c r="B353" s="252"/>
      <c r="C353" s="253"/>
      <c r="D353" s="254" t="s">
        <v>168</v>
      </c>
      <c r="E353" s="255"/>
      <c r="F353" s="256" t="s">
        <v>1363</v>
      </c>
      <c r="G353" s="253"/>
      <c r="H353" s="257" t="n">
        <v>37.069</v>
      </c>
      <c r="I353" s="258"/>
      <c r="J353" s="253"/>
      <c r="K353" s="253"/>
      <c r="L353" s="259"/>
      <c r="M353" s="260"/>
      <c r="N353" s="261"/>
      <c r="O353" s="261"/>
      <c r="P353" s="261"/>
      <c r="Q353" s="261"/>
      <c r="R353" s="261"/>
      <c r="S353" s="261"/>
      <c r="T353" s="262"/>
      <c r="AT353" s="263" t="s">
        <v>168</v>
      </c>
      <c r="AU353" s="263" t="s">
        <v>88</v>
      </c>
      <c r="AV353" s="251" t="s">
        <v>88</v>
      </c>
      <c r="AW353" s="251" t="s">
        <v>35</v>
      </c>
      <c r="AX353" s="251" t="s">
        <v>79</v>
      </c>
      <c r="AY353" s="263" t="s">
        <v>160</v>
      </c>
    </row>
    <row r="354" s="251" customFormat="true" ht="12.8" hidden="false" customHeight="false" outlineLevel="0" collapsed="false">
      <c r="B354" s="252"/>
      <c r="C354" s="253"/>
      <c r="D354" s="254" t="s">
        <v>168</v>
      </c>
      <c r="E354" s="255"/>
      <c r="F354" s="256" t="s">
        <v>1350</v>
      </c>
      <c r="G354" s="253"/>
      <c r="H354" s="257" t="n">
        <v>-1.02</v>
      </c>
      <c r="I354" s="258"/>
      <c r="J354" s="253"/>
      <c r="K354" s="253"/>
      <c r="L354" s="259"/>
      <c r="M354" s="260"/>
      <c r="N354" s="261"/>
      <c r="O354" s="261"/>
      <c r="P354" s="261"/>
      <c r="Q354" s="261"/>
      <c r="R354" s="261"/>
      <c r="S354" s="261"/>
      <c r="T354" s="262"/>
      <c r="AT354" s="263" t="s">
        <v>168</v>
      </c>
      <c r="AU354" s="263" t="s">
        <v>88</v>
      </c>
      <c r="AV354" s="251" t="s">
        <v>88</v>
      </c>
      <c r="AW354" s="251" t="s">
        <v>35</v>
      </c>
      <c r="AX354" s="251" t="s">
        <v>79</v>
      </c>
      <c r="AY354" s="263" t="s">
        <v>160</v>
      </c>
    </row>
    <row r="355" s="251" customFormat="true" ht="12.8" hidden="false" customHeight="false" outlineLevel="0" collapsed="false">
      <c r="B355" s="252"/>
      <c r="C355" s="253"/>
      <c r="D355" s="254" t="s">
        <v>168</v>
      </c>
      <c r="E355" s="255"/>
      <c r="F355" s="256" t="s">
        <v>556</v>
      </c>
      <c r="G355" s="253"/>
      <c r="H355" s="257" t="n">
        <v>-3.152</v>
      </c>
      <c r="I355" s="258"/>
      <c r="J355" s="253"/>
      <c r="K355" s="253"/>
      <c r="L355" s="259"/>
      <c r="M355" s="260"/>
      <c r="N355" s="261"/>
      <c r="O355" s="261"/>
      <c r="P355" s="261"/>
      <c r="Q355" s="261"/>
      <c r="R355" s="261"/>
      <c r="S355" s="261"/>
      <c r="T355" s="262"/>
      <c r="AT355" s="263" t="s">
        <v>168</v>
      </c>
      <c r="AU355" s="263" t="s">
        <v>88</v>
      </c>
      <c r="AV355" s="251" t="s">
        <v>88</v>
      </c>
      <c r="AW355" s="251" t="s">
        <v>35</v>
      </c>
      <c r="AX355" s="251" t="s">
        <v>79</v>
      </c>
      <c r="AY355" s="263" t="s">
        <v>160</v>
      </c>
    </row>
    <row r="356" s="276" customFormat="true" ht="12.8" hidden="false" customHeight="false" outlineLevel="0" collapsed="false">
      <c r="B356" s="277"/>
      <c r="C356" s="278"/>
      <c r="D356" s="254" t="s">
        <v>168</v>
      </c>
      <c r="E356" s="279"/>
      <c r="F356" s="280" t="s">
        <v>1340</v>
      </c>
      <c r="G356" s="278"/>
      <c r="H356" s="279"/>
      <c r="I356" s="281"/>
      <c r="J356" s="278"/>
      <c r="K356" s="278"/>
      <c r="L356" s="282"/>
      <c r="M356" s="283"/>
      <c r="N356" s="284"/>
      <c r="O356" s="284"/>
      <c r="P356" s="284"/>
      <c r="Q356" s="284"/>
      <c r="R356" s="284"/>
      <c r="S356" s="284"/>
      <c r="T356" s="285"/>
      <c r="AT356" s="286" t="s">
        <v>168</v>
      </c>
      <c r="AU356" s="286" t="s">
        <v>88</v>
      </c>
      <c r="AV356" s="276" t="s">
        <v>86</v>
      </c>
      <c r="AW356" s="276" t="s">
        <v>35</v>
      </c>
      <c r="AX356" s="276" t="s">
        <v>79</v>
      </c>
      <c r="AY356" s="286" t="s">
        <v>160</v>
      </c>
    </row>
    <row r="357" s="251" customFormat="true" ht="12.8" hidden="false" customHeight="false" outlineLevel="0" collapsed="false">
      <c r="B357" s="252"/>
      <c r="C357" s="253"/>
      <c r="D357" s="254" t="s">
        <v>168</v>
      </c>
      <c r="E357" s="255"/>
      <c r="F357" s="256" t="s">
        <v>1375</v>
      </c>
      <c r="G357" s="253"/>
      <c r="H357" s="257" t="n">
        <v>4.176</v>
      </c>
      <c r="I357" s="258"/>
      <c r="J357" s="253"/>
      <c r="K357" s="253"/>
      <c r="L357" s="259"/>
      <c r="M357" s="260"/>
      <c r="N357" s="261"/>
      <c r="O357" s="261"/>
      <c r="P357" s="261"/>
      <c r="Q357" s="261"/>
      <c r="R357" s="261"/>
      <c r="S357" s="261"/>
      <c r="T357" s="262"/>
      <c r="AT357" s="263" t="s">
        <v>168</v>
      </c>
      <c r="AU357" s="263" t="s">
        <v>88</v>
      </c>
      <c r="AV357" s="251" t="s">
        <v>88</v>
      </c>
      <c r="AW357" s="251" t="s">
        <v>35</v>
      </c>
      <c r="AX357" s="251" t="s">
        <v>79</v>
      </c>
      <c r="AY357" s="263" t="s">
        <v>160</v>
      </c>
    </row>
    <row r="358" s="276" customFormat="true" ht="12.8" hidden="false" customHeight="false" outlineLevel="0" collapsed="false">
      <c r="B358" s="277"/>
      <c r="C358" s="278"/>
      <c r="D358" s="254" t="s">
        <v>168</v>
      </c>
      <c r="E358" s="279"/>
      <c r="F358" s="280" t="s">
        <v>1342</v>
      </c>
      <c r="G358" s="278"/>
      <c r="H358" s="279"/>
      <c r="I358" s="281"/>
      <c r="J358" s="278"/>
      <c r="K358" s="278"/>
      <c r="L358" s="282"/>
      <c r="M358" s="283"/>
      <c r="N358" s="284"/>
      <c r="O358" s="284"/>
      <c r="P358" s="284"/>
      <c r="Q358" s="284"/>
      <c r="R358" s="284"/>
      <c r="S358" s="284"/>
      <c r="T358" s="285"/>
      <c r="AT358" s="286" t="s">
        <v>168</v>
      </c>
      <c r="AU358" s="286" t="s">
        <v>88</v>
      </c>
      <c r="AV358" s="276" t="s">
        <v>86</v>
      </c>
      <c r="AW358" s="276" t="s">
        <v>35</v>
      </c>
      <c r="AX358" s="276" t="s">
        <v>79</v>
      </c>
      <c r="AY358" s="286" t="s">
        <v>160</v>
      </c>
    </row>
    <row r="359" s="251" customFormat="true" ht="12.8" hidden="false" customHeight="false" outlineLevel="0" collapsed="false">
      <c r="B359" s="252"/>
      <c r="C359" s="253"/>
      <c r="D359" s="254" t="s">
        <v>168</v>
      </c>
      <c r="E359" s="255"/>
      <c r="F359" s="256" t="s">
        <v>1365</v>
      </c>
      <c r="G359" s="253"/>
      <c r="H359" s="257" t="n">
        <v>20.286</v>
      </c>
      <c r="I359" s="258"/>
      <c r="J359" s="253"/>
      <c r="K359" s="253"/>
      <c r="L359" s="259"/>
      <c r="M359" s="260"/>
      <c r="N359" s="261"/>
      <c r="O359" s="261"/>
      <c r="P359" s="261"/>
      <c r="Q359" s="261"/>
      <c r="R359" s="261"/>
      <c r="S359" s="261"/>
      <c r="T359" s="262"/>
      <c r="AT359" s="263" t="s">
        <v>168</v>
      </c>
      <c r="AU359" s="263" t="s">
        <v>88</v>
      </c>
      <c r="AV359" s="251" t="s">
        <v>88</v>
      </c>
      <c r="AW359" s="251" t="s">
        <v>35</v>
      </c>
      <c r="AX359" s="251" t="s">
        <v>79</v>
      </c>
      <c r="AY359" s="263" t="s">
        <v>160</v>
      </c>
    </row>
    <row r="360" s="251" customFormat="true" ht="12.8" hidden="false" customHeight="false" outlineLevel="0" collapsed="false">
      <c r="B360" s="252"/>
      <c r="C360" s="253"/>
      <c r="D360" s="254" t="s">
        <v>168</v>
      </c>
      <c r="E360" s="255"/>
      <c r="F360" s="256" t="s">
        <v>1366</v>
      </c>
      <c r="G360" s="253"/>
      <c r="H360" s="257" t="n">
        <v>-0.558</v>
      </c>
      <c r="I360" s="258"/>
      <c r="J360" s="253"/>
      <c r="K360" s="253"/>
      <c r="L360" s="259"/>
      <c r="M360" s="260"/>
      <c r="N360" s="261"/>
      <c r="O360" s="261"/>
      <c r="P360" s="261"/>
      <c r="Q360" s="261"/>
      <c r="R360" s="261"/>
      <c r="S360" s="261"/>
      <c r="T360" s="262"/>
      <c r="AT360" s="263" t="s">
        <v>168</v>
      </c>
      <c r="AU360" s="263" t="s">
        <v>88</v>
      </c>
      <c r="AV360" s="251" t="s">
        <v>88</v>
      </c>
      <c r="AW360" s="251" t="s">
        <v>35</v>
      </c>
      <c r="AX360" s="251" t="s">
        <v>79</v>
      </c>
      <c r="AY360" s="263" t="s">
        <v>160</v>
      </c>
    </row>
    <row r="361" s="276" customFormat="true" ht="12.8" hidden="false" customHeight="false" outlineLevel="0" collapsed="false">
      <c r="B361" s="277"/>
      <c r="C361" s="278"/>
      <c r="D361" s="254" t="s">
        <v>168</v>
      </c>
      <c r="E361" s="279"/>
      <c r="F361" s="280" t="s">
        <v>1344</v>
      </c>
      <c r="G361" s="278"/>
      <c r="H361" s="279"/>
      <c r="I361" s="281"/>
      <c r="J361" s="278"/>
      <c r="K361" s="278"/>
      <c r="L361" s="282"/>
      <c r="M361" s="283"/>
      <c r="N361" s="284"/>
      <c r="O361" s="284"/>
      <c r="P361" s="284"/>
      <c r="Q361" s="284"/>
      <c r="R361" s="284"/>
      <c r="S361" s="284"/>
      <c r="T361" s="285"/>
      <c r="AT361" s="286" t="s">
        <v>168</v>
      </c>
      <c r="AU361" s="286" t="s">
        <v>88</v>
      </c>
      <c r="AV361" s="276" t="s">
        <v>86</v>
      </c>
      <c r="AW361" s="276" t="s">
        <v>35</v>
      </c>
      <c r="AX361" s="276" t="s">
        <v>79</v>
      </c>
      <c r="AY361" s="286" t="s">
        <v>160</v>
      </c>
    </row>
    <row r="362" s="264" customFormat="true" ht="12.8" hidden="false" customHeight="false" outlineLevel="0" collapsed="false">
      <c r="B362" s="265"/>
      <c r="C362" s="266"/>
      <c r="D362" s="254" t="s">
        <v>168</v>
      </c>
      <c r="E362" s="267"/>
      <c r="F362" s="268" t="s">
        <v>172</v>
      </c>
      <c r="G362" s="266"/>
      <c r="H362" s="269" t="n">
        <v>249.19</v>
      </c>
      <c r="I362" s="270"/>
      <c r="J362" s="266"/>
      <c r="K362" s="266"/>
      <c r="L362" s="271"/>
      <c r="M362" s="272"/>
      <c r="N362" s="273"/>
      <c r="O362" s="273"/>
      <c r="P362" s="273"/>
      <c r="Q362" s="273"/>
      <c r="R362" s="273"/>
      <c r="S362" s="273"/>
      <c r="T362" s="274"/>
      <c r="AT362" s="275" t="s">
        <v>168</v>
      </c>
      <c r="AU362" s="275" t="s">
        <v>88</v>
      </c>
      <c r="AV362" s="264" t="s">
        <v>166</v>
      </c>
      <c r="AW362" s="264" t="s">
        <v>35</v>
      </c>
      <c r="AX362" s="264" t="s">
        <v>86</v>
      </c>
      <c r="AY362" s="275" t="s">
        <v>160</v>
      </c>
    </row>
    <row r="363" s="31" customFormat="true" ht="21.75" hidden="false" customHeight="true" outlineLevel="0" collapsed="false">
      <c r="A363" s="24"/>
      <c r="B363" s="25"/>
      <c r="C363" s="237" t="s">
        <v>267</v>
      </c>
      <c r="D363" s="237" t="s">
        <v>162</v>
      </c>
      <c r="E363" s="238" t="s">
        <v>582</v>
      </c>
      <c r="F363" s="239" t="s">
        <v>583</v>
      </c>
      <c r="G363" s="240" t="s">
        <v>213</v>
      </c>
      <c r="H363" s="241" t="n">
        <v>105.314</v>
      </c>
      <c r="I363" s="242"/>
      <c r="J363" s="243" t="n">
        <f aca="false">ROUND(I363*H363,2)</f>
        <v>0</v>
      </c>
      <c r="K363" s="244"/>
      <c r="L363" s="30"/>
      <c r="M363" s="245"/>
      <c r="N363" s="246" t="s">
        <v>44</v>
      </c>
      <c r="O363" s="74"/>
      <c r="P363" s="247" t="n">
        <f aca="false">O363*H363</f>
        <v>0</v>
      </c>
      <c r="Q363" s="247" t="n">
        <v>0.0154</v>
      </c>
      <c r="R363" s="247" t="n">
        <f aca="false">Q363*H363</f>
        <v>1.6218356</v>
      </c>
      <c r="S363" s="247" t="n">
        <v>0</v>
      </c>
      <c r="T363" s="248" t="n">
        <f aca="false">S363*H363</f>
        <v>0</v>
      </c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R363" s="249" t="s">
        <v>166</v>
      </c>
      <c r="AT363" s="249" t="s">
        <v>162</v>
      </c>
      <c r="AU363" s="249" t="s">
        <v>88</v>
      </c>
      <c r="AY363" s="3" t="s">
        <v>160</v>
      </c>
      <c r="BE363" s="250" t="n">
        <f aca="false">IF(N363="základní",J363,0)</f>
        <v>0</v>
      </c>
      <c r="BF363" s="250" t="n">
        <f aca="false">IF(N363="snížená",J363,0)</f>
        <v>0</v>
      </c>
      <c r="BG363" s="250" t="n">
        <f aca="false">IF(N363="zákl. přenesená",J363,0)</f>
        <v>0</v>
      </c>
      <c r="BH363" s="250" t="n">
        <f aca="false">IF(N363="sníž. přenesená",J363,0)</f>
        <v>0</v>
      </c>
      <c r="BI363" s="250" t="n">
        <f aca="false">IF(N363="nulová",J363,0)</f>
        <v>0</v>
      </c>
      <c r="BJ363" s="3" t="s">
        <v>86</v>
      </c>
      <c r="BK363" s="250" t="n">
        <f aca="false">ROUND(I363*H363,2)</f>
        <v>0</v>
      </c>
      <c r="BL363" s="3" t="s">
        <v>166</v>
      </c>
      <c r="BM363" s="249" t="s">
        <v>584</v>
      </c>
    </row>
    <row r="364" s="251" customFormat="true" ht="12.8" hidden="false" customHeight="false" outlineLevel="0" collapsed="false">
      <c r="B364" s="252"/>
      <c r="C364" s="253"/>
      <c r="D364" s="254" t="s">
        <v>168</v>
      </c>
      <c r="E364" s="255"/>
      <c r="F364" s="256" t="s">
        <v>1376</v>
      </c>
      <c r="G364" s="253"/>
      <c r="H364" s="257" t="n">
        <v>16.16</v>
      </c>
      <c r="I364" s="258"/>
      <c r="J364" s="253"/>
      <c r="K364" s="253"/>
      <c r="L364" s="259"/>
      <c r="M364" s="260"/>
      <c r="N364" s="261"/>
      <c r="O364" s="261"/>
      <c r="P364" s="261"/>
      <c r="Q364" s="261"/>
      <c r="R364" s="261"/>
      <c r="S364" s="261"/>
      <c r="T364" s="262"/>
      <c r="AT364" s="263" t="s">
        <v>168</v>
      </c>
      <c r="AU364" s="263" t="s">
        <v>88</v>
      </c>
      <c r="AV364" s="251" t="s">
        <v>88</v>
      </c>
      <c r="AW364" s="251" t="s">
        <v>35</v>
      </c>
      <c r="AX364" s="251" t="s">
        <v>79</v>
      </c>
      <c r="AY364" s="263" t="s">
        <v>160</v>
      </c>
    </row>
    <row r="365" s="251" customFormat="true" ht="12.8" hidden="false" customHeight="false" outlineLevel="0" collapsed="false">
      <c r="B365" s="252"/>
      <c r="C365" s="253"/>
      <c r="D365" s="254" t="s">
        <v>168</v>
      </c>
      <c r="E365" s="255"/>
      <c r="F365" s="256" t="s">
        <v>487</v>
      </c>
      <c r="G365" s="253"/>
      <c r="H365" s="257" t="n">
        <v>-1.379</v>
      </c>
      <c r="I365" s="258"/>
      <c r="J365" s="253"/>
      <c r="K365" s="253"/>
      <c r="L365" s="259"/>
      <c r="M365" s="260"/>
      <c r="N365" s="261"/>
      <c r="O365" s="261"/>
      <c r="P365" s="261"/>
      <c r="Q365" s="261"/>
      <c r="R365" s="261"/>
      <c r="S365" s="261"/>
      <c r="T365" s="262"/>
      <c r="AT365" s="263" t="s">
        <v>168</v>
      </c>
      <c r="AU365" s="263" t="s">
        <v>88</v>
      </c>
      <c r="AV365" s="251" t="s">
        <v>88</v>
      </c>
      <c r="AW365" s="251" t="s">
        <v>35</v>
      </c>
      <c r="AX365" s="251" t="s">
        <v>79</v>
      </c>
      <c r="AY365" s="263" t="s">
        <v>160</v>
      </c>
    </row>
    <row r="366" s="276" customFormat="true" ht="12.8" hidden="false" customHeight="false" outlineLevel="0" collapsed="false">
      <c r="B366" s="277"/>
      <c r="C366" s="278"/>
      <c r="D366" s="254" t="s">
        <v>168</v>
      </c>
      <c r="E366" s="279"/>
      <c r="F366" s="280" t="s">
        <v>1332</v>
      </c>
      <c r="G366" s="278"/>
      <c r="H366" s="279"/>
      <c r="I366" s="281"/>
      <c r="J366" s="278"/>
      <c r="K366" s="278"/>
      <c r="L366" s="282"/>
      <c r="M366" s="283"/>
      <c r="N366" s="284"/>
      <c r="O366" s="284"/>
      <c r="P366" s="284"/>
      <c r="Q366" s="284"/>
      <c r="R366" s="284"/>
      <c r="S366" s="284"/>
      <c r="T366" s="285"/>
      <c r="AT366" s="286" t="s">
        <v>168</v>
      </c>
      <c r="AU366" s="286" t="s">
        <v>88</v>
      </c>
      <c r="AV366" s="276" t="s">
        <v>86</v>
      </c>
      <c r="AW366" s="276" t="s">
        <v>35</v>
      </c>
      <c r="AX366" s="276" t="s">
        <v>79</v>
      </c>
      <c r="AY366" s="286" t="s">
        <v>160</v>
      </c>
    </row>
    <row r="367" s="251" customFormat="true" ht="12.8" hidden="false" customHeight="false" outlineLevel="0" collapsed="false">
      <c r="B367" s="252"/>
      <c r="C367" s="253"/>
      <c r="D367" s="254" t="s">
        <v>168</v>
      </c>
      <c r="E367" s="255"/>
      <c r="F367" s="256" t="s">
        <v>1377</v>
      </c>
      <c r="G367" s="253"/>
      <c r="H367" s="257" t="n">
        <v>18.56</v>
      </c>
      <c r="I367" s="258"/>
      <c r="J367" s="253"/>
      <c r="K367" s="253"/>
      <c r="L367" s="259"/>
      <c r="M367" s="260"/>
      <c r="N367" s="261"/>
      <c r="O367" s="261"/>
      <c r="P367" s="261"/>
      <c r="Q367" s="261"/>
      <c r="R367" s="261"/>
      <c r="S367" s="261"/>
      <c r="T367" s="262"/>
      <c r="AT367" s="263" t="s">
        <v>168</v>
      </c>
      <c r="AU367" s="263" t="s">
        <v>88</v>
      </c>
      <c r="AV367" s="251" t="s">
        <v>88</v>
      </c>
      <c r="AW367" s="251" t="s">
        <v>35</v>
      </c>
      <c r="AX367" s="251" t="s">
        <v>79</v>
      </c>
      <c r="AY367" s="263" t="s">
        <v>160</v>
      </c>
    </row>
    <row r="368" s="251" customFormat="true" ht="12.8" hidden="false" customHeight="false" outlineLevel="0" collapsed="false">
      <c r="B368" s="252"/>
      <c r="C368" s="253"/>
      <c r="D368" s="254" t="s">
        <v>168</v>
      </c>
      <c r="E368" s="255"/>
      <c r="F368" s="256" t="s">
        <v>485</v>
      </c>
      <c r="G368" s="253"/>
      <c r="H368" s="257" t="n">
        <v>-1.576</v>
      </c>
      <c r="I368" s="258"/>
      <c r="J368" s="253"/>
      <c r="K368" s="253"/>
      <c r="L368" s="259"/>
      <c r="M368" s="260"/>
      <c r="N368" s="261"/>
      <c r="O368" s="261"/>
      <c r="P368" s="261"/>
      <c r="Q368" s="261"/>
      <c r="R368" s="261"/>
      <c r="S368" s="261"/>
      <c r="T368" s="262"/>
      <c r="AT368" s="263" t="s">
        <v>168</v>
      </c>
      <c r="AU368" s="263" t="s">
        <v>88</v>
      </c>
      <c r="AV368" s="251" t="s">
        <v>88</v>
      </c>
      <c r="AW368" s="251" t="s">
        <v>35</v>
      </c>
      <c r="AX368" s="251" t="s">
        <v>79</v>
      </c>
      <c r="AY368" s="263" t="s">
        <v>160</v>
      </c>
    </row>
    <row r="369" s="276" customFormat="true" ht="12.8" hidden="false" customHeight="false" outlineLevel="0" collapsed="false">
      <c r="B369" s="277"/>
      <c r="C369" s="278"/>
      <c r="D369" s="254" t="s">
        <v>168</v>
      </c>
      <c r="E369" s="279"/>
      <c r="F369" s="280" t="s">
        <v>1342</v>
      </c>
      <c r="G369" s="278"/>
      <c r="H369" s="279"/>
      <c r="I369" s="281"/>
      <c r="J369" s="278"/>
      <c r="K369" s="278"/>
      <c r="L369" s="282"/>
      <c r="M369" s="283"/>
      <c r="N369" s="284"/>
      <c r="O369" s="284"/>
      <c r="P369" s="284"/>
      <c r="Q369" s="284"/>
      <c r="R369" s="284"/>
      <c r="S369" s="284"/>
      <c r="T369" s="285"/>
      <c r="AT369" s="286" t="s">
        <v>168</v>
      </c>
      <c r="AU369" s="286" t="s">
        <v>88</v>
      </c>
      <c r="AV369" s="276" t="s">
        <v>86</v>
      </c>
      <c r="AW369" s="276" t="s">
        <v>35</v>
      </c>
      <c r="AX369" s="276" t="s">
        <v>79</v>
      </c>
      <c r="AY369" s="286" t="s">
        <v>160</v>
      </c>
    </row>
    <row r="370" s="251" customFormat="true" ht="12.8" hidden="false" customHeight="false" outlineLevel="0" collapsed="false">
      <c r="B370" s="252"/>
      <c r="C370" s="253"/>
      <c r="D370" s="254" t="s">
        <v>168</v>
      </c>
      <c r="E370" s="255"/>
      <c r="F370" s="256" t="s">
        <v>1378</v>
      </c>
      <c r="G370" s="253"/>
      <c r="H370" s="257" t="n">
        <v>75.125</v>
      </c>
      <c r="I370" s="258"/>
      <c r="J370" s="253"/>
      <c r="K370" s="253"/>
      <c r="L370" s="259"/>
      <c r="M370" s="260"/>
      <c r="N370" s="261"/>
      <c r="O370" s="261"/>
      <c r="P370" s="261"/>
      <c r="Q370" s="261"/>
      <c r="R370" s="261"/>
      <c r="S370" s="261"/>
      <c r="T370" s="262"/>
      <c r="AT370" s="263" t="s">
        <v>168</v>
      </c>
      <c r="AU370" s="263" t="s">
        <v>88</v>
      </c>
      <c r="AV370" s="251" t="s">
        <v>88</v>
      </c>
      <c r="AW370" s="251" t="s">
        <v>35</v>
      </c>
      <c r="AX370" s="251" t="s">
        <v>79</v>
      </c>
      <c r="AY370" s="263" t="s">
        <v>160</v>
      </c>
    </row>
    <row r="371" s="251" customFormat="true" ht="12.8" hidden="false" customHeight="false" outlineLevel="0" collapsed="false">
      <c r="B371" s="252"/>
      <c r="C371" s="253"/>
      <c r="D371" s="254" t="s">
        <v>168</v>
      </c>
      <c r="E371" s="255"/>
      <c r="F371" s="256" t="s">
        <v>485</v>
      </c>
      <c r="G371" s="253"/>
      <c r="H371" s="257" t="n">
        <v>-1.576</v>
      </c>
      <c r="I371" s="258"/>
      <c r="J371" s="253"/>
      <c r="K371" s="253"/>
      <c r="L371" s="259"/>
      <c r="M371" s="260"/>
      <c r="N371" s="261"/>
      <c r="O371" s="261"/>
      <c r="P371" s="261"/>
      <c r="Q371" s="261"/>
      <c r="R371" s="261"/>
      <c r="S371" s="261"/>
      <c r="T371" s="262"/>
      <c r="AT371" s="263" t="s">
        <v>168</v>
      </c>
      <c r="AU371" s="263" t="s">
        <v>88</v>
      </c>
      <c r="AV371" s="251" t="s">
        <v>88</v>
      </c>
      <c r="AW371" s="251" t="s">
        <v>35</v>
      </c>
      <c r="AX371" s="251" t="s">
        <v>79</v>
      </c>
      <c r="AY371" s="263" t="s">
        <v>160</v>
      </c>
    </row>
    <row r="372" s="276" customFormat="true" ht="12.8" hidden="false" customHeight="false" outlineLevel="0" collapsed="false">
      <c r="B372" s="277"/>
      <c r="C372" s="278"/>
      <c r="D372" s="254" t="s">
        <v>168</v>
      </c>
      <c r="E372" s="279"/>
      <c r="F372" s="280" t="s">
        <v>1368</v>
      </c>
      <c r="G372" s="278"/>
      <c r="H372" s="279"/>
      <c r="I372" s="281"/>
      <c r="J372" s="278"/>
      <c r="K372" s="278"/>
      <c r="L372" s="282"/>
      <c r="M372" s="283"/>
      <c r="N372" s="284"/>
      <c r="O372" s="284"/>
      <c r="P372" s="284"/>
      <c r="Q372" s="284"/>
      <c r="R372" s="284"/>
      <c r="S372" s="284"/>
      <c r="T372" s="285"/>
      <c r="AT372" s="286" t="s">
        <v>168</v>
      </c>
      <c r="AU372" s="286" t="s">
        <v>88</v>
      </c>
      <c r="AV372" s="276" t="s">
        <v>86</v>
      </c>
      <c r="AW372" s="276" t="s">
        <v>35</v>
      </c>
      <c r="AX372" s="276" t="s">
        <v>79</v>
      </c>
      <c r="AY372" s="286" t="s">
        <v>160</v>
      </c>
    </row>
    <row r="373" s="264" customFormat="true" ht="12.8" hidden="false" customHeight="false" outlineLevel="0" collapsed="false">
      <c r="B373" s="265"/>
      <c r="C373" s="266"/>
      <c r="D373" s="254" t="s">
        <v>168</v>
      </c>
      <c r="E373" s="267"/>
      <c r="F373" s="268" t="s">
        <v>172</v>
      </c>
      <c r="G373" s="266"/>
      <c r="H373" s="269" t="n">
        <v>105.314</v>
      </c>
      <c r="I373" s="270"/>
      <c r="J373" s="266"/>
      <c r="K373" s="266"/>
      <c r="L373" s="271"/>
      <c r="M373" s="272"/>
      <c r="N373" s="273"/>
      <c r="O373" s="273"/>
      <c r="P373" s="273"/>
      <c r="Q373" s="273"/>
      <c r="R373" s="273"/>
      <c r="S373" s="273"/>
      <c r="T373" s="274"/>
      <c r="AT373" s="275" t="s">
        <v>168</v>
      </c>
      <c r="AU373" s="275" t="s">
        <v>88</v>
      </c>
      <c r="AV373" s="264" t="s">
        <v>166</v>
      </c>
      <c r="AW373" s="264" t="s">
        <v>35</v>
      </c>
      <c r="AX373" s="264" t="s">
        <v>86</v>
      </c>
      <c r="AY373" s="275" t="s">
        <v>160</v>
      </c>
    </row>
    <row r="374" s="31" customFormat="true" ht="21.75" hidden="false" customHeight="true" outlineLevel="0" collapsed="false">
      <c r="A374" s="24"/>
      <c r="B374" s="25"/>
      <c r="C374" s="237" t="s">
        <v>278</v>
      </c>
      <c r="D374" s="237" t="s">
        <v>162</v>
      </c>
      <c r="E374" s="238" t="s">
        <v>587</v>
      </c>
      <c r="F374" s="239" t="s">
        <v>588</v>
      </c>
      <c r="G374" s="240" t="s">
        <v>213</v>
      </c>
      <c r="H374" s="241" t="n">
        <v>192.258</v>
      </c>
      <c r="I374" s="242"/>
      <c r="J374" s="243" t="n">
        <f aca="false">ROUND(I374*H374,2)</f>
        <v>0</v>
      </c>
      <c r="K374" s="244"/>
      <c r="L374" s="30"/>
      <c r="M374" s="245"/>
      <c r="N374" s="246" t="s">
        <v>44</v>
      </c>
      <c r="O374" s="74"/>
      <c r="P374" s="247" t="n">
        <f aca="false">O374*H374</f>
        <v>0</v>
      </c>
      <c r="Q374" s="247" t="n">
        <v>0.0079</v>
      </c>
      <c r="R374" s="247" t="n">
        <f aca="false">Q374*H374</f>
        <v>1.5188382</v>
      </c>
      <c r="S374" s="247" t="n">
        <v>0</v>
      </c>
      <c r="T374" s="248" t="n">
        <f aca="false">S374*H374</f>
        <v>0</v>
      </c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R374" s="249" t="s">
        <v>166</v>
      </c>
      <c r="AT374" s="249" t="s">
        <v>162</v>
      </c>
      <c r="AU374" s="249" t="s">
        <v>88</v>
      </c>
      <c r="AY374" s="3" t="s">
        <v>160</v>
      </c>
      <c r="BE374" s="250" t="n">
        <f aca="false">IF(N374="základní",J374,0)</f>
        <v>0</v>
      </c>
      <c r="BF374" s="250" t="n">
        <f aca="false">IF(N374="snížená",J374,0)</f>
        <v>0</v>
      </c>
      <c r="BG374" s="250" t="n">
        <f aca="false">IF(N374="zákl. přenesená",J374,0)</f>
        <v>0</v>
      </c>
      <c r="BH374" s="250" t="n">
        <f aca="false">IF(N374="sníž. přenesená",J374,0)</f>
        <v>0</v>
      </c>
      <c r="BI374" s="250" t="n">
        <f aca="false">IF(N374="nulová",J374,0)</f>
        <v>0</v>
      </c>
      <c r="BJ374" s="3" t="s">
        <v>86</v>
      </c>
      <c r="BK374" s="250" t="n">
        <f aca="false">ROUND(I374*H374,2)</f>
        <v>0</v>
      </c>
      <c r="BL374" s="3" t="s">
        <v>166</v>
      </c>
      <c r="BM374" s="249" t="s">
        <v>589</v>
      </c>
    </row>
    <row r="375" s="251" customFormat="true" ht="12.8" hidden="false" customHeight="false" outlineLevel="0" collapsed="false">
      <c r="B375" s="252"/>
      <c r="C375" s="253"/>
      <c r="D375" s="254" t="s">
        <v>168</v>
      </c>
      <c r="E375" s="253"/>
      <c r="F375" s="256" t="s">
        <v>1379</v>
      </c>
      <c r="G375" s="253"/>
      <c r="H375" s="257" t="n">
        <v>192.258</v>
      </c>
      <c r="I375" s="258"/>
      <c r="J375" s="253"/>
      <c r="K375" s="253"/>
      <c r="L375" s="259"/>
      <c r="M375" s="260"/>
      <c r="N375" s="261"/>
      <c r="O375" s="261"/>
      <c r="P375" s="261"/>
      <c r="Q375" s="261"/>
      <c r="R375" s="261"/>
      <c r="S375" s="261"/>
      <c r="T375" s="262"/>
      <c r="AT375" s="263" t="s">
        <v>168</v>
      </c>
      <c r="AU375" s="263" t="s">
        <v>88</v>
      </c>
      <c r="AV375" s="251" t="s">
        <v>88</v>
      </c>
      <c r="AW375" s="251" t="s">
        <v>3</v>
      </c>
      <c r="AX375" s="251" t="s">
        <v>86</v>
      </c>
      <c r="AY375" s="263" t="s">
        <v>160</v>
      </c>
    </row>
    <row r="376" s="31" customFormat="true" ht="21.75" hidden="false" customHeight="true" outlineLevel="0" collapsed="false">
      <c r="A376" s="24"/>
      <c r="B376" s="25"/>
      <c r="C376" s="237" t="s">
        <v>282</v>
      </c>
      <c r="D376" s="237" t="s">
        <v>162</v>
      </c>
      <c r="E376" s="238" t="s">
        <v>591</v>
      </c>
      <c r="F376" s="239" t="s">
        <v>592</v>
      </c>
      <c r="G376" s="240" t="s">
        <v>213</v>
      </c>
      <c r="H376" s="241" t="n">
        <v>249.19</v>
      </c>
      <c r="I376" s="242"/>
      <c r="J376" s="243" t="n">
        <f aca="false">ROUND(I376*H376,2)</f>
        <v>0</v>
      </c>
      <c r="K376" s="244"/>
      <c r="L376" s="30"/>
      <c r="M376" s="245"/>
      <c r="N376" s="246" t="s">
        <v>44</v>
      </c>
      <c r="O376" s="74"/>
      <c r="P376" s="247" t="n">
        <f aca="false">O376*H376</f>
        <v>0</v>
      </c>
      <c r="Q376" s="247" t="n">
        <v>0.0156</v>
      </c>
      <c r="R376" s="247" t="n">
        <f aca="false">Q376*H376</f>
        <v>3.887364</v>
      </c>
      <c r="S376" s="247" t="n">
        <v>0</v>
      </c>
      <c r="T376" s="248" t="n">
        <f aca="false">S376*H376</f>
        <v>0</v>
      </c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R376" s="249" t="s">
        <v>166</v>
      </c>
      <c r="AT376" s="249" t="s">
        <v>162</v>
      </c>
      <c r="AU376" s="249" t="s">
        <v>88</v>
      </c>
      <c r="AY376" s="3" t="s">
        <v>160</v>
      </c>
      <c r="BE376" s="250" t="n">
        <f aca="false">IF(N376="základní",J376,0)</f>
        <v>0</v>
      </c>
      <c r="BF376" s="250" t="n">
        <f aca="false">IF(N376="snížená",J376,0)</f>
        <v>0</v>
      </c>
      <c r="BG376" s="250" t="n">
        <f aca="false">IF(N376="zákl. přenesená",J376,0)</f>
        <v>0</v>
      </c>
      <c r="BH376" s="250" t="n">
        <f aca="false">IF(N376="sníž. přenesená",J376,0)</f>
        <v>0</v>
      </c>
      <c r="BI376" s="250" t="n">
        <f aca="false">IF(N376="nulová",J376,0)</f>
        <v>0</v>
      </c>
      <c r="BJ376" s="3" t="s">
        <v>86</v>
      </c>
      <c r="BK376" s="250" t="n">
        <f aca="false">ROUND(I376*H376,2)</f>
        <v>0</v>
      </c>
      <c r="BL376" s="3" t="s">
        <v>166</v>
      </c>
      <c r="BM376" s="249" t="s">
        <v>593</v>
      </c>
    </row>
    <row r="377" s="251" customFormat="true" ht="12.8" hidden="false" customHeight="false" outlineLevel="0" collapsed="false">
      <c r="B377" s="252"/>
      <c r="C377" s="253"/>
      <c r="D377" s="254" t="s">
        <v>168</v>
      </c>
      <c r="E377" s="255"/>
      <c r="F377" s="256" t="s">
        <v>1349</v>
      </c>
      <c r="G377" s="253"/>
      <c r="H377" s="257" t="n">
        <v>36.138</v>
      </c>
      <c r="I377" s="258"/>
      <c r="J377" s="253"/>
      <c r="K377" s="253"/>
      <c r="L377" s="259"/>
      <c r="M377" s="260"/>
      <c r="N377" s="261"/>
      <c r="O377" s="261"/>
      <c r="P377" s="261"/>
      <c r="Q377" s="261"/>
      <c r="R377" s="261"/>
      <c r="S377" s="261"/>
      <c r="T377" s="262"/>
      <c r="AT377" s="263" t="s">
        <v>168</v>
      </c>
      <c r="AU377" s="263" t="s">
        <v>88</v>
      </c>
      <c r="AV377" s="251" t="s">
        <v>88</v>
      </c>
      <c r="AW377" s="251" t="s">
        <v>35</v>
      </c>
      <c r="AX377" s="251" t="s">
        <v>79</v>
      </c>
      <c r="AY377" s="263" t="s">
        <v>160</v>
      </c>
    </row>
    <row r="378" s="251" customFormat="true" ht="12.8" hidden="false" customHeight="false" outlineLevel="0" collapsed="false">
      <c r="B378" s="252"/>
      <c r="C378" s="253"/>
      <c r="D378" s="254" t="s">
        <v>168</v>
      </c>
      <c r="E378" s="255"/>
      <c r="F378" s="256" t="s">
        <v>1350</v>
      </c>
      <c r="G378" s="253"/>
      <c r="H378" s="257" t="n">
        <v>-1.02</v>
      </c>
      <c r="I378" s="258"/>
      <c r="J378" s="253"/>
      <c r="K378" s="253"/>
      <c r="L378" s="259"/>
      <c r="M378" s="260"/>
      <c r="N378" s="261"/>
      <c r="O378" s="261"/>
      <c r="P378" s="261"/>
      <c r="Q378" s="261"/>
      <c r="R378" s="261"/>
      <c r="S378" s="261"/>
      <c r="T378" s="262"/>
      <c r="AT378" s="263" t="s">
        <v>168</v>
      </c>
      <c r="AU378" s="263" t="s">
        <v>88</v>
      </c>
      <c r="AV378" s="251" t="s">
        <v>88</v>
      </c>
      <c r="AW378" s="251" t="s">
        <v>35</v>
      </c>
      <c r="AX378" s="251" t="s">
        <v>79</v>
      </c>
      <c r="AY378" s="263" t="s">
        <v>160</v>
      </c>
    </row>
    <row r="379" s="251" customFormat="true" ht="12.8" hidden="false" customHeight="false" outlineLevel="0" collapsed="false">
      <c r="B379" s="252"/>
      <c r="C379" s="253"/>
      <c r="D379" s="254" t="s">
        <v>168</v>
      </c>
      <c r="E379" s="255"/>
      <c r="F379" s="256" t="s">
        <v>1351</v>
      </c>
      <c r="G379" s="253"/>
      <c r="H379" s="257" t="n">
        <v>-0.768</v>
      </c>
      <c r="I379" s="258"/>
      <c r="J379" s="253"/>
      <c r="K379" s="253"/>
      <c r="L379" s="259"/>
      <c r="M379" s="260"/>
      <c r="N379" s="261"/>
      <c r="O379" s="261"/>
      <c r="P379" s="261"/>
      <c r="Q379" s="261"/>
      <c r="R379" s="261"/>
      <c r="S379" s="261"/>
      <c r="T379" s="262"/>
      <c r="AT379" s="263" t="s">
        <v>168</v>
      </c>
      <c r="AU379" s="263" t="s">
        <v>88</v>
      </c>
      <c r="AV379" s="251" t="s">
        <v>88</v>
      </c>
      <c r="AW379" s="251" t="s">
        <v>35</v>
      </c>
      <c r="AX379" s="251" t="s">
        <v>79</v>
      </c>
      <c r="AY379" s="263" t="s">
        <v>160</v>
      </c>
    </row>
    <row r="380" s="251" customFormat="true" ht="12.8" hidden="false" customHeight="false" outlineLevel="0" collapsed="false">
      <c r="B380" s="252"/>
      <c r="C380" s="253"/>
      <c r="D380" s="254" t="s">
        <v>168</v>
      </c>
      <c r="E380" s="255"/>
      <c r="F380" s="256" t="s">
        <v>556</v>
      </c>
      <c r="G380" s="253"/>
      <c r="H380" s="257" t="n">
        <v>-3.152</v>
      </c>
      <c r="I380" s="258"/>
      <c r="J380" s="253"/>
      <c r="K380" s="253"/>
      <c r="L380" s="259"/>
      <c r="M380" s="260"/>
      <c r="N380" s="261"/>
      <c r="O380" s="261"/>
      <c r="P380" s="261"/>
      <c r="Q380" s="261"/>
      <c r="R380" s="261"/>
      <c r="S380" s="261"/>
      <c r="T380" s="262"/>
      <c r="AT380" s="263" t="s">
        <v>168</v>
      </c>
      <c r="AU380" s="263" t="s">
        <v>88</v>
      </c>
      <c r="AV380" s="251" t="s">
        <v>88</v>
      </c>
      <c r="AW380" s="251" t="s">
        <v>35</v>
      </c>
      <c r="AX380" s="251" t="s">
        <v>79</v>
      </c>
      <c r="AY380" s="263" t="s">
        <v>160</v>
      </c>
    </row>
    <row r="381" s="276" customFormat="true" ht="12.8" hidden="false" customHeight="false" outlineLevel="0" collapsed="false">
      <c r="B381" s="277"/>
      <c r="C381" s="278"/>
      <c r="D381" s="254" t="s">
        <v>168</v>
      </c>
      <c r="E381" s="279"/>
      <c r="F381" s="280" t="s">
        <v>1326</v>
      </c>
      <c r="G381" s="278"/>
      <c r="H381" s="279"/>
      <c r="I381" s="281"/>
      <c r="J381" s="278"/>
      <c r="K381" s="278"/>
      <c r="L381" s="282"/>
      <c r="M381" s="283"/>
      <c r="N381" s="284"/>
      <c r="O381" s="284"/>
      <c r="P381" s="284"/>
      <c r="Q381" s="284"/>
      <c r="R381" s="284"/>
      <c r="S381" s="284"/>
      <c r="T381" s="285"/>
      <c r="AT381" s="286" t="s">
        <v>168</v>
      </c>
      <c r="AU381" s="286" t="s">
        <v>88</v>
      </c>
      <c r="AV381" s="276" t="s">
        <v>86</v>
      </c>
      <c r="AW381" s="276" t="s">
        <v>35</v>
      </c>
      <c r="AX381" s="276" t="s">
        <v>79</v>
      </c>
      <c r="AY381" s="286" t="s">
        <v>160</v>
      </c>
    </row>
    <row r="382" s="251" customFormat="true" ht="12.8" hidden="false" customHeight="false" outlineLevel="0" collapsed="false">
      <c r="B382" s="252"/>
      <c r="C382" s="253"/>
      <c r="D382" s="254" t="s">
        <v>168</v>
      </c>
      <c r="E382" s="255"/>
      <c r="F382" s="256" t="s">
        <v>1352</v>
      </c>
      <c r="G382" s="253"/>
      <c r="H382" s="257" t="n">
        <v>39.445</v>
      </c>
      <c r="I382" s="258"/>
      <c r="J382" s="253"/>
      <c r="K382" s="253"/>
      <c r="L382" s="259"/>
      <c r="M382" s="260"/>
      <c r="N382" s="261"/>
      <c r="O382" s="261"/>
      <c r="P382" s="261"/>
      <c r="Q382" s="261"/>
      <c r="R382" s="261"/>
      <c r="S382" s="261"/>
      <c r="T382" s="262"/>
      <c r="AT382" s="263" t="s">
        <v>168</v>
      </c>
      <c r="AU382" s="263" t="s">
        <v>88</v>
      </c>
      <c r="AV382" s="251" t="s">
        <v>88</v>
      </c>
      <c r="AW382" s="251" t="s">
        <v>35</v>
      </c>
      <c r="AX382" s="251" t="s">
        <v>79</v>
      </c>
      <c r="AY382" s="263" t="s">
        <v>160</v>
      </c>
    </row>
    <row r="383" s="251" customFormat="true" ht="12.8" hidden="false" customHeight="false" outlineLevel="0" collapsed="false">
      <c r="B383" s="252"/>
      <c r="C383" s="253"/>
      <c r="D383" s="254" t="s">
        <v>168</v>
      </c>
      <c r="E383" s="255"/>
      <c r="F383" s="256" t="s">
        <v>1351</v>
      </c>
      <c r="G383" s="253"/>
      <c r="H383" s="257" t="n">
        <v>-0.768</v>
      </c>
      <c r="I383" s="258"/>
      <c r="J383" s="253"/>
      <c r="K383" s="253"/>
      <c r="L383" s="259"/>
      <c r="M383" s="260"/>
      <c r="N383" s="261"/>
      <c r="O383" s="261"/>
      <c r="P383" s="261"/>
      <c r="Q383" s="261"/>
      <c r="R383" s="261"/>
      <c r="S383" s="261"/>
      <c r="T383" s="262"/>
      <c r="AT383" s="263" t="s">
        <v>168</v>
      </c>
      <c r="AU383" s="263" t="s">
        <v>88</v>
      </c>
      <c r="AV383" s="251" t="s">
        <v>88</v>
      </c>
      <c r="AW383" s="251" t="s">
        <v>35</v>
      </c>
      <c r="AX383" s="251" t="s">
        <v>79</v>
      </c>
      <c r="AY383" s="263" t="s">
        <v>160</v>
      </c>
    </row>
    <row r="384" s="251" customFormat="true" ht="12.8" hidden="false" customHeight="false" outlineLevel="0" collapsed="false">
      <c r="B384" s="252"/>
      <c r="C384" s="253"/>
      <c r="D384" s="254" t="s">
        <v>168</v>
      </c>
      <c r="E384" s="255"/>
      <c r="F384" s="256" t="s">
        <v>1353</v>
      </c>
      <c r="G384" s="253"/>
      <c r="H384" s="257" t="n">
        <v>-0.536</v>
      </c>
      <c r="I384" s="258"/>
      <c r="J384" s="253"/>
      <c r="K384" s="253"/>
      <c r="L384" s="259"/>
      <c r="M384" s="260"/>
      <c r="N384" s="261"/>
      <c r="O384" s="261"/>
      <c r="P384" s="261"/>
      <c r="Q384" s="261"/>
      <c r="R384" s="261"/>
      <c r="S384" s="261"/>
      <c r="T384" s="262"/>
      <c r="AT384" s="263" t="s">
        <v>168</v>
      </c>
      <c r="AU384" s="263" t="s">
        <v>88</v>
      </c>
      <c r="AV384" s="251" t="s">
        <v>88</v>
      </c>
      <c r="AW384" s="251" t="s">
        <v>35</v>
      </c>
      <c r="AX384" s="251" t="s">
        <v>79</v>
      </c>
      <c r="AY384" s="263" t="s">
        <v>160</v>
      </c>
    </row>
    <row r="385" s="276" customFormat="true" ht="12.8" hidden="false" customHeight="false" outlineLevel="0" collapsed="false">
      <c r="B385" s="277"/>
      <c r="C385" s="278"/>
      <c r="D385" s="254" t="s">
        <v>168</v>
      </c>
      <c r="E385" s="279"/>
      <c r="F385" s="280" t="s">
        <v>1328</v>
      </c>
      <c r="G385" s="278"/>
      <c r="H385" s="279"/>
      <c r="I385" s="281"/>
      <c r="J385" s="278"/>
      <c r="K385" s="278"/>
      <c r="L385" s="282"/>
      <c r="M385" s="283"/>
      <c r="N385" s="284"/>
      <c r="O385" s="284"/>
      <c r="P385" s="284"/>
      <c r="Q385" s="284"/>
      <c r="R385" s="284"/>
      <c r="S385" s="284"/>
      <c r="T385" s="285"/>
      <c r="AT385" s="286" t="s">
        <v>168</v>
      </c>
      <c r="AU385" s="286" t="s">
        <v>88</v>
      </c>
      <c r="AV385" s="276" t="s">
        <v>86</v>
      </c>
      <c r="AW385" s="276" t="s">
        <v>35</v>
      </c>
      <c r="AX385" s="276" t="s">
        <v>79</v>
      </c>
      <c r="AY385" s="286" t="s">
        <v>160</v>
      </c>
    </row>
    <row r="386" s="251" customFormat="true" ht="12.8" hidden="false" customHeight="false" outlineLevel="0" collapsed="false">
      <c r="B386" s="252"/>
      <c r="C386" s="253"/>
      <c r="D386" s="254" t="s">
        <v>168</v>
      </c>
      <c r="E386" s="255"/>
      <c r="F386" s="256" t="s">
        <v>1354</v>
      </c>
      <c r="G386" s="253"/>
      <c r="H386" s="257" t="n">
        <v>15.778</v>
      </c>
      <c r="I386" s="258"/>
      <c r="J386" s="253"/>
      <c r="K386" s="253"/>
      <c r="L386" s="259"/>
      <c r="M386" s="260"/>
      <c r="N386" s="261"/>
      <c r="O386" s="261"/>
      <c r="P386" s="261"/>
      <c r="Q386" s="261"/>
      <c r="R386" s="261"/>
      <c r="S386" s="261"/>
      <c r="T386" s="262"/>
      <c r="AT386" s="263" t="s">
        <v>168</v>
      </c>
      <c r="AU386" s="263" t="s">
        <v>88</v>
      </c>
      <c r="AV386" s="251" t="s">
        <v>88</v>
      </c>
      <c r="AW386" s="251" t="s">
        <v>35</v>
      </c>
      <c r="AX386" s="251" t="s">
        <v>79</v>
      </c>
      <c r="AY386" s="263" t="s">
        <v>160</v>
      </c>
    </row>
    <row r="387" s="251" customFormat="true" ht="12.8" hidden="false" customHeight="false" outlineLevel="0" collapsed="false">
      <c r="B387" s="252"/>
      <c r="C387" s="253"/>
      <c r="D387" s="254" t="s">
        <v>168</v>
      </c>
      <c r="E387" s="255"/>
      <c r="F387" s="256" t="s">
        <v>1355</v>
      </c>
      <c r="G387" s="253"/>
      <c r="H387" s="257" t="n">
        <v>-2.843</v>
      </c>
      <c r="I387" s="258"/>
      <c r="J387" s="253"/>
      <c r="K387" s="253"/>
      <c r="L387" s="259"/>
      <c r="M387" s="260"/>
      <c r="N387" s="261"/>
      <c r="O387" s="261"/>
      <c r="P387" s="261"/>
      <c r="Q387" s="261"/>
      <c r="R387" s="261"/>
      <c r="S387" s="261"/>
      <c r="T387" s="262"/>
      <c r="AT387" s="263" t="s">
        <v>168</v>
      </c>
      <c r="AU387" s="263" t="s">
        <v>88</v>
      </c>
      <c r="AV387" s="251" t="s">
        <v>88</v>
      </c>
      <c r="AW387" s="251" t="s">
        <v>35</v>
      </c>
      <c r="AX387" s="251" t="s">
        <v>79</v>
      </c>
      <c r="AY387" s="263" t="s">
        <v>160</v>
      </c>
    </row>
    <row r="388" s="251" customFormat="true" ht="12.8" hidden="false" customHeight="false" outlineLevel="0" collapsed="false">
      <c r="B388" s="252"/>
      <c r="C388" s="253"/>
      <c r="D388" s="254" t="s">
        <v>168</v>
      </c>
      <c r="E388" s="255"/>
      <c r="F388" s="256" t="s">
        <v>487</v>
      </c>
      <c r="G388" s="253"/>
      <c r="H388" s="257" t="n">
        <v>-1.379</v>
      </c>
      <c r="I388" s="258"/>
      <c r="J388" s="253"/>
      <c r="K388" s="253"/>
      <c r="L388" s="259"/>
      <c r="M388" s="260"/>
      <c r="N388" s="261"/>
      <c r="O388" s="261"/>
      <c r="P388" s="261"/>
      <c r="Q388" s="261"/>
      <c r="R388" s="261"/>
      <c r="S388" s="261"/>
      <c r="T388" s="262"/>
      <c r="AT388" s="263" t="s">
        <v>168</v>
      </c>
      <c r="AU388" s="263" t="s">
        <v>88</v>
      </c>
      <c r="AV388" s="251" t="s">
        <v>88</v>
      </c>
      <c r="AW388" s="251" t="s">
        <v>35</v>
      </c>
      <c r="AX388" s="251" t="s">
        <v>79</v>
      </c>
      <c r="AY388" s="263" t="s">
        <v>160</v>
      </c>
    </row>
    <row r="389" s="276" customFormat="true" ht="12.8" hidden="false" customHeight="false" outlineLevel="0" collapsed="false">
      <c r="B389" s="277"/>
      <c r="C389" s="278"/>
      <c r="D389" s="254" t="s">
        <v>168</v>
      </c>
      <c r="E389" s="279"/>
      <c r="F389" s="280" t="s">
        <v>1330</v>
      </c>
      <c r="G389" s="278"/>
      <c r="H389" s="279"/>
      <c r="I389" s="281"/>
      <c r="J389" s="278"/>
      <c r="K389" s="278"/>
      <c r="L389" s="282"/>
      <c r="M389" s="283"/>
      <c r="N389" s="284"/>
      <c r="O389" s="284"/>
      <c r="P389" s="284"/>
      <c r="Q389" s="284"/>
      <c r="R389" s="284"/>
      <c r="S389" s="284"/>
      <c r="T389" s="285"/>
      <c r="AT389" s="286" t="s">
        <v>168</v>
      </c>
      <c r="AU389" s="286" t="s">
        <v>88</v>
      </c>
      <c r="AV389" s="276" t="s">
        <v>86</v>
      </c>
      <c r="AW389" s="276" t="s">
        <v>35</v>
      </c>
      <c r="AX389" s="276" t="s">
        <v>79</v>
      </c>
      <c r="AY389" s="286" t="s">
        <v>160</v>
      </c>
    </row>
    <row r="390" s="251" customFormat="true" ht="12.8" hidden="false" customHeight="false" outlineLevel="0" collapsed="false">
      <c r="B390" s="252"/>
      <c r="C390" s="253"/>
      <c r="D390" s="254" t="s">
        <v>168</v>
      </c>
      <c r="E390" s="255"/>
      <c r="F390" s="256" t="s">
        <v>1374</v>
      </c>
      <c r="G390" s="253"/>
      <c r="H390" s="257" t="n">
        <v>3.636</v>
      </c>
      <c r="I390" s="258"/>
      <c r="J390" s="253"/>
      <c r="K390" s="253"/>
      <c r="L390" s="259"/>
      <c r="M390" s="260"/>
      <c r="N390" s="261"/>
      <c r="O390" s="261"/>
      <c r="P390" s="261"/>
      <c r="Q390" s="261"/>
      <c r="R390" s="261"/>
      <c r="S390" s="261"/>
      <c r="T390" s="262"/>
      <c r="AT390" s="263" t="s">
        <v>168</v>
      </c>
      <c r="AU390" s="263" t="s">
        <v>88</v>
      </c>
      <c r="AV390" s="251" t="s">
        <v>88</v>
      </c>
      <c r="AW390" s="251" t="s">
        <v>35</v>
      </c>
      <c r="AX390" s="251" t="s">
        <v>79</v>
      </c>
      <c r="AY390" s="263" t="s">
        <v>160</v>
      </c>
    </row>
    <row r="391" s="276" customFormat="true" ht="12.8" hidden="false" customHeight="false" outlineLevel="0" collapsed="false">
      <c r="B391" s="277"/>
      <c r="C391" s="278"/>
      <c r="D391" s="254" t="s">
        <v>168</v>
      </c>
      <c r="E391" s="279"/>
      <c r="F391" s="280" t="s">
        <v>1332</v>
      </c>
      <c r="G391" s="278"/>
      <c r="H391" s="279"/>
      <c r="I391" s="281"/>
      <c r="J391" s="278"/>
      <c r="K391" s="278"/>
      <c r="L391" s="282"/>
      <c r="M391" s="283"/>
      <c r="N391" s="284"/>
      <c r="O391" s="284"/>
      <c r="P391" s="284"/>
      <c r="Q391" s="284"/>
      <c r="R391" s="284"/>
      <c r="S391" s="284"/>
      <c r="T391" s="285"/>
      <c r="AT391" s="286" t="s">
        <v>168</v>
      </c>
      <c r="AU391" s="286" t="s">
        <v>88</v>
      </c>
      <c r="AV391" s="276" t="s">
        <v>86</v>
      </c>
      <c r="AW391" s="276" t="s">
        <v>35</v>
      </c>
      <c r="AX391" s="276" t="s">
        <v>79</v>
      </c>
      <c r="AY391" s="286" t="s">
        <v>160</v>
      </c>
    </row>
    <row r="392" s="251" customFormat="true" ht="12.8" hidden="false" customHeight="false" outlineLevel="0" collapsed="false">
      <c r="B392" s="252"/>
      <c r="C392" s="253"/>
      <c r="D392" s="254" t="s">
        <v>168</v>
      </c>
      <c r="E392" s="255"/>
      <c r="F392" s="256" t="s">
        <v>1357</v>
      </c>
      <c r="G392" s="253"/>
      <c r="H392" s="257" t="n">
        <v>48.755</v>
      </c>
      <c r="I392" s="258"/>
      <c r="J392" s="253"/>
      <c r="K392" s="253"/>
      <c r="L392" s="259"/>
      <c r="M392" s="260"/>
      <c r="N392" s="261"/>
      <c r="O392" s="261"/>
      <c r="P392" s="261"/>
      <c r="Q392" s="261"/>
      <c r="R392" s="261"/>
      <c r="S392" s="261"/>
      <c r="T392" s="262"/>
      <c r="AT392" s="263" t="s">
        <v>168</v>
      </c>
      <c r="AU392" s="263" t="s">
        <v>88</v>
      </c>
      <c r="AV392" s="251" t="s">
        <v>88</v>
      </c>
      <c r="AW392" s="251" t="s">
        <v>35</v>
      </c>
      <c r="AX392" s="251" t="s">
        <v>79</v>
      </c>
      <c r="AY392" s="263" t="s">
        <v>160</v>
      </c>
    </row>
    <row r="393" s="251" customFormat="true" ht="12.8" hidden="false" customHeight="false" outlineLevel="0" collapsed="false">
      <c r="B393" s="252"/>
      <c r="C393" s="253"/>
      <c r="D393" s="254" t="s">
        <v>168</v>
      </c>
      <c r="E393" s="255"/>
      <c r="F393" s="256" t="s">
        <v>1358</v>
      </c>
      <c r="G393" s="253"/>
      <c r="H393" s="257" t="n">
        <v>12.299</v>
      </c>
      <c r="I393" s="258"/>
      <c r="J393" s="253"/>
      <c r="K393" s="253"/>
      <c r="L393" s="259"/>
      <c r="M393" s="260"/>
      <c r="N393" s="261"/>
      <c r="O393" s="261"/>
      <c r="P393" s="261"/>
      <c r="Q393" s="261"/>
      <c r="R393" s="261"/>
      <c r="S393" s="261"/>
      <c r="T393" s="262"/>
      <c r="AT393" s="263" t="s">
        <v>168</v>
      </c>
      <c r="AU393" s="263" t="s">
        <v>88</v>
      </c>
      <c r="AV393" s="251" t="s">
        <v>88</v>
      </c>
      <c r="AW393" s="251" t="s">
        <v>35</v>
      </c>
      <c r="AX393" s="251" t="s">
        <v>79</v>
      </c>
      <c r="AY393" s="263" t="s">
        <v>160</v>
      </c>
    </row>
    <row r="394" s="251" customFormat="true" ht="12.8" hidden="false" customHeight="false" outlineLevel="0" collapsed="false">
      <c r="B394" s="252"/>
      <c r="C394" s="253"/>
      <c r="D394" s="254" t="s">
        <v>168</v>
      </c>
      <c r="E394" s="255"/>
      <c r="F394" s="256" t="s">
        <v>1350</v>
      </c>
      <c r="G394" s="253"/>
      <c r="H394" s="257" t="n">
        <v>-1.02</v>
      </c>
      <c r="I394" s="258"/>
      <c r="J394" s="253"/>
      <c r="K394" s="253"/>
      <c r="L394" s="259"/>
      <c r="M394" s="260"/>
      <c r="N394" s="261"/>
      <c r="O394" s="261"/>
      <c r="P394" s="261"/>
      <c r="Q394" s="261"/>
      <c r="R394" s="261"/>
      <c r="S394" s="261"/>
      <c r="T394" s="262"/>
      <c r="AT394" s="263" t="s">
        <v>168</v>
      </c>
      <c r="AU394" s="263" t="s">
        <v>88</v>
      </c>
      <c r="AV394" s="251" t="s">
        <v>88</v>
      </c>
      <c r="AW394" s="251" t="s">
        <v>35</v>
      </c>
      <c r="AX394" s="251" t="s">
        <v>79</v>
      </c>
      <c r="AY394" s="263" t="s">
        <v>160</v>
      </c>
    </row>
    <row r="395" s="251" customFormat="true" ht="12.8" hidden="false" customHeight="false" outlineLevel="0" collapsed="false">
      <c r="B395" s="252"/>
      <c r="C395" s="253"/>
      <c r="D395" s="254" t="s">
        <v>168</v>
      </c>
      <c r="E395" s="255"/>
      <c r="F395" s="256" t="s">
        <v>217</v>
      </c>
      <c r="G395" s="253"/>
      <c r="H395" s="257" t="n">
        <v>-4.728</v>
      </c>
      <c r="I395" s="258"/>
      <c r="J395" s="253"/>
      <c r="K395" s="253"/>
      <c r="L395" s="259"/>
      <c r="M395" s="260"/>
      <c r="N395" s="261"/>
      <c r="O395" s="261"/>
      <c r="P395" s="261"/>
      <c r="Q395" s="261"/>
      <c r="R395" s="261"/>
      <c r="S395" s="261"/>
      <c r="T395" s="262"/>
      <c r="AT395" s="263" t="s">
        <v>168</v>
      </c>
      <c r="AU395" s="263" t="s">
        <v>88</v>
      </c>
      <c r="AV395" s="251" t="s">
        <v>88</v>
      </c>
      <c r="AW395" s="251" t="s">
        <v>35</v>
      </c>
      <c r="AX395" s="251" t="s">
        <v>79</v>
      </c>
      <c r="AY395" s="263" t="s">
        <v>160</v>
      </c>
    </row>
    <row r="396" s="276" customFormat="true" ht="12.8" hidden="false" customHeight="false" outlineLevel="0" collapsed="false">
      <c r="B396" s="277"/>
      <c r="C396" s="278"/>
      <c r="D396" s="254" t="s">
        <v>168</v>
      </c>
      <c r="E396" s="279"/>
      <c r="F396" s="280" t="s">
        <v>1334</v>
      </c>
      <c r="G396" s="278"/>
      <c r="H396" s="279"/>
      <c r="I396" s="281"/>
      <c r="J396" s="278"/>
      <c r="K396" s="278"/>
      <c r="L396" s="282"/>
      <c r="M396" s="283"/>
      <c r="N396" s="284"/>
      <c r="O396" s="284"/>
      <c r="P396" s="284"/>
      <c r="Q396" s="284"/>
      <c r="R396" s="284"/>
      <c r="S396" s="284"/>
      <c r="T396" s="285"/>
      <c r="AT396" s="286" t="s">
        <v>168</v>
      </c>
      <c r="AU396" s="286" t="s">
        <v>88</v>
      </c>
      <c r="AV396" s="276" t="s">
        <v>86</v>
      </c>
      <c r="AW396" s="276" t="s">
        <v>35</v>
      </c>
      <c r="AX396" s="276" t="s">
        <v>79</v>
      </c>
      <c r="AY396" s="286" t="s">
        <v>160</v>
      </c>
    </row>
    <row r="397" s="251" customFormat="true" ht="12.8" hidden="false" customHeight="false" outlineLevel="0" collapsed="false">
      <c r="B397" s="252"/>
      <c r="C397" s="253"/>
      <c r="D397" s="254" t="s">
        <v>168</v>
      </c>
      <c r="E397" s="255"/>
      <c r="F397" s="256" t="s">
        <v>1359</v>
      </c>
      <c r="G397" s="253"/>
      <c r="H397" s="257" t="n">
        <v>35.942</v>
      </c>
      <c r="I397" s="258"/>
      <c r="J397" s="253"/>
      <c r="K397" s="253"/>
      <c r="L397" s="259"/>
      <c r="M397" s="260"/>
      <c r="N397" s="261"/>
      <c r="O397" s="261"/>
      <c r="P397" s="261"/>
      <c r="Q397" s="261"/>
      <c r="R397" s="261"/>
      <c r="S397" s="261"/>
      <c r="T397" s="262"/>
      <c r="AT397" s="263" t="s">
        <v>168</v>
      </c>
      <c r="AU397" s="263" t="s">
        <v>88</v>
      </c>
      <c r="AV397" s="251" t="s">
        <v>88</v>
      </c>
      <c r="AW397" s="251" t="s">
        <v>35</v>
      </c>
      <c r="AX397" s="251" t="s">
        <v>79</v>
      </c>
      <c r="AY397" s="263" t="s">
        <v>160</v>
      </c>
    </row>
    <row r="398" s="251" customFormat="true" ht="12.8" hidden="false" customHeight="false" outlineLevel="0" collapsed="false">
      <c r="B398" s="252"/>
      <c r="C398" s="253"/>
      <c r="D398" s="254" t="s">
        <v>168</v>
      </c>
      <c r="E398" s="255"/>
      <c r="F398" s="256" t="s">
        <v>1350</v>
      </c>
      <c r="G398" s="253"/>
      <c r="H398" s="257" t="n">
        <v>-1.02</v>
      </c>
      <c r="I398" s="258"/>
      <c r="J398" s="253"/>
      <c r="K398" s="253"/>
      <c r="L398" s="259"/>
      <c r="M398" s="260"/>
      <c r="N398" s="261"/>
      <c r="O398" s="261"/>
      <c r="P398" s="261"/>
      <c r="Q398" s="261"/>
      <c r="R398" s="261"/>
      <c r="S398" s="261"/>
      <c r="T398" s="262"/>
      <c r="AT398" s="263" t="s">
        <v>168</v>
      </c>
      <c r="AU398" s="263" t="s">
        <v>88</v>
      </c>
      <c r="AV398" s="251" t="s">
        <v>88</v>
      </c>
      <c r="AW398" s="251" t="s">
        <v>35</v>
      </c>
      <c r="AX398" s="251" t="s">
        <v>79</v>
      </c>
      <c r="AY398" s="263" t="s">
        <v>160</v>
      </c>
    </row>
    <row r="399" s="251" customFormat="true" ht="12.8" hidden="false" customHeight="false" outlineLevel="0" collapsed="false">
      <c r="B399" s="252"/>
      <c r="C399" s="253"/>
      <c r="D399" s="254" t="s">
        <v>168</v>
      </c>
      <c r="E399" s="255"/>
      <c r="F399" s="256" t="s">
        <v>1360</v>
      </c>
      <c r="G399" s="253"/>
      <c r="H399" s="257" t="n">
        <v>-1.655</v>
      </c>
      <c r="I399" s="258"/>
      <c r="J399" s="253"/>
      <c r="K399" s="253"/>
      <c r="L399" s="259"/>
      <c r="M399" s="260"/>
      <c r="N399" s="261"/>
      <c r="O399" s="261"/>
      <c r="P399" s="261"/>
      <c r="Q399" s="261"/>
      <c r="R399" s="261"/>
      <c r="S399" s="261"/>
      <c r="T399" s="262"/>
      <c r="AT399" s="263" t="s">
        <v>168</v>
      </c>
      <c r="AU399" s="263" t="s">
        <v>88</v>
      </c>
      <c r="AV399" s="251" t="s">
        <v>88</v>
      </c>
      <c r="AW399" s="251" t="s">
        <v>35</v>
      </c>
      <c r="AX399" s="251" t="s">
        <v>79</v>
      </c>
      <c r="AY399" s="263" t="s">
        <v>160</v>
      </c>
    </row>
    <row r="400" s="276" customFormat="true" ht="12.8" hidden="false" customHeight="false" outlineLevel="0" collapsed="false">
      <c r="B400" s="277"/>
      <c r="C400" s="278"/>
      <c r="D400" s="254" t="s">
        <v>168</v>
      </c>
      <c r="E400" s="279"/>
      <c r="F400" s="280" t="s">
        <v>1336</v>
      </c>
      <c r="G400" s="278"/>
      <c r="H400" s="279"/>
      <c r="I400" s="281"/>
      <c r="J400" s="278"/>
      <c r="K400" s="278"/>
      <c r="L400" s="282"/>
      <c r="M400" s="283"/>
      <c r="N400" s="284"/>
      <c r="O400" s="284"/>
      <c r="P400" s="284"/>
      <c r="Q400" s="284"/>
      <c r="R400" s="284"/>
      <c r="S400" s="284"/>
      <c r="T400" s="285"/>
      <c r="AT400" s="286" t="s">
        <v>168</v>
      </c>
      <c r="AU400" s="286" t="s">
        <v>88</v>
      </c>
      <c r="AV400" s="276" t="s">
        <v>86</v>
      </c>
      <c r="AW400" s="276" t="s">
        <v>35</v>
      </c>
      <c r="AX400" s="276" t="s">
        <v>79</v>
      </c>
      <c r="AY400" s="286" t="s">
        <v>160</v>
      </c>
    </row>
    <row r="401" s="251" customFormat="true" ht="12.8" hidden="false" customHeight="false" outlineLevel="0" collapsed="false">
      <c r="B401" s="252"/>
      <c r="C401" s="253"/>
      <c r="D401" s="254" t="s">
        <v>168</v>
      </c>
      <c r="E401" s="255"/>
      <c r="F401" s="256" t="s">
        <v>1361</v>
      </c>
      <c r="G401" s="253"/>
      <c r="H401" s="257" t="n">
        <v>22.516</v>
      </c>
      <c r="I401" s="258"/>
      <c r="J401" s="253"/>
      <c r="K401" s="253"/>
      <c r="L401" s="259"/>
      <c r="M401" s="260"/>
      <c r="N401" s="261"/>
      <c r="O401" s="261"/>
      <c r="P401" s="261"/>
      <c r="Q401" s="261"/>
      <c r="R401" s="261"/>
      <c r="S401" s="261"/>
      <c r="T401" s="262"/>
      <c r="AT401" s="263" t="s">
        <v>168</v>
      </c>
      <c r="AU401" s="263" t="s">
        <v>88</v>
      </c>
      <c r="AV401" s="251" t="s">
        <v>88</v>
      </c>
      <c r="AW401" s="251" t="s">
        <v>35</v>
      </c>
      <c r="AX401" s="251" t="s">
        <v>79</v>
      </c>
      <c r="AY401" s="263" t="s">
        <v>160</v>
      </c>
    </row>
    <row r="402" s="251" customFormat="true" ht="12.8" hidden="false" customHeight="false" outlineLevel="0" collapsed="false">
      <c r="B402" s="252"/>
      <c r="C402" s="253"/>
      <c r="D402" s="254" t="s">
        <v>168</v>
      </c>
      <c r="E402" s="255"/>
      <c r="F402" s="256" t="s">
        <v>1362</v>
      </c>
      <c r="G402" s="253"/>
      <c r="H402" s="257" t="n">
        <v>-3.231</v>
      </c>
      <c r="I402" s="258"/>
      <c r="J402" s="253"/>
      <c r="K402" s="253"/>
      <c r="L402" s="259"/>
      <c r="M402" s="260"/>
      <c r="N402" s="261"/>
      <c r="O402" s="261"/>
      <c r="P402" s="261"/>
      <c r="Q402" s="261"/>
      <c r="R402" s="261"/>
      <c r="S402" s="261"/>
      <c r="T402" s="262"/>
      <c r="AT402" s="263" t="s">
        <v>168</v>
      </c>
      <c r="AU402" s="263" t="s">
        <v>88</v>
      </c>
      <c r="AV402" s="251" t="s">
        <v>88</v>
      </c>
      <c r="AW402" s="251" t="s">
        <v>35</v>
      </c>
      <c r="AX402" s="251" t="s">
        <v>79</v>
      </c>
      <c r="AY402" s="263" t="s">
        <v>160</v>
      </c>
    </row>
    <row r="403" s="276" customFormat="true" ht="12.8" hidden="false" customHeight="false" outlineLevel="0" collapsed="false">
      <c r="B403" s="277"/>
      <c r="C403" s="278"/>
      <c r="D403" s="254" t="s">
        <v>168</v>
      </c>
      <c r="E403" s="279"/>
      <c r="F403" s="280" t="s">
        <v>1338</v>
      </c>
      <c r="G403" s="278"/>
      <c r="H403" s="279"/>
      <c r="I403" s="281"/>
      <c r="J403" s="278"/>
      <c r="K403" s="278"/>
      <c r="L403" s="282"/>
      <c r="M403" s="283"/>
      <c r="N403" s="284"/>
      <c r="O403" s="284"/>
      <c r="P403" s="284"/>
      <c r="Q403" s="284"/>
      <c r="R403" s="284"/>
      <c r="S403" s="284"/>
      <c r="T403" s="285"/>
      <c r="AT403" s="286" t="s">
        <v>168</v>
      </c>
      <c r="AU403" s="286" t="s">
        <v>88</v>
      </c>
      <c r="AV403" s="276" t="s">
        <v>86</v>
      </c>
      <c r="AW403" s="276" t="s">
        <v>35</v>
      </c>
      <c r="AX403" s="276" t="s">
        <v>79</v>
      </c>
      <c r="AY403" s="286" t="s">
        <v>160</v>
      </c>
    </row>
    <row r="404" s="251" customFormat="true" ht="12.8" hidden="false" customHeight="false" outlineLevel="0" collapsed="false">
      <c r="B404" s="252"/>
      <c r="C404" s="253"/>
      <c r="D404" s="254" t="s">
        <v>168</v>
      </c>
      <c r="E404" s="255"/>
      <c r="F404" s="256" t="s">
        <v>1363</v>
      </c>
      <c r="G404" s="253"/>
      <c r="H404" s="257" t="n">
        <v>37.069</v>
      </c>
      <c r="I404" s="258"/>
      <c r="J404" s="253"/>
      <c r="K404" s="253"/>
      <c r="L404" s="259"/>
      <c r="M404" s="260"/>
      <c r="N404" s="261"/>
      <c r="O404" s="261"/>
      <c r="P404" s="261"/>
      <c r="Q404" s="261"/>
      <c r="R404" s="261"/>
      <c r="S404" s="261"/>
      <c r="T404" s="262"/>
      <c r="AT404" s="263" t="s">
        <v>168</v>
      </c>
      <c r="AU404" s="263" t="s">
        <v>88</v>
      </c>
      <c r="AV404" s="251" t="s">
        <v>88</v>
      </c>
      <c r="AW404" s="251" t="s">
        <v>35</v>
      </c>
      <c r="AX404" s="251" t="s">
        <v>79</v>
      </c>
      <c r="AY404" s="263" t="s">
        <v>160</v>
      </c>
    </row>
    <row r="405" s="251" customFormat="true" ht="12.8" hidden="false" customHeight="false" outlineLevel="0" collapsed="false">
      <c r="B405" s="252"/>
      <c r="C405" s="253"/>
      <c r="D405" s="254" t="s">
        <v>168</v>
      </c>
      <c r="E405" s="255"/>
      <c r="F405" s="256" t="s">
        <v>1350</v>
      </c>
      <c r="G405" s="253"/>
      <c r="H405" s="257" t="n">
        <v>-1.02</v>
      </c>
      <c r="I405" s="258"/>
      <c r="J405" s="253"/>
      <c r="K405" s="253"/>
      <c r="L405" s="259"/>
      <c r="M405" s="260"/>
      <c r="N405" s="261"/>
      <c r="O405" s="261"/>
      <c r="P405" s="261"/>
      <c r="Q405" s="261"/>
      <c r="R405" s="261"/>
      <c r="S405" s="261"/>
      <c r="T405" s="262"/>
      <c r="AT405" s="263" t="s">
        <v>168</v>
      </c>
      <c r="AU405" s="263" t="s">
        <v>88</v>
      </c>
      <c r="AV405" s="251" t="s">
        <v>88</v>
      </c>
      <c r="AW405" s="251" t="s">
        <v>35</v>
      </c>
      <c r="AX405" s="251" t="s">
        <v>79</v>
      </c>
      <c r="AY405" s="263" t="s">
        <v>160</v>
      </c>
    </row>
    <row r="406" s="251" customFormat="true" ht="12.8" hidden="false" customHeight="false" outlineLevel="0" collapsed="false">
      <c r="B406" s="252"/>
      <c r="C406" s="253"/>
      <c r="D406" s="254" t="s">
        <v>168</v>
      </c>
      <c r="E406" s="255"/>
      <c r="F406" s="256" t="s">
        <v>556</v>
      </c>
      <c r="G406" s="253"/>
      <c r="H406" s="257" t="n">
        <v>-3.152</v>
      </c>
      <c r="I406" s="258"/>
      <c r="J406" s="253"/>
      <c r="K406" s="253"/>
      <c r="L406" s="259"/>
      <c r="M406" s="260"/>
      <c r="N406" s="261"/>
      <c r="O406" s="261"/>
      <c r="P406" s="261"/>
      <c r="Q406" s="261"/>
      <c r="R406" s="261"/>
      <c r="S406" s="261"/>
      <c r="T406" s="262"/>
      <c r="AT406" s="263" t="s">
        <v>168</v>
      </c>
      <c r="AU406" s="263" t="s">
        <v>88</v>
      </c>
      <c r="AV406" s="251" t="s">
        <v>88</v>
      </c>
      <c r="AW406" s="251" t="s">
        <v>35</v>
      </c>
      <c r="AX406" s="251" t="s">
        <v>79</v>
      </c>
      <c r="AY406" s="263" t="s">
        <v>160</v>
      </c>
    </row>
    <row r="407" s="276" customFormat="true" ht="12.8" hidden="false" customHeight="false" outlineLevel="0" collapsed="false">
      <c r="B407" s="277"/>
      <c r="C407" s="278"/>
      <c r="D407" s="254" t="s">
        <v>168</v>
      </c>
      <c r="E407" s="279"/>
      <c r="F407" s="280" t="s">
        <v>1340</v>
      </c>
      <c r="G407" s="278"/>
      <c r="H407" s="279"/>
      <c r="I407" s="281"/>
      <c r="J407" s="278"/>
      <c r="K407" s="278"/>
      <c r="L407" s="282"/>
      <c r="M407" s="283"/>
      <c r="N407" s="284"/>
      <c r="O407" s="284"/>
      <c r="P407" s="284"/>
      <c r="Q407" s="284"/>
      <c r="R407" s="284"/>
      <c r="S407" s="284"/>
      <c r="T407" s="285"/>
      <c r="AT407" s="286" t="s">
        <v>168</v>
      </c>
      <c r="AU407" s="286" t="s">
        <v>88</v>
      </c>
      <c r="AV407" s="276" t="s">
        <v>86</v>
      </c>
      <c r="AW407" s="276" t="s">
        <v>35</v>
      </c>
      <c r="AX407" s="276" t="s">
        <v>79</v>
      </c>
      <c r="AY407" s="286" t="s">
        <v>160</v>
      </c>
    </row>
    <row r="408" s="251" customFormat="true" ht="12.8" hidden="false" customHeight="false" outlineLevel="0" collapsed="false">
      <c r="B408" s="252"/>
      <c r="C408" s="253"/>
      <c r="D408" s="254" t="s">
        <v>168</v>
      </c>
      <c r="E408" s="255"/>
      <c r="F408" s="256" t="s">
        <v>1375</v>
      </c>
      <c r="G408" s="253"/>
      <c r="H408" s="257" t="n">
        <v>4.176</v>
      </c>
      <c r="I408" s="258"/>
      <c r="J408" s="253"/>
      <c r="K408" s="253"/>
      <c r="L408" s="259"/>
      <c r="M408" s="260"/>
      <c r="N408" s="261"/>
      <c r="O408" s="261"/>
      <c r="P408" s="261"/>
      <c r="Q408" s="261"/>
      <c r="R408" s="261"/>
      <c r="S408" s="261"/>
      <c r="T408" s="262"/>
      <c r="AT408" s="263" t="s">
        <v>168</v>
      </c>
      <c r="AU408" s="263" t="s">
        <v>88</v>
      </c>
      <c r="AV408" s="251" t="s">
        <v>88</v>
      </c>
      <c r="AW408" s="251" t="s">
        <v>35</v>
      </c>
      <c r="AX408" s="251" t="s">
        <v>79</v>
      </c>
      <c r="AY408" s="263" t="s">
        <v>160</v>
      </c>
    </row>
    <row r="409" s="276" customFormat="true" ht="12.8" hidden="false" customHeight="false" outlineLevel="0" collapsed="false">
      <c r="B409" s="277"/>
      <c r="C409" s="278"/>
      <c r="D409" s="254" t="s">
        <v>168</v>
      </c>
      <c r="E409" s="279"/>
      <c r="F409" s="280" t="s">
        <v>1342</v>
      </c>
      <c r="G409" s="278"/>
      <c r="H409" s="279"/>
      <c r="I409" s="281"/>
      <c r="J409" s="278"/>
      <c r="K409" s="278"/>
      <c r="L409" s="282"/>
      <c r="M409" s="283"/>
      <c r="N409" s="284"/>
      <c r="O409" s="284"/>
      <c r="P409" s="284"/>
      <c r="Q409" s="284"/>
      <c r="R409" s="284"/>
      <c r="S409" s="284"/>
      <c r="T409" s="285"/>
      <c r="AT409" s="286" t="s">
        <v>168</v>
      </c>
      <c r="AU409" s="286" t="s">
        <v>88</v>
      </c>
      <c r="AV409" s="276" t="s">
        <v>86</v>
      </c>
      <c r="AW409" s="276" t="s">
        <v>35</v>
      </c>
      <c r="AX409" s="276" t="s">
        <v>79</v>
      </c>
      <c r="AY409" s="286" t="s">
        <v>160</v>
      </c>
    </row>
    <row r="410" s="251" customFormat="true" ht="12.8" hidden="false" customHeight="false" outlineLevel="0" collapsed="false">
      <c r="B410" s="252"/>
      <c r="C410" s="253"/>
      <c r="D410" s="254" t="s">
        <v>168</v>
      </c>
      <c r="E410" s="255"/>
      <c r="F410" s="256" t="s">
        <v>1365</v>
      </c>
      <c r="G410" s="253"/>
      <c r="H410" s="257" t="n">
        <v>20.286</v>
      </c>
      <c r="I410" s="258"/>
      <c r="J410" s="253"/>
      <c r="K410" s="253"/>
      <c r="L410" s="259"/>
      <c r="M410" s="260"/>
      <c r="N410" s="261"/>
      <c r="O410" s="261"/>
      <c r="P410" s="261"/>
      <c r="Q410" s="261"/>
      <c r="R410" s="261"/>
      <c r="S410" s="261"/>
      <c r="T410" s="262"/>
      <c r="AT410" s="263" t="s">
        <v>168</v>
      </c>
      <c r="AU410" s="263" t="s">
        <v>88</v>
      </c>
      <c r="AV410" s="251" t="s">
        <v>88</v>
      </c>
      <c r="AW410" s="251" t="s">
        <v>35</v>
      </c>
      <c r="AX410" s="251" t="s">
        <v>79</v>
      </c>
      <c r="AY410" s="263" t="s">
        <v>160</v>
      </c>
    </row>
    <row r="411" s="251" customFormat="true" ht="12.8" hidden="false" customHeight="false" outlineLevel="0" collapsed="false">
      <c r="B411" s="252"/>
      <c r="C411" s="253"/>
      <c r="D411" s="254" t="s">
        <v>168</v>
      </c>
      <c r="E411" s="255"/>
      <c r="F411" s="256" t="s">
        <v>1366</v>
      </c>
      <c r="G411" s="253"/>
      <c r="H411" s="257" t="n">
        <v>-0.558</v>
      </c>
      <c r="I411" s="258"/>
      <c r="J411" s="253"/>
      <c r="K411" s="253"/>
      <c r="L411" s="259"/>
      <c r="M411" s="260"/>
      <c r="N411" s="261"/>
      <c r="O411" s="261"/>
      <c r="P411" s="261"/>
      <c r="Q411" s="261"/>
      <c r="R411" s="261"/>
      <c r="S411" s="261"/>
      <c r="T411" s="262"/>
      <c r="AT411" s="263" t="s">
        <v>168</v>
      </c>
      <c r="AU411" s="263" t="s">
        <v>88</v>
      </c>
      <c r="AV411" s="251" t="s">
        <v>88</v>
      </c>
      <c r="AW411" s="251" t="s">
        <v>35</v>
      </c>
      <c r="AX411" s="251" t="s">
        <v>79</v>
      </c>
      <c r="AY411" s="263" t="s">
        <v>160</v>
      </c>
    </row>
    <row r="412" s="276" customFormat="true" ht="12.8" hidden="false" customHeight="false" outlineLevel="0" collapsed="false">
      <c r="B412" s="277"/>
      <c r="C412" s="278"/>
      <c r="D412" s="254" t="s">
        <v>168</v>
      </c>
      <c r="E412" s="279"/>
      <c r="F412" s="280" t="s">
        <v>1344</v>
      </c>
      <c r="G412" s="278"/>
      <c r="H412" s="279"/>
      <c r="I412" s="281"/>
      <c r="J412" s="278"/>
      <c r="K412" s="278"/>
      <c r="L412" s="282"/>
      <c r="M412" s="283"/>
      <c r="N412" s="284"/>
      <c r="O412" s="284"/>
      <c r="P412" s="284"/>
      <c r="Q412" s="284"/>
      <c r="R412" s="284"/>
      <c r="S412" s="284"/>
      <c r="T412" s="285"/>
      <c r="AT412" s="286" t="s">
        <v>168</v>
      </c>
      <c r="AU412" s="286" t="s">
        <v>88</v>
      </c>
      <c r="AV412" s="276" t="s">
        <v>86</v>
      </c>
      <c r="AW412" s="276" t="s">
        <v>35</v>
      </c>
      <c r="AX412" s="276" t="s">
        <v>79</v>
      </c>
      <c r="AY412" s="286" t="s">
        <v>160</v>
      </c>
    </row>
    <row r="413" s="264" customFormat="true" ht="12.8" hidden="false" customHeight="false" outlineLevel="0" collapsed="false">
      <c r="B413" s="265"/>
      <c r="C413" s="266"/>
      <c r="D413" s="254" t="s">
        <v>168</v>
      </c>
      <c r="E413" s="267"/>
      <c r="F413" s="268" t="s">
        <v>172</v>
      </c>
      <c r="G413" s="266"/>
      <c r="H413" s="269" t="n">
        <v>249.19</v>
      </c>
      <c r="I413" s="270"/>
      <c r="J413" s="266"/>
      <c r="K413" s="266"/>
      <c r="L413" s="271"/>
      <c r="M413" s="272"/>
      <c r="N413" s="273"/>
      <c r="O413" s="273"/>
      <c r="P413" s="273"/>
      <c r="Q413" s="273"/>
      <c r="R413" s="273"/>
      <c r="S413" s="273"/>
      <c r="T413" s="274"/>
      <c r="AT413" s="275" t="s">
        <v>168</v>
      </c>
      <c r="AU413" s="275" t="s">
        <v>88</v>
      </c>
      <c r="AV413" s="264" t="s">
        <v>166</v>
      </c>
      <c r="AW413" s="264" t="s">
        <v>35</v>
      </c>
      <c r="AX413" s="264" t="s">
        <v>86</v>
      </c>
      <c r="AY413" s="275" t="s">
        <v>160</v>
      </c>
    </row>
    <row r="414" s="31" customFormat="true" ht="21.75" hidden="false" customHeight="true" outlineLevel="0" collapsed="false">
      <c r="A414" s="24"/>
      <c r="B414" s="25"/>
      <c r="C414" s="237" t="s">
        <v>6</v>
      </c>
      <c r="D414" s="237" t="s">
        <v>162</v>
      </c>
      <c r="E414" s="238" t="s">
        <v>594</v>
      </c>
      <c r="F414" s="239" t="s">
        <v>595</v>
      </c>
      <c r="G414" s="240" t="s">
        <v>213</v>
      </c>
      <c r="H414" s="241" t="n">
        <v>10.26</v>
      </c>
      <c r="I414" s="242"/>
      <c r="J414" s="243" t="n">
        <f aca="false">ROUND(I414*H414,2)</f>
        <v>0</v>
      </c>
      <c r="K414" s="244"/>
      <c r="L414" s="30"/>
      <c r="M414" s="245"/>
      <c r="N414" s="246" t="s">
        <v>44</v>
      </c>
      <c r="O414" s="74"/>
      <c r="P414" s="247" t="n">
        <f aca="false">O414*H414</f>
        <v>0</v>
      </c>
      <c r="Q414" s="247" t="n">
        <v>0</v>
      </c>
      <c r="R414" s="247" t="n">
        <f aca="false">Q414*H414</f>
        <v>0</v>
      </c>
      <c r="S414" s="247" t="n">
        <v>0</v>
      </c>
      <c r="T414" s="248" t="n">
        <f aca="false">S414*H414</f>
        <v>0</v>
      </c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R414" s="249" t="s">
        <v>166</v>
      </c>
      <c r="AT414" s="249" t="s">
        <v>162</v>
      </c>
      <c r="AU414" s="249" t="s">
        <v>88</v>
      </c>
      <c r="AY414" s="3" t="s">
        <v>160</v>
      </c>
      <c r="BE414" s="250" t="n">
        <f aca="false">IF(N414="základní",J414,0)</f>
        <v>0</v>
      </c>
      <c r="BF414" s="250" t="n">
        <f aca="false">IF(N414="snížená",J414,0)</f>
        <v>0</v>
      </c>
      <c r="BG414" s="250" t="n">
        <f aca="false">IF(N414="zákl. přenesená",J414,0)</f>
        <v>0</v>
      </c>
      <c r="BH414" s="250" t="n">
        <f aca="false">IF(N414="sníž. přenesená",J414,0)</f>
        <v>0</v>
      </c>
      <c r="BI414" s="250" t="n">
        <f aca="false">IF(N414="nulová",J414,0)</f>
        <v>0</v>
      </c>
      <c r="BJ414" s="3" t="s">
        <v>86</v>
      </c>
      <c r="BK414" s="250" t="n">
        <f aca="false">ROUND(I414*H414,2)</f>
        <v>0</v>
      </c>
      <c r="BL414" s="3" t="s">
        <v>166</v>
      </c>
      <c r="BM414" s="249" t="s">
        <v>596</v>
      </c>
    </row>
    <row r="415" s="251" customFormat="true" ht="12.8" hidden="false" customHeight="false" outlineLevel="0" collapsed="false">
      <c r="B415" s="252"/>
      <c r="C415" s="253"/>
      <c r="D415" s="254" t="s">
        <v>168</v>
      </c>
      <c r="E415" s="255"/>
      <c r="F415" s="256" t="s">
        <v>1380</v>
      </c>
      <c r="G415" s="253"/>
      <c r="H415" s="257" t="n">
        <v>1.8</v>
      </c>
      <c r="I415" s="258"/>
      <c r="J415" s="253"/>
      <c r="K415" s="253"/>
      <c r="L415" s="259"/>
      <c r="M415" s="260"/>
      <c r="N415" s="261"/>
      <c r="O415" s="261"/>
      <c r="P415" s="261"/>
      <c r="Q415" s="261"/>
      <c r="R415" s="261"/>
      <c r="S415" s="261"/>
      <c r="T415" s="262"/>
      <c r="AT415" s="263" t="s">
        <v>168</v>
      </c>
      <c r="AU415" s="263" t="s">
        <v>88</v>
      </c>
      <c r="AV415" s="251" t="s">
        <v>88</v>
      </c>
      <c r="AW415" s="251" t="s">
        <v>35</v>
      </c>
      <c r="AX415" s="251" t="s">
        <v>79</v>
      </c>
      <c r="AY415" s="263" t="s">
        <v>160</v>
      </c>
    </row>
    <row r="416" s="251" customFormat="true" ht="12.8" hidden="false" customHeight="false" outlineLevel="0" collapsed="false">
      <c r="B416" s="252"/>
      <c r="C416" s="253"/>
      <c r="D416" s="254" t="s">
        <v>168</v>
      </c>
      <c r="E416" s="255"/>
      <c r="F416" s="256" t="s">
        <v>1381</v>
      </c>
      <c r="G416" s="253"/>
      <c r="H416" s="257" t="n">
        <v>1.53</v>
      </c>
      <c r="I416" s="258"/>
      <c r="J416" s="253"/>
      <c r="K416" s="253"/>
      <c r="L416" s="259"/>
      <c r="M416" s="260"/>
      <c r="N416" s="261"/>
      <c r="O416" s="261"/>
      <c r="P416" s="261"/>
      <c r="Q416" s="261"/>
      <c r="R416" s="261"/>
      <c r="S416" s="261"/>
      <c r="T416" s="262"/>
      <c r="AT416" s="263" t="s">
        <v>168</v>
      </c>
      <c r="AU416" s="263" t="s">
        <v>88</v>
      </c>
      <c r="AV416" s="251" t="s">
        <v>88</v>
      </c>
      <c r="AW416" s="251" t="s">
        <v>35</v>
      </c>
      <c r="AX416" s="251" t="s">
        <v>79</v>
      </c>
      <c r="AY416" s="263" t="s">
        <v>160</v>
      </c>
    </row>
    <row r="417" s="276" customFormat="true" ht="12.8" hidden="false" customHeight="false" outlineLevel="0" collapsed="false">
      <c r="B417" s="277"/>
      <c r="C417" s="278"/>
      <c r="D417" s="254" t="s">
        <v>168</v>
      </c>
      <c r="E417" s="279"/>
      <c r="F417" s="280" t="s">
        <v>1326</v>
      </c>
      <c r="G417" s="278"/>
      <c r="H417" s="279"/>
      <c r="I417" s="281"/>
      <c r="J417" s="278"/>
      <c r="K417" s="278"/>
      <c r="L417" s="282"/>
      <c r="M417" s="283"/>
      <c r="N417" s="284"/>
      <c r="O417" s="284"/>
      <c r="P417" s="284"/>
      <c r="Q417" s="284"/>
      <c r="R417" s="284"/>
      <c r="S417" s="284"/>
      <c r="T417" s="285"/>
      <c r="AT417" s="286" t="s">
        <v>168</v>
      </c>
      <c r="AU417" s="286" t="s">
        <v>88</v>
      </c>
      <c r="AV417" s="276" t="s">
        <v>86</v>
      </c>
      <c r="AW417" s="276" t="s">
        <v>35</v>
      </c>
      <c r="AX417" s="276" t="s">
        <v>79</v>
      </c>
      <c r="AY417" s="286" t="s">
        <v>160</v>
      </c>
    </row>
    <row r="418" s="251" customFormat="true" ht="12.8" hidden="false" customHeight="false" outlineLevel="0" collapsed="false">
      <c r="B418" s="252"/>
      <c r="C418" s="253"/>
      <c r="D418" s="254" t="s">
        <v>168</v>
      </c>
      <c r="E418" s="255"/>
      <c r="F418" s="256" t="s">
        <v>1381</v>
      </c>
      <c r="G418" s="253"/>
      <c r="H418" s="257" t="n">
        <v>1.53</v>
      </c>
      <c r="I418" s="258"/>
      <c r="J418" s="253"/>
      <c r="K418" s="253"/>
      <c r="L418" s="259"/>
      <c r="M418" s="260"/>
      <c r="N418" s="261"/>
      <c r="O418" s="261"/>
      <c r="P418" s="261"/>
      <c r="Q418" s="261"/>
      <c r="R418" s="261"/>
      <c r="S418" s="261"/>
      <c r="T418" s="262"/>
      <c r="AT418" s="263" t="s">
        <v>168</v>
      </c>
      <c r="AU418" s="263" t="s">
        <v>88</v>
      </c>
      <c r="AV418" s="251" t="s">
        <v>88</v>
      </c>
      <c r="AW418" s="251" t="s">
        <v>35</v>
      </c>
      <c r="AX418" s="251" t="s">
        <v>79</v>
      </c>
      <c r="AY418" s="263" t="s">
        <v>160</v>
      </c>
    </row>
    <row r="419" s="276" customFormat="true" ht="12.8" hidden="false" customHeight="false" outlineLevel="0" collapsed="false">
      <c r="B419" s="277"/>
      <c r="C419" s="278"/>
      <c r="D419" s="254" t="s">
        <v>168</v>
      </c>
      <c r="E419" s="279"/>
      <c r="F419" s="280" t="s">
        <v>1328</v>
      </c>
      <c r="G419" s="278"/>
      <c r="H419" s="279"/>
      <c r="I419" s="281"/>
      <c r="J419" s="278"/>
      <c r="K419" s="278"/>
      <c r="L419" s="282"/>
      <c r="M419" s="283"/>
      <c r="N419" s="284"/>
      <c r="O419" s="284"/>
      <c r="P419" s="284"/>
      <c r="Q419" s="284"/>
      <c r="R419" s="284"/>
      <c r="S419" s="284"/>
      <c r="T419" s="285"/>
      <c r="AT419" s="286" t="s">
        <v>168</v>
      </c>
      <c r="AU419" s="286" t="s">
        <v>88</v>
      </c>
      <c r="AV419" s="276" t="s">
        <v>86</v>
      </c>
      <c r="AW419" s="276" t="s">
        <v>35</v>
      </c>
      <c r="AX419" s="276" t="s">
        <v>79</v>
      </c>
      <c r="AY419" s="286" t="s">
        <v>160</v>
      </c>
    </row>
    <row r="420" s="251" customFormat="true" ht="12.8" hidden="false" customHeight="false" outlineLevel="0" collapsed="false">
      <c r="B420" s="252"/>
      <c r="C420" s="253"/>
      <c r="D420" s="254" t="s">
        <v>168</v>
      </c>
      <c r="E420" s="255"/>
      <c r="F420" s="256" t="s">
        <v>1380</v>
      </c>
      <c r="G420" s="253"/>
      <c r="H420" s="257" t="n">
        <v>1.8</v>
      </c>
      <c r="I420" s="258"/>
      <c r="J420" s="253"/>
      <c r="K420" s="253"/>
      <c r="L420" s="259"/>
      <c r="M420" s="260"/>
      <c r="N420" s="261"/>
      <c r="O420" s="261"/>
      <c r="P420" s="261"/>
      <c r="Q420" s="261"/>
      <c r="R420" s="261"/>
      <c r="S420" s="261"/>
      <c r="T420" s="262"/>
      <c r="AT420" s="263" t="s">
        <v>168</v>
      </c>
      <c r="AU420" s="263" t="s">
        <v>88</v>
      </c>
      <c r="AV420" s="251" t="s">
        <v>88</v>
      </c>
      <c r="AW420" s="251" t="s">
        <v>35</v>
      </c>
      <c r="AX420" s="251" t="s">
        <v>79</v>
      </c>
      <c r="AY420" s="263" t="s">
        <v>160</v>
      </c>
    </row>
    <row r="421" s="276" customFormat="true" ht="12.8" hidden="false" customHeight="false" outlineLevel="0" collapsed="false">
      <c r="B421" s="277"/>
      <c r="C421" s="278"/>
      <c r="D421" s="254" t="s">
        <v>168</v>
      </c>
      <c r="E421" s="279"/>
      <c r="F421" s="280" t="s">
        <v>1334</v>
      </c>
      <c r="G421" s="278"/>
      <c r="H421" s="279"/>
      <c r="I421" s="281"/>
      <c r="J421" s="278"/>
      <c r="K421" s="278"/>
      <c r="L421" s="282"/>
      <c r="M421" s="283"/>
      <c r="N421" s="284"/>
      <c r="O421" s="284"/>
      <c r="P421" s="284"/>
      <c r="Q421" s="284"/>
      <c r="R421" s="284"/>
      <c r="S421" s="284"/>
      <c r="T421" s="285"/>
      <c r="AT421" s="286" t="s">
        <v>168</v>
      </c>
      <c r="AU421" s="286" t="s">
        <v>88</v>
      </c>
      <c r="AV421" s="276" t="s">
        <v>86</v>
      </c>
      <c r="AW421" s="276" t="s">
        <v>35</v>
      </c>
      <c r="AX421" s="276" t="s">
        <v>79</v>
      </c>
      <c r="AY421" s="286" t="s">
        <v>160</v>
      </c>
    </row>
    <row r="422" s="251" customFormat="true" ht="12.8" hidden="false" customHeight="false" outlineLevel="0" collapsed="false">
      <c r="B422" s="252"/>
      <c r="C422" s="253"/>
      <c r="D422" s="254" t="s">
        <v>168</v>
      </c>
      <c r="E422" s="255"/>
      <c r="F422" s="256" t="s">
        <v>1380</v>
      </c>
      <c r="G422" s="253"/>
      <c r="H422" s="257" t="n">
        <v>1.8</v>
      </c>
      <c r="I422" s="258"/>
      <c r="J422" s="253"/>
      <c r="K422" s="253"/>
      <c r="L422" s="259"/>
      <c r="M422" s="260"/>
      <c r="N422" s="261"/>
      <c r="O422" s="261"/>
      <c r="P422" s="261"/>
      <c r="Q422" s="261"/>
      <c r="R422" s="261"/>
      <c r="S422" s="261"/>
      <c r="T422" s="262"/>
      <c r="AT422" s="263" t="s">
        <v>168</v>
      </c>
      <c r="AU422" s="263" t="s">
        <v>88</v>
      </c>
      <c r="AV422" s="251" t="s">
        <v>88</v>
      </c>
      <c r="AW422" s="251" t="s">
        <v>35</v>
      </c>
      <c r="AX422" s="251" t="s">
        <v>79</v>
      </c>
      <c r="AY422" s="263" t="s">
        <v>160</v>
      </c>
    </row>
    <row r="423" s="276" customFormat="true" ht="12.8" hidden="false" customHeight="false" outlineLevel="0" collapsed="false">
      <c r="B423" s="277"/>
      <c r="C423" s="278"/>
      <c r="D423" s="254" t="s">
        <v>168</v>
      </c>
      <c r="E423" s="279"/>
      <c r="F423" s="280" t="s">
        <v>1336</v>
      </c>
      <c r="G423" s="278"/>
      <c r="H423" s="279"/>
      <c r="I423" s="281"/>
      <c r="J423" s="278"/>
      <c r="K423" s="278"/>
      <c r="L423" s="282"/>
      <c r="M423" s="283"/>
      <c r="N423" s="284"/>
      <c r="O423" s="284"/>
      <c r="P423" s="284"/>
      <c r="Q423" s="284"/>
      <c r="R423" s="284"/>
      <c r="S423" s="284"/>
      <c r="T423" s="285"/>
      <c r="AT423" s="286" t="s">
        <v>168</v>
      </c>
      <c r="AU423" s="286" t="s">
        <v>88</v>
      </c>
      <c r="AV423" s="276" t="s">
        <v>86</v>
      </c>
      <c r="AW423" s="276" t="s">
        <v>35</v>
      </c>
      <c r="AX423" s="276" t="s">
        <v>79</v>
      </c>
      <c r="AY423" s="286" t="s">
        <v>160</v>
      </c>
    </row>
    <row r="424" s="251" customFormat="true" ht="12.8" hidden="false" customHeight="false" outlineLevel="0" collapsed="false">
      <c r="B424" s="252"/>
      <c r="C424" s="253"/>
      <c r="D424" s="254" t="s">
        <v>168</v>
      </c>
      <c r="E424" s="255"/>
      <c r="F424" s="256" t="s">
        <v>1380</v>
      </c>
      <c r="G424" s="253"/>
      <c r="H424" s="257" t="n">
        <v>1.8</v>
      </c>
      <c r="I424" s="258"/>
      <c r="J424" s="253"/>
      <c r="K424" s="253"/>
      <c r="L424" s="259"/>
      <c r="M424" s="260"/>
      <c r="N424" s="261"/>
      <c r="O424" s="261"/>
      <c r="P424" s="261"/>
      <c r="Q424" s="261"/>
      <c r="R424" s="261"/>
      <c r="S424" s="261"/>
      <c r="T424" s="262"/>
      <c r="AT424" s="263" t="s">
        <v>168</v>
      </c>
      <c r="AU424" s="263" t="s">
        <v>88</v>
      </c>
      <c r="AV424" s="251" t="s">
        <v>88</v>
      </c>
      <c r="AW424" s="251" t="s">
        <v>35</v>
      </c>
      <c r="AX424" s="251" t="s">
        <v>79</v>
      </c>
      <c r="AY424" s="263" t="s">
        <v>160</v>
      </c>
    </row>
    <row r="425" s="276" customFormat="true" ht="12.8" hidden="false" customHeight="false" outlineLevel="0" collapsed="false">
      <c r="B425" s="277"/>
      <c r="C425" s="278"/>
      <c r="D425" s="254" t="s">
        <v>168</v>
      </c>
      <c r="E425" s="279"/>
      <c r="F425" s="280" t="s">
        <v>1340</v>
      </c>
      <c r="G425" s="278"/>
      <c r="H425" s="279"/>
      <c r="I425" s="281"/>
      <c r="J425" s="278"/>
      <c r="K425" s="278"/>
      <c r="L425" s="282"/>
      <c r="M425" s="283"/>
      <c r="N425" s="284"/>
      <c r="O425" s="284"/>
      <c r="P425" s="284"/>
      <c r="Q425" s="284"/>
      <c r="R425" s="284"/>
      <c r="S425" s="284"/>
      <c r="T425" s="285"/>
      <c r="AT425" s="286" t="s">
        <v>168</v>
      </c>
      <c r="AU425" s="286" t="s">
        <v>88</v>
      </c>
      <c r="AV425" s="276" t="s">
        <v>86</v>
      </c>
      <c r="AW425" s="276" t="s">
        <v>35</v>
      </c>
      <c r="AX425" s="276" t="s">
        <v>79</v>
      </c>
      <c r="AY425" s="286" t="s">
        <v>160</v>
      </c>
    </row>
    <row r="426" s="264" customFormat="true" ht="12.8" hidden="false" customHeight="false" outlineLevel="0" collapsed="false">
      <c r="B426" s="265"/>
      <c r="C426" s="266"/>
      <c r="D426" s="254" t="s">
        <v>168</v>
      </c>
      <c r="E426" s="267"/>
      <c r="F426" s="268" t="s">
        <v>172</v>
      </c>
      <c r="G426" s="266"/>
      <c r="H426" s="269" t="n">
        <v>10.26</v>
      </c>
      <c r="I426" s="270"/>
      <c r="J426" s="266"/>
      <c r="K426" s="266"/>
      <c r="L426" s="271"/>
      <c r="M426" s="272"/>
      <c r="N426" s="273"/>
      <c r="O426" s="273"/>
      <c r="P426" s="273"/>
      <c r="Q426" s="273"/>
      <c r="R426" s="273"/>
      <c r="S426" s="273"/>
      <c r="T426" s="274"/>
      <c r="AT426" s="275" t="s">
        <v>168</v>
      </c>
      <c r="AU426" s="275" t="s">
        <v>88</v>
      </c>
      <c r="AV426" s="264" t="s">
        <v>166</v>
      </c>
      <c r="AW426" s="264" t="s">
        <v>35</v>
      </c>
      <c r="AX426" s="264" t="s">
        <v>86</v>
      </c>
      <c r="AY426" s="275" t="s">
        <v>160</v>
      </c>
    </row>
    <row r="427" s="31" customFormat="true" ht="21.75" hidden="false" customHeight="true" outlineLevel="0" collapsed="false">
      <c r="A427" s="24"/>
      <c r="B427" s="25"/>
      <c r="C427" s="237" t="s">
        <v>291</v>
      </c>
      <c r="D427" s="237" t="s">
        <v>162</v>
      </c>
      <c r="E427" s="238" t="s">
        <v>1382</v>
      </c>
      <c r="F427" s="239" t="s">
        <v>1383</v>
      </c>
      <c r="G427" s="240" t="s">
        <v>221</v>
      </c>
      <c r="H427" s="241" t="n">
        <v>6.78</v>
      </c>
      <c r="I427" s="242"/>
      <c r="J427" s="243" t="n">
        <f aca="false">ROUND(I427*H427,2)</f>
        <v>0</v>
      </c>
      <c r="K427" s="244"/>
      <c r="L427" s="30"/>
      <c r="M427" s="245"/>
      <c r="N427" s="246" t="s">
        <v>44</v>
      </c>
      <c r="O427" s="74"/>
      <c r="P427" s="247" t="n">
        <f aca="false">O427*H427</f>
        <v>0</v>
      </c>
      <c r="Q427" s="247" t="n">
        <v>0</v>
      </c>
      <c r="R427" s="247" t="n">
        <f aca="false">Q427*H427</f>
        <v>0</v>
      </c>
      <c r="S427" s="247" t="n">
        <v>0</v>
      </c>
      <c r="T427" s="248" t="n">
        <f aca="false">S427*H427</f>
        <v>0</v>
      </c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R427" s="249" t="s">
        <v>166</v>
      </c>
      <c r="AT427" s="249" t="s">
        <v>162</v>
      </c>
      <c r="AU427" s="249" t="s">
        <v>88</v>
      </c>
      <c r="AY427" s="3" t="s">
        <v>160</v>
      </c>
      <c r="BE427" s="250" t="n">
        <f aca="false">IF(N427="základní",J427,0)</f>
        <v>0</v>
      </c>
      <c r="BF427" s="250" t="n">
        <f aca="false">IF(N427="snížená",J427,0)</f>
        <v>0</v>
      </c>
      <c r="BG427" s="250" t="n">
        <f aca="false">IF(N427="zákl. přenesená",J427,0)</f>
        <v>0</v>
      </c>
      <c r="BH427" s="250" t="n">
        <f aca="false">IF(N427="sníž. přenesená",J427,0)</f>
        <v>0</v>
      </c>
      <c r="BI427" s="250" t="n">
        <f aca="false">IF(N427="nulová",J427,0)</f>
        <v>0</v>
      </c>
      <c r="BJ427" s="3" t="s">
        <v>86</v>
      </c>
      <c r="BK427" s="250" t="n">
        <f aca="false">ROUND(I427*H427,2)</f>
        <v>0</v>
      </c>
      <c r="BL427" s="3" t="s">
        <v>166</v>
      </c>
      <c r="BM427" s="249" t="s">
        <v>1384</v>
      </c>
    </row>
    <row r="428" s="251" customFormat="true" ht="12.8" hidden="false" customHeight="false" outlineLevel="0" collapsed="false">
      <c r="B428" s="252"/>
      <c r="C428" s="253"/>
      <c r="D428" s="254" t="s">
        <v>168</v>
      </c>
      <c r="E428" s="255"/>
      <c r="F428" s="256" t="s">
        <v>1385</v>
      </c>
      <c r="G428" s="253"/>
      <c r="H428" s="257" t="n">
        <v>6.78</v>
      </c>
      <c r="I428" s="258"/>
      <c r="J428" s="253"/>
      <c r="K428" s="253"/>
      <c r="L428" s="259"/>
      <c r="M428" s="260"/>
      <c r="N428" s="261"/>
      <c r="O428" s="261"/>
      <c r="P428" s="261"/>
      <c r="Q428" s="261"/>
      <c r="R428" s="261"/>
      <c r="S428" s="261"/>
      <c r="T428" s="262"/>
      <c r="AT428" s="263" t="s">
        <v>168</v>
      </c>
      <c r="AU428" s="263" t="s">
        <v>88</v>
      </c>
      <c r="AV428" s="251" t="s">
        <v>88</v>
      </c>
      <c r="AW428" s="251" t="s">
        <v>35</v>
      </c>
      <c r="AX428" s="251" t="s">
        <v>79</v>
      </c>
      <c r="AY428" s="263" t="s">
        <v>160</v>
      </c>
    </row>
    <row r="429" s="276" customFormat="true" ht="12.8" hidden="false" customHeight="false" outlineLevel="0" collapsed="false">
      <c r="B429" s="277"/>
      <c r="C429" s="278"/>
      <c r="D429" s="254" t="s">
        <v>168</v>
      </c>
      <c r="E429" s="279"/>
      <c r="F429" s="280" t="s">
        <v>1368</v>
      </c>
      <c r="G429" s="278"/>
      <c r="H429" s="279"/>
      <c r="I429" s="281"/>
      <c r="J429" s="278"/>
      <c r="K429" s="278"/>
      <c r="L429" s="282"/>
      <c r="M429" s="283"/>
      <c r="N429" s="284"/>
      <c r="O429" s="284"/>
      <c r="P429" s="284"/>
      <c r="Q429" s="284"/>
      <c r="R429" s="284"/>
      <c r="S429" s="284"/>
      <c r="T429" s="285"/>
      <c r="AT429" s="286" t="s">
        <v>168</v>
      </c>
      <c r="AU429" s="286" t="s">
        <v>88</v>
      </c>
      <c r="AV429" s="276" t="s">
        <v>86</v>
      </c>
      <c r="AW429" s="276" t="s">
        <v>35</v>
      </c>
      <c r="AX429" s="276" t="s">
        <v>79</v>
      </c>
      <c r="AY429" s="286" t="s">
        <v>160</v>
      </c>
    </row>
    <row r="430" s="264" customFormat="true" ht="12.8" hidden="false" customHeight="false" outlineLevel="0" collapsed="false">
      <c r="B430" s="265"/>
      <c r="C430" s="266"/>
      <c r="D430" s="254" t="s">
        <v>168</v>
      </c>
      <c r="E430" s="267"/>
      <c r="F430" s="268" t="s">
        <v>172</v>
      </c>
      <c r="G430" s="266"/>
      <c r="H430" s="269" t="n">
        <v>6.78</v>
      </c>
      <c r="I430" s="270"/>
      <c r="J430" s="266"/>
      <c r="K430" s="266"/>
      <c r="L430" s="271"/>
      <c r="M430" s="272"/>
      <c r="N430" s="273"/>
      <c r="O430" s="273"/>
      <c r="P430" s="273"/>
      <c r="Q430" s="273"/>
      <c r="R430" s="273"/>
      <c r="S430" s="273"/>
      <c r="T430" s="274"/>
      <c r="AT430" s="275" t="s">
        <v>168</v>
      </c>
      <c r="AU430" s="275" t="s">
        <v>88</v>
      </c>
      <c r="AV430" s="264" t="s">
        <v>166</v>
      </c>
      <c r="AW430" s="264" t="s">
        <v>35</v>
      </c>
      <c r="AX430" s="264" t="s">
        <v>86</v>
      </c>
      <c r="AY430" s="275" t="s">
        <v>160</v>
      </c>
    </row>
    <row r="431" s="31" customFormat="true" ht="21.75" hidden="false" customHeight="true" outlineLevel="0" collapsed="false">
      <c r="A431" s="24"/>
      <c r="B431" s="25"/>
      <c r="C431" s="287" t="s">
        <v>297</v>
      </c>
      <c r="D431" s="287" t="s">
        <v>262</v>
      </c>
      <c r="E431" s="288" t="s">
        <v>1386</v>
      </c>
      <c r="F431" s="289" t="s">
        <v>1387</v>
      </c>
      <c r="G431" s="290" t="s">
        <v>221</v>
      </c>
      <c r="H431" s="291" t="n">
        <v>7.119</v>
      </c>
      <c r="I431" s="292"/>
      <c r="J431" s="293" t="n">
        <f aca="false">ROUND(I431*H431,2)</f>
        <v>0</v>
      </c>
      <c r="K431" s="294"/>
      <c r="L431" s="295"/>
      <c r="M431" s="296"/>
      <c r="N431" s="297" t="s">
        <v>44</v>
      </c>
      <c r="O431" s="74"/>
      <c r="P431" s="247" t="n">
        <f aca="false">O431*H431</f>
        <v>0</v>
      </c>
      <c r="Q431" s="247" t="n">
        <v>0.00012</v>
      </c>
      <c r="R431" s="247" t="n">
        <f aca="false">Q431*H431</f>
        <v>0.00085428</v>
      </c>
      <c r="S431" s="247" t="n">
        <v>0</v>
      </c>
      <c r="T431" s="248" t="n">
        <f aca="false">S431*H431</f>
        <v>0</v>
      </c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R431" s="249" t="s">
        <v>200</v>
      </c>
      <c r="AT431" s="249" t="s">
        <v>262</v>
      </c>
      <c r="AU431" s="249" t="s">
        <v>88</v>
      </c>
      <c r="AY431" s="3" t="s">
        <v>160</v>
      </c>
      <c r="BE431" s="250" t="n">
        <f aca="false">IF(N431="základní",J431,0)</f>
        <v>0</v>
      </c>
      <c r="BF431" s="250" t="n">
        <f aca="false">IF(N431="snížená",J431,0)</f>
        <v>0</v>
      </c>
      <c r="BG431" s="250" t="n">
        <f aca="false">IF(N431="zákl. přenesená",J431,0)</f>
        <v>0</v>
      </c>
      <c r="BH431" s="250" t="n">
        <f aca="false">IF(N431="sníž. přenesená",J431,0)</f>
        <v>0</v>
      </c>
      <c r="BI431" s="250" t="n">
        <f aca="false">IF(N431="nulová",J431,0)</f>
        <v>0</v>
      </c>
      <c r="BJ431" s="3" t="s">
        <v>86</v>
      </c>
      <c r="BK431" s="250" t="n">
        <f aca="false">ROUND(I431*H431,2)</f>
        <v>0</v>
      </c>
      <c r="BL431" s="3" t="s">
        <v>166</v>
      </c>
      <c r="BM431" s="249" t="s">
        <v>1388</v>
      </c>
    </row>
    <row r="432" s="251" customFormat="true" ht="12.8" hidden="false" customHeight="false" outlineLevel="0" collapsed="false">
      <c r="B432" s="252"/>
      <c r="C432" s="253"/>
      <c r="D432" s="254" t="s">
        <v>168</v>
      </c>
      <c r="E432" s="253"/>
      <c r="F432" s="256" t="s">
        <v>1389</v>
      </c>
      <c r="G432" s="253"/>
      <c r="H432" s="257" t="n">
        <v>7.119</v>
      </c>
      <c r="I432" s="258"/>
      <c r="J432" s="253"/>
      <c r="K432" s="253"/>
      <c r="L432" s="259"/>
      <c r="M432" s="260"/>
      <c r="N432" s="261"/>
      <c r="O432" s="261"/>
      <c r="P432" s="261"/>
      <c r="Q432" s="261"/>
      <c r="R432" s="261"/>
      <c r="S432" s="261"/>
      <c r="T432" s="262"/>
      <c r="AT432" s="263" t="s">
        <v>168</v>
      </c>
      <c r="AU432" s="263" t="s">
        <v>88</v>
      </c>
      <c r="AV432" s="251" t="s">
        <v>88</v>
      </c>
      <c r="AW432" s="251" t="s">
        <v>3</v>
      </c>
      <c r="AX432" s="251" t="s">
        <v>86</v>
      </c>
      <c r="AY432" s="263" t="s">
        <v>160</v>
      </c>
    </row>
    <row r="433" s="31" customFormat="true" ht="21.75" hidden="false" customHeight="true" outlineLevel="0" collapsed="false">
      <c r="A433" s="24"/>
      <c r="B433" s="25"/>
      <c r="C433" s="237" t="s">
        <v>301</v>
      </c>
      <c r="D433" s="237" t="s">
        <v>162</v>
      </c>
      <c r="E433" s="238" t="s">
        <v>605</v>
      </c>
      <c r="F433" s="239" t="s">
        <v>606</v>
      </c>
      <c r="G433" s="240" t="s">
        <v>221</v>
      </c>
      <c r="H433" s="241" t="n">
        <v>23.22</v>
      </c>
      <c r="I433" s="242"/>
      <c r="J433" s="243" t="n">
        <f aca="false">ROUND(I433*H433,2)</f>
        <v>0</v>
      </c>
      <c r="K433" s="244"/>
      <c r="L433" s="30"/>
      <c r="M433" s="245"/>
      <c r="N433" s="246" t="s">
        <v>44</v>
      </c>
      <c r="O433" s="74"/>
      <c r="P433" s="247" t="n">
        <f aca="false">O433*H433</f>
        <v>0</v>
      </c>
      <c r="Q433" s="247" t="n">
        <v>0</v>
      </c>
      <c r="R433" s="247" t="n">
        <f aca="false">Q433*H433</f>
        <v>0</v>
      </c>
      <c r="S433" s="247" t="n">
        <v>0</v>
      </c>
      <c r="T433" s="248" t="n">
        <f aca="false">S433*H433</f>
        <v>0</v>
      </c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R433" s="249" t="s">
        <v>166</v>
      </c>
      <c r="AT433" s="249" t="s">
        <v>162</v>
      </c>
      <c r="AU433" s="249" t="s">
        <v>88</v>
      </c>
      <c r="AY433" s="3" t="s">
        <v>160</v>
      </c>
      <c r="BE433" s="250" t="n">
        <f aca="false">IF(N433="základní",J433,0)</f>
        <v>0</v>
      </c>
      <c r="BF433" s="250" t="n">
        <f aca="false">IF(N433="snížená",J433,0)</f>
        <v>0</v>
      </c>
      <c r="BG433" s="250" t="n">
        <f aca="false">IF(N433="zákl. přenesená",J433,0)</f>
        <v>0</v>
      </c>
      <c r="BH433" s="250" t="n">
        <f aca="false">IF(N433="sníž. přenesená",J433,0)</f>
        <v>0</v>
      </c>
      <c r="BI433" s="250" t="n">
        <f aca="false">IF(N433="nulová",J433,0)</f>
        <v>0</v>
      </c>
      <c r="BJ433" s="3" t="s">
        <v>86</v>
      </c>
      <c r="BK433" s="250" t="n">
        <f aca="false">ROUND(I433*H433,2)</f>
        <v>0</v>
      </c>
      <c r="BL433" s="3" t="s">
        <v>166</v>
      </c>
      <c r="BM433" s="249" t="s">
        <v>607</v>
      </c>
    </row>
    <row r="434" s="251" customFormat="true" ht="12.8" hidden="false" customHeight="false" outlineLevel="0" collapsed="false">
      <c r="B434" s="252"/>
      <c r="C434" s="253"/>
      <c r="D434" s="254" t="s">
        <v>168</v>
      </c>
      <c r="E434" s="255"/>
      <c r="F434" s="256" t="s">
        <v>1390</v>
      </c>
      <c r="G434" s="253"/>
      <c r="H434" s="257" t="n">
        <v>3.9</v>
      </c>
      <c r="I434" s="258"/>
      <c r="J434" s="253"/>
      <c r="K434" s="253"/>
      <c r="L434" s="259"/>
      <c r="M434" s="260"/>
      <c r="N434" s="261"/>
      <c r="O434" s="261"/>
      <c r="P434" s="261"/>
      <c r="Q434" s="261"/>
      <c r="R434" s="261"/>
      <c r="S434" s="261"/>
      <c r="T434" s="262"/>
      <c r="AT434" s="263" t="s">
        <v>168</v>
      </c>
      <c r="AU434" s="263" t="s">
        <v>88</v>
      </c>
      <c r="AV434" s="251" t="s">
        <v>88</v>
      </c>
      <c r="AW434" s="251" t="s">
        <v>35</v>
      </c>
      <c r="AX434" s="251" t="s">
        <v>79</v>
      </c>
      <c r="AY434" s="263" t="s">
        <v>160</v>
      </c>
    </row>
    <row r="435" s="251" customFormat="true" ht="12.8" hidden="false" customHeight="false" outlineLevel="0" collapsed="false">
      <c r="B435" s="252"/>
      <c r="C435" s="253"/>
      <c r="D435" s="254" t="s">
        <v>168</v>
      </c>
      <c r="E435" s="255"/>
      <c r="F435" s="256" t="s">
        <v>1391</v>
      </c>
      <c r="G435" s="253"/>
      <c r="H435" s="257" t="n">
        <v>3.81</v>
      </c>
      <c r="I435" s="258"/>
      <c r="J435" s="253"/>
      <c r="K435" s="253"/>
      <c r="L435" s="259"/>
      <c r="M435" s="260"/>
      <c r="N435" s="261"/>
      <c r="O435" s="261"/>
      <c r="P435" s="261"/>
      <c r="Q435" s="261"/>
      <c r="R435" s="261"/>
      <c r="S435" s="261"/>
      <c r="T435" s="262"/>
      <c r="AT435" s="263" t="s">
        <v>168</v>
      </c>
      <c r="AU435" s="263" t="s">
        <v>88</v>
      </c>
      <c r="AV435" s="251" t="s">
        <v>88</v>
      </c>
      <c r="AW435" s="251" t="s">
        <v>35</v>
      </c>
      <c r="AX435" s="251" t="s">
        <v>79</v>
      </c>
      <c r="AY435" s="263" t="s">
        <v>160</v>
      </c>
    </row>
    <row r="436" s="276" customFormat="true" ht="12.8" hidden="false" customHeight="false" outlineLevel="0" collapsed="false">
      <c r="B436" s="277"/>
      <c r="C436" s="278"/>
      <c r="D436" s="254" t="s">
        <v>168</v>
      </c>
      <c r="E436" s="279"/>
      <c r="F436" s="280" t="s">
        <v>1326</v>
      </c>
      <c r="G436" s="278"/>
      <c r="H436" s="279"/>
      <c r="I436" s="281"/>
      <c r="J436" s="278"/>
      <c r="K436" s="278"/>
      <c r="L436" s="282"/>
      <c r="M436" s="283"/>
      <c r="N436" s="284"/>
      <c r="O436" s="284"/>
      <c r="P436" s="284"/>
      <c r="Q436" s="284"/>
      <c r="R436" s="284"/>
      <c r="S436" s="284"/>
      <c r="T436" s="285"/>
      <c r="AT436" s="286" t="s">
        <v>168</v>
      </c>
      <c r="AU436" s="286" t="s">
        <v>88</v>
      </c>
      <c r="AV436" s="276" t="s">
        <v>86</v>
      </c>
      <c r="AW436" s="276" t="s">
        <v>35</v>
      </c>
      <c r="AX436" s="276" t="s">
        <v>79</v>
      </c>
      <c r="AY436" s="286" t="s">
        <v>160</v>
      </c>
    </row>
    <row r="437" s="251" customFormat="true" ht="12.8" hidden="false" customHeight="false" outlineLevel="0" collapsed="false">
      <c r="B437" s="252"/>
      <c r="C437" s="253"/>
      <c r="D437" s="254" t="s">
        <v>168</v>
      </c>
      <c r="E437" s="255"/>
      <c r="F437" s="256" t="s">
        <v>1391</v>
      </c>
      <c r="G437" s="253"/>
      <c r="H437" s="257" t="n">
        <v>3.81</v>
      </c>
      <c r="I437" s="258"/>
      <c r="J437" s="253"/>
      <c r="K437" s="253"/>
      <c r="L437" s="259"/>
      <c r="M437" s="260"/>
      <c r="N437" s="261"/>
      <c r="O437" s="261"/>
      <c r="P437" s="261"/>
      <c r="Q437" s="261"/>
      <c r="R437" s="261"/>
      <c r="S437" s="261"/>
      <c r="T437" s="262"/>
      <c r="AT437" s="263" t="s">
        <v>168</v>
      </c>
      <c r="AU437" s="263" t="s">
        <v>88</v>
      </c>
      <c r="AV437" s="251" t="s">
        <v>88</v>
      </c>
      <c r="AW437" s="251" t="s">
        <v>35</v>
      </c>
      <c r="AX437" s="251" t="s">
        <v>79</v>
      </c>
      <c r="AY437" s="263" t="s">
        <v>160</v>
      </c>
    </row>
    <row r="438" s="276" customFormat="true" ht="12.8" hidden="false" customHeight="false" outlineLevel="0" collapsed="false">
      <c r="B438" s="277"/>
      <c r="C438" s="278"/>
      <c r="D438" s="254" t="s">
        <v>168</v>
      </c>
      <c r="E438" s="279"/>
      <c r="F438" s="280" t="s">
        <v>1328</v>
      </c>
      <c r="G438" s="278"/>
      <c r="H438" s="279"/>
      <c r="I438" s="281"/>
      <c r="J438" s="278"/>
      <c r="K438" s="278"/>
      <c r="L438" s="282"/>
      <c r="M438" s="283"/>
      <c r="N438" s="284"/>
      <c r="O438" s="284"/>
      <c r="P438" s="284"/>
      <c r="Q438" s="284"/>
      <c r="R438" s="284"/>
      <c r="S438" s="284"/>
      <c r="T438" s="285"/>
      <c r="AT438" s="286" t="s">
        <v>168</v>
      </c>
      <c r="AU438" s="286" t="s">
        <v>88</v>
      </c>
      <c r="AV438" s="276" t="s">
        <v>86</v>
      </c>
      <c r="AW438" s="276" t="s">
        <v>35</v>
      </c>
      <c r="AX438" s="276" t="s">
        <v>79</v>
      </c>
      <c r="AY438" s="286" t="s">
        <v>160</v>
      </c>
    </row>
    <row r="439" s="251" customFormat="true" ht="12.8" hidden="false" customHeight="false" outlineLevel="0" collapsed="false">
      <c r="B439" s="252"/>
      <c r="C439" s="253"/>
      <c r="D439" s="254" t="s">
        <v>168</v>
      </c>
      <c r="E439" s="255"/>
      <c r="F439" s="256" t="s">
        <v>1390</v>
      </c>
      <c r="G439" s="253"/>
      <c r="H439" s="257" t="n">
        <v>3.9</v>
      </c>
      <c r="I439" s="258"/>
      <c r="J439" s="253"/>
      <c r="K439" s="253"/>
      <c r="L439" s="259"/>
      <c r="M439" s="260"/>
      <c r="N439" s="261"/>
      <c r="O439" s="261"/>
      <c r="P439" s="261"/>
      <c r="Q439" s="261"/>
      <c r="R439" s="261"/>
      <c r="S439" s="261"/>
      <c r="T439" s="262"/>
      <c r="AT439" s="263" t="s">
        <v>168</v>
      </c>
      <c r="AU439" s="263" t="s">
        <v>88</v>
      </c>
      <c r="AV439" s="251" t="s">
        <v>88</v>
      </c>
      <c r="AW439" s="251" t="s">
        <v>35</v>
      </c>
      <c r="AX439" s="251" t="s">
        <v>79</v>
      </c>
      <c r="AY439" s="263" t="s">
        <v>160</v>
      </c>
    </row>
    <row r="440" s="276" customFormat="true" ht="12.8" hidden="false" customHeight="false" outlineLevel="0" collapsed="false">
      <c r="B440" s="277"/>
      <c r="C440" s="278"/>
      <c r="D440" s="254" t="s">
        <v>168</v>
      </c>
      <c r="E440" s="279"/>
      <c r="F440" s="280" t="s">
        <v>1334</v>
      </c>
      <c r="G440" s="278"/>
      <c r="H440" s="279"/>
      <c r="I440" s="281"/>
      <c r="J440" s="278"/>
      <c r="K440" s="278"/>
      <c r="L440" s="282"/>
      <c r="M440" s="283"/>
      <c r="N440" s="284"/>
      <c r="O440" s="284"/>
      <c r="P440" s="284"/>
      <c r="Q440" s="284"/>
      <c r="R440" s="284"/>
      <c r="S440" s="284"/>
      <c r="T440" s="285"/>
      <c r="AT440" s="286" t="s">
        <v>168</v>
      </c>
      <c r="AU440" s="286" t="s">
        <v>88</v>
      </c>
      <c r="AV440" s="276" t="s">
        <v>86</v>
      </c>
      <c r="AW440" s="276" t="s">
        <v>35</v>
      </c>
      <c r="AX440" s="276" t="s">
        <v>79</v>
      </c>
      <c r="AY440" s="286" t="s">
        <v>160</v>
      </c>
    </row>
    <row r="441" s="251" customFormat="true" ht="12.8" hidden="false" customHeight="false" outlineLevel="0" collapsed="false">
      <c r="B441" s="252"/>
      <c r="C441" s="253"/>
      <c r="D441" s="254" t="s">
        <v>168</v>
      </c>
      <c r="E441" s="255"/>
      <c r="F441" s="256" t="s">
        <v>1390</v>
      </c>
      <c r="G441" s="253"/>
      <c r="H441" s="257" t="n">
        <v>3.9</v>
      </c>
      <c r="I441" s="258"/>
      <c r="J441" s="253"/>
      <c r="K441" s="253"/>
      <c r="L441" s="259"/>
      <c r="M441" s="260"/>
      <c r="N441" s="261"/>
      <c r="O441" s="261"/>
      <c r="P441" s="261"/>
      <c r="Q441" s="261"/>
      <c r="R441" s="261"/>
      <c r="S441" s="261"/>
      <c r="T441" s="262"/>
      <c r="AT441" s="263" t="s">
        <v>168</v>
      </c>
      <c r="AU441" s="263" t="s">
        <v>88</v>
      </c>
      <c r="AV441" s="251" t="s">
        <v>88</v>
      </c>
      <c r="AW441" s="251" t="s">
        <v>35</v>
      </c>
      <c r="AX441" s="251" t="s">
        <v>79</v>
      </c>
      <c r="AY441" s="263" t="s">
        <v>160</v>
      </c>
    </row>
    <row r="442" s="276" customFormat="true" ht="12.8" hidden="false" customHeight="false" outlineLevel="0" collapsed="false">
      <c r="B442" s="277"/>
      <c r="C442" s="278"/>
      <c r="D442" s="254" t="s">
        <v>168</v>
      </c>
      <c r="E442" s="279"/>
      <c r="F442" s="280" t="s">
        <v>1336</v>
      </c>
      <c r="G442" s="278"/>
      <c r="H442" s="279"/>
      <c r="I442" s="281"/>
      <c r="J442" s="278"/>
      <c r="K442" s="278"/>
      <c r="L442" s="282"/>
      <c r="M442" s="283"/>
      <c r="N442" s="284"/>
      <c r="O442" s="284"/>
      <c r="P442" s="284"/>
      <c r="Q442" s="284"/>
      <c r="R442" s="284"/>
      <c r="S442" s="284"/>
      <c r="T442" s="285"/>
      <c r="AT442" s="286" t="s">
        <v>168</v>
      </c>
      <c r="AU442" s="286" t="s">
        <v>88</v>
      </c>
      <c r="AV442" s="276" t="s">
        <v>86</v>
      </c>
      <c r="AW442" s="276" t="s">
        <v>35</v>
      </c>
      <c r="AX442" s="276" t="s">
        <v>79</v>
      </c>
      <c r="AY442" s="286" t="s">
        <v>160</v>
      </c>
    </row>
    <row r="443" s="251" customFormat="true" ht="12.8" hidden="false" customHeight="false" outlineLevel="0" collapsed="false">
      <c r="B443" s="252"/>
      <c r="C443" s="253"/>
      <c r="D443" s="254" t="s">
        <v>168</v>
      </c>
      <c r="E443" s="255"/>
      <c r="F443" s="256" t="s">
        <v>1390</v>
      </c>
      <c r="G443" s="253"/>
      <c r="H443" s="257" t="n">
        <v>3.9</v>
      </c>
      <c r="I443" s="258"/>
      <c r="J443" s="253"/>
      <c r="K443" s="253"/>
      <c r="L443" s="259"/>
      <c r="M443" s="260"/>
      <c r="N443" s="261"/>
      <c r="O443" s="261"/>
      <c r="P443" s="261"/>
      <c r="Q443" s="261"/>
      <c r="R443" s="261"/>
      <c r="S443" s="261"/>
      <c r="T443" s="262"/>
      <c r="AT443" s="263" t="s">
        <v>168</v>
      </c>
      <c r="AU443" s="263" t="s">
        <v>88</v>
      </c>
      <c r="AV443" s="251" t="s">
        <v>88</v>
      </c>
      <c r="AW443" s="251" t="s">
        <v>35</v>
      </c>
      <c r="AX443" s="251" t="s">
        <v>79</v>
      </c>
      <c r="AY443" s="263" t="s">
        <v>160</v>
      </c>
    </row>
    <row r="444" s="276" customFormat="true" ht="12.8" hidden="false" customHeight="false" outlineLevel="0" collapsed="false">
      <c r="B444" s="277"/>
      <c r="C444" s="278"/>
      <c r="D444" s="254" t="s">
        <v>168</v>
      </c>
      <c r="E444" s="279"/>
      <c r="F444" s="280" t="s">
        <v>1340</v>
      </c>
      <c r="G444" s="278"/>
      <c r="H444" s="279"/>
      <c r="I444" s="281"/>
      <c r="J444" s="278"/>
      <c r="K444" s="278"/>
      <c r="L444" s="282"/>
      <c r="M444" s="283"/>
      <c r="N444" s="284"/>
      <c r="O444" s="284"/>
      <c r="P444" s="284"/>
      <c r="Q444" s="284"/>
      <c r="R444" s="284"/>
      <c r="S444" s="284"/>
      <c r="T444" s="285"/>
      <c r="AT444" s="286" t="s">
        <v>168</v>
      </c>
      <c r="AU444" s="286" t="s">
        <v>88</v>
      </c>
      <c r="AV444" s="276" t="s">
        <v>86</v>
      </c>
      <c r="AW444" s="276" t="s">
        <v>35</v>
      </c>
      <c r="AX444" s="276" t="s">
        <v>79</v>
      </c>
      <c r="AY444" s="286" t="s">
        <v>160</v>
      </c>
    </row>
    <row r="445" s="264" customFormat="true" ht="12.8" hidden="false" customHeight="false" outlineLevel="0" collapsed="false">
      <c r="B445" s="265"/>
      <c r="C445" s="266"/>
      <c r="D445" s="254" t="s">
        <v>168</v>
      </c>
      <c r="E445" s="267"/>
      <c r="F445" s="268" t="s">
        <v>172</v>
      </c>
      <c r="G445" s="266"/>
      <c r="H445" s="269" t="n">
        <v>23.22</v>
      </c>
      <c r="I445" s="270"/>
      <c r="J445" s="266"/>
      <c r="K445" s="266"/>
      <c r="L445" s="271"/>
      <c r="M445" s="272"/>
      <c r="N445" s="273"/>
      <c r="O445" s="273"/>
      <c r="P445" s="273"/>
      <c r="Q445" s="273"/>
      <c r="R445" s="273"/>
      <c r="S445" s="273"/>
      <c r="T445" s="274"/>
      <c r="AT445" s="275" t="s">
        <v>168</v>
      </c>
      <c r="AU445" s="275" t="s">
        <v>88</v>
      </c>
      <c r="AV445" s="264" t="s">
        <v>166</v>
      </c>
      <c r="AW445" s="264" t="s">
        <v>35</v>
      </c>
      <c r="AX445" s="264" t="s">
        <v>86</v>
      </c>
      <c r="AY445" s="275" t="s">
        <v>160</v>
      </c>
    </row>
    <row r="446" s="31" customFormat="true" ht="21.75" hidden="false" customHeight="true" outlineLevel="0" collapsed="false">
      <c r="A446" s="24"/>
      <c r="B446" s="25"/>
      <c r="C446" s="287" t="s">
        <v>305</v>
      </c>
      <c r="D446" s="287" t="s">
        <v>262</v>
      </c>
      <c r="E446" s="288" t="s">
        <v>616</v>
      </c>
      <c r="F446" s="289" t="s">
        <v>617</v>
      </c>
      <c r="G446" s="290" t="s">
        <v>221</v>
      </c>
      <c r="H446" s="291" t="n">
        <v>24.381</v>
      </c>
      <c r="I446" s="292"/>
      <c r="J446" s="293" t="n">
        <f aca="false">ROUND(I446*H446,2)</f>
        <v>0</v>
      </c>
      <c r="K446" s="294"/>
      <c r="L446" s="295"/>
      <c r="M446" s="296"/>
      <c r="N446" s="297" t="s">
        <v>44</v>
      </c>
      <c r="O446" s="74"/>
      <c r="P446" s="247" t="n">
        <f aca="false">O446*H446</f>
        <v>0</v>
      </c>
      <c r="Q446" s="247" t="n">
        <v>4E-005</v>
      </c>
      <c r="R446" s="247" t="n">
        <f aca="false">Q446*H446</f>
        <v>0.00097524</v>
      </c>
      <c r="S446" s="247" t="n">
        <v>0</v>
      </c>
      <c r="T446" s="248" t="n">
        <f aca="false">S446*H446</f>
        <v>0</v>
      </c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R446" s="249" t="s">
        <v>200</v>
      </c>
      <c r="AT446" s="249" t="s">
        <v>262</v>
      </c>
      <c r="AU446" s="249" t="s">
        <v>88</v>
      </c>
      <c r="AY446" s="3" t="s">
        <v>160</v>
      </c>
      <c r="BE446" s="250" t="n">
        <f aca="false">IF(N446="základní",J446,0)</f>
        <v>0</v>
      </c>
      <c r="BF446" s="250" t="n">
        <f aca="false">IF(N446="snížená",J446,0)</f>
        <v>0</v>
      </c>
      <c r="BG446" s="250" t="n">
        <f aca="false">IF(N446="zákl. přenesená",J446,0)</f>
        <v>0</v>
      </c>
      <c r="BH446" s="250" t="n">
        <f aca="false">IF(N446="sníž. přenesená",J446,0)</f>
        <v>0</v>
      </c>
      <c r="BI446" s="250" t="n">
        <f aca="false">IF(N446="nulová",J446,0)</f>
        <v>0</v>
      </c>
      <c r="BJ446" s="3" t="s">
        <v>86</v>
      </c>
      <c r="BK446" s="250" t="n">
        <f aca="false">ROUND(I446*H446,2)</f>
        <v>0</v>
      </c>
      <c r="BL446" s="3" t="s">
        <v>166</v>
      </c>
      <c r="BM446" s="249" t="s">
        <v>618</v>
      </c>
    </row>
    <row r="447" s="251" customFormat="true" ht="12.8" hidden="false" customHeight="false" outlineLevel="0" collapsed="false">
      <c r="B447" s="252"/>
      <c r="C447" s="253"/>
      <c r="D447" s="254" t="s">
        <v>168</v>
      </c>
      <c r="E447" s="253"/>
      <c r="F447" s="256" t="s">
        <v>1392</v>
      </c>
      <c r="G447" s="253"/>
      <c r="H447" s="257" t="n">
        <v>24.381</v>
      </c>
      <c r="I447" s="258"/>
      <c r="J447" s="253"/>
      <c r="K447" s="253"/>
      <c r="L447" s="259"/>
      <c r="M447" s="260"/>
      <c r="N447" s="261"/>
      <c r="O447" s="261"/>
      <c r="P447" s="261"/>
      <c r="Q447" s="261"/>
      <c r="R447" s="261"/>
      <c r="S447" s="261"/>
      <c r="T447" s="262"/>
      <c r="AT447" s="263" t="s">
        <v>168</v>
      </c>
      <c r="AU447" s="263" t="s">
        <v>88</v>
      </c>
      <c r="AV447" s="251" t="s">
        <v>88</v>
      </c>
      <c r="AW447" s="251" t="s">
        <v>3</v>
      </c>
      <c r="AX447" s="251" t="s">
        <v>86</v>
      </c>
      <c r="AY447" s="263" t="s">
        <v>160</v>
      </c>
    </row>
    <row r="448" s="31" customFormat="true" ht="33" hidden="false" customHeight="true" outlineLevel="0" collapsed="false">
      <c r="A448" s="24"/>
      <c r="B448" s="25"/>
      <c r="C448" s="237" t="s">
        <v>310</v>
      </c>
      <c r="D448" s="237" t="s">
        <v>162</v>
      </c>
      <c r="E448" s="238" t="s">
        <v>1393</v>
      </c>
      <c r="F448" s="239" t="s">
        <v>1394</v>
      </c>
      <c r="G448" s="240" t="s">
        <v>213</v>
      </c>
      <c r="H448" s="241" t="n">
        <v>78.259</v>
      </c>
      <c r="I448" s="242"/>
      <c r="J448" s="243" t="n">
        <f aca="false">ROUND(I448*H448,2)</f>
        <v>0</v>
      </c>
      <c r="K448" s="244"/>
      <c r="L448" s="30"/>
      <c r="M448" s="245"/>
      <c r="N448" s="246" t="s">
        <v>44</v>
      </c>
      <c r="O448" s="74"/>
      <c r="P448" s="247" t="n">
        <f aca="false">O448*H448</f>
        <v>0</v>
      </c>
      <c r="Q448" s="247" t="n">
        <v>0.0095</v>
      </c>
      <c r="R448" s="247" t="n">
        <f aca="false">Q448*H448</f>
        <v>0.7434605</v>
      </c>
      <c r="S448" s="247" t="n">
        <v>0</v>
      </c>
      <c r="T448" s="248" t="n">
        <f aca="false">S448*H448</f>
        <v>0</v>
      </c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R448" s="249" t="s">
        <v>166</v>
      </c>
      <c r="AT448" s="249" t="s">
        <v>162</v>
      </c>
      <c r="AU448" s="249" t="s">
        <v>88</v>
      </c>
      <c r="AY448" s="3" t="s">
        <v>160</v>
      </c>
      <c r="BE448" s="250" t="n">
        <f aca="false">IF(N448="základní",J448,0)</f>
        <v>0</v>
      </c>
      <c r="BF448" s="250" t="n">
        <f aca="false">IF(N448="snížená",J448,0)</f>
        <v>0</v>
      </c>
      <c r="BG448" s="250" t="n">
        <f aca="false">IF(N448="zákl. přenesená",J448,0)</f>
        <v>0</v>
      </c>
      <c r="BH448" s="250" t="n">
        <f aca="false">IF(N448="sníž. přenesená",J448,0)</f>
        <v>0</v>
      </c>
      <c r="BI448" s="250" t="n">
        <f aca="false">IF(N448="nulová",J448,0)</f>
        <v>0</v>
      </c>
      <c r="BJ448" s="3" t="s">
        <v>86</v>
      </c>
      <c r="BK448" s="250" t="n">
        <f aca="false">ROUND(I448*H448,2)</f>
        <v>0</v>
      </c>
      <c r="BL448" s="3" t="s">
        <v>166</v>
      </c>
      <c r="BM448" s="249" t="s">
        <v>1395</v>
      </c>
    </row>
    <row r="449" s="251" customFormat="true" ht="12.8" hidden="false" customHeight="false" outlineLevel="0" collapsed="false">
      <c r="B449" s="252"/>
      <c r="C449" s="253"/>
      <c r="D449" s="254" t="s">
        <v>168</v>
      </c>
      <c r="E449" s="255"/>
      <c r="F449" s="256" t="s">
        <v>1396</v>
      </c>
      <c r="G449" s="253"/>
      <c r="H449" s="257" t="n">
        <v>79.835</v>
      </c>
      <c r="I449" s="258"/>
      <c r="J449" s="253"/>
      <c r="K449" s="253"/>
      <c r="L449" s="259"/>
      <c r="M449" s="260"/>
      <c r="N449" s="261"/>
      <c r="O449" s="261"/>
      <c r="P449" s="261"/>
      <c r="Q449" s="261"/>
      <c r="R449" s="261"/>
      <c r="S449" s="261"/>
      <c r="T449" s="262"/>
      <c r="AT449" s="263" t="s">
        <v>168</v>
      </c>
      <c r="AU449" s="263" t="s">
        <v>88</v>
      </c>
      <c r="AV449" s="251" t="s">
        <v>88</v>
      </c>
      <c r="AW449" s="251" t="s">
        <v>35</v>
      </c>
      <c r="AX449" s="251" t="s">
        <v>79</v>
      </c>
      <c r="AY449" s="263" t="s">
        <v>160</v>
      </c>
    </row>
    <row r="450" s="251" customFormat="true" ht="12.8" hidden="false" customHeight="false" outlineLevel="0" collapsed="false">
      <c r="B450" s="252"/>
      <c r="C450" s="253"/>
      <c r="D450" s="254" t="s">
        <v>168</v>
      </c>
      <c r="E450" s="255"/>
      <c r="F450" s="256" t="s">
        <v>485</v>
      </c>
      <c r="G450" s="253"/>
      <c r="H450" s="257" t="n">
        <v>-1.576</v>
      </c>
      <c r="I450" s="258"/>
      <c r="J450" s="253"/>
      <c r="K450" s="253"/>
      <c r="L450" s="259"/>
      <c r="M450" s="260"/>
      <c r="N450" s="261"/>
      <c r="O450" s="261"/>
      <c r="P450" s="261"/>
      <c r="Q450" s="261"/>
      <c r="R450" s="261"/>
      <c r="S450" s="261"/>
      <c r="T450" s="262"/>
      <c r="AT450" s="263" t="s">
        <v>168</v>
      </c>
      <c r="AU450" s="263" t="s">
        <v>88</v>
      </c>
      <c r="AV450" s="251" t="s">
        <v>88</v>
      </c>
      <c r="AW450" s="251" t="s">
        <v>35</v>
      </c>
      <c r="AX450" s="251" t="s">
        <v>79</v>
      </c>
      <c r="AY450" s="263" t="s">
        <v>160</v>
      </c>
    </row>
    <row r="451" s="276" customFormat="true" ht="12.8" hidden="false" customHeight="false" outlineLevel="0" collapsed="false">
      <c r="B451" s="277"/>
      <c r="C451" s="278"/>
      <c r="D451" s="254" t="s">
        <v>168</v>
      </c>
      <c r="E451" s="279"/>
      <c r="F451" s="280" t="s">
        <v>1368</v>
      </c>
      <c r="G451" s="278"/>
      <c r="H451" s="279"/>
      <c r="I451" s="281"/>
      <c r="J451" s="278"/>
      <c r="K451" s="278"/>
      <c r="L451" s="282"/>
      <c r="M451" s="283"/>
      <c r="N451" s="284"/>
      <c r="O451" s="284"/>
      <c r="P451" s="284"/>
      <c r="Q451" s="284"/>
      <c r="R451" s="284"/>
      <c r="S451" s="284"/>
      <c r="T451" s="285"/>
      <c r="AT451" s="286" t="s">
        <v>168</v>
      </c>
      <c r="AU451" s="286" t="s">
        <v>88</v>
      </c>
      <c r="AV451" s="276" t="s">
        <v>86</v>
      </c>
      <c r="AW451" s="276" t="s">
        <v>35</v>
      </c>
      <c r="AX451" s="276" t="s">
        <v>79</v>
      </c>
      <c r="AY451" s="286" t="s">
        <v>160</v>
      </c>
    </row>
    <row r="452" s="264" customFormat="true" ht="12.8" hidden="false" customHeight="false" outlineLevel="0" collapsed="false">
      <c r="B452" s="265"/>
      <c r="C452" s="266"/>
      <c r="D452" s="254" t="s">
        <v>168</v>
      </c>
      <c r="E452" s="267"/>
      <c r="F452" s="268" t="s">
        <v>172</v>
      </c>
      <c r="G452" s="266"/>
      <c r="H452" s="269" t="n">
        <v>78.259</v>
      </c>
      <c r="I452" s="270"/>
      <c r="J452" s="266"/>
      <c r="K452" s="266"/>
      <c r="L452" s="271"/>
      <c r="M452" s="272"/>
      <c r="N452" s="273"/>
      <c r="O452" s="273"/>
      <c r="P452" s="273"/>
      <c r="Q452" s="273"/>
      <c r="R452" s="273"/>
      <c r="S452" s="273"/>
      <c r="T452" s="274"/>
      <c r="AT452" s="275" t="s">
        <v>168</v>
      </c>
      <c r="AU452" s="275" t="s">
        <v>88</v>
      </c>
      <c r="AV452" s="264" t="s">
        <v>166</v>
      </c>
      <c r="AW452" s="264" t="s">
        <v>35</v>
      </c>
      <c r="AX452" s="264" t="s">
        <v>86</v>
      </c>
      <c r="AY452" s="275" t="s">
        <v>160</v>
      </c>
    </row>
    <row r="453" s="31" customFormat="true" ht="21.75" hidden="false" customHeight="true" outlineLevel="0" collapsed="false">
      <c r="A453" s="24"/>
      <c r="B453" s="25"/>
      <c r="C453" s="287" t="s">
        <v>316</v>
      </c>
      <c r="D453" s="287" t="s">
        <v>262</v>
      </c>
      <c r="E453" s="288" t="s">
        <v>1397</v>
      </c>
      <c r="F453" s="289" t="s">
        <v>1398</v>
      </c>
      <c r="G453" s="290" t="s">
        <v>213</v>
      </c>
      <c r="H453" s="291" t="n">
        <v>79.824</v>
      </c>
      <c r="I453" s="292"/>
      <c r="J453" s="293" t="n">
        <f aca="false">ROUND(I453*H453,2)</f>
        <v>0</v>
      </c>
      <c r="K453" s="294"/>
      <c r="L453" s="295"/>
      <c r="M453" s="296"/>
      <c r="N453" s="297" t="s">
        <v>44</v>
      </c>
      <c r="O453" s="74"/>
      <c r="P453" s="247" t="n">
        <f aca="false">O453*H453</f>
        <v>0</v>
      </c>
      <c r="Q453" s="247" t="n">
        <v>0.021</v>
      </c>
      <c r="R453" s="247" t="n">
        <f aca="false">Q453*H453</f>
        <v>1.676304</v>
      </c>
      <c r="S453" s="247" t="n">
        <v>0</v>
      </c>
      <c r="T453" s="248" t="n">
        <f aca="false">S453*H453</f>
        <v>0</v>
      </c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R453" s="249" t="s">
        <v>200</v>
      </c>
      <c r="AT453" s="249" t="s">
        <v>262</v>
      </c>
      <c r="AU453" s="249" t="s">
        <v>88</v>
      </c>
      <c r="AY453" s="3" t="s">
        <v>160</v>
      </c>
      <c r="BE453" s="250" t="n">
        <f aca="false">IF(N453="základní",J453,0)</f>
        <v>0</v>
      </c>
      <c r="BF453" s="250" t="n">
        <f aca="false">IF(N453="snížená",J453,0)</f>
        <v>0</v>
      </c>
      <c r="BG453" s="250" t="n">
        <f aca="false">IF(N453="zákl. přenesená",J453,0)</f>
        <v>0</v>
      </c>
      <c r="BH453" s="250" t="n">
        <f aca="false">IF(N453="sníž. přenesená",J453,0)</f>
        <v>0</v>
      </c>
      <c r="BI453" s="250" t="n">
        <f aca="false">IF(N453="nulová",J453,0)</f>
        <v>0</v>
      </c>
      <c r="BJ453" s="3" t="s">
        <v>86</v>
      </c>
      <c r="BK453" s="250" t="n">
        <f aca="false">ROUND(I453*H453,2)</f>
        <v>0</v>
      </c>
      <c r="BL453" s="3" t="s">
        <v>166</v>
      </c>
      <c r="BM453" s="249" t="s">
        <v>1399</v>
      </c>
    </row>
    <row r="454" s="251" customFormat="true" ht="12.8" hidden="false" customHeight="false" outlineLevel="0" collapsed="false">
      <c r="B454" s="252"/>
      <c r="C454" s="253"/>
      <c r="D454" s="254" t="s">
        <v>168</v>
      </c>
      <c r="E454" s="253"/>
      <c r="F454" s="256" t="s">
        <v>1400</v>
      </c>
      <c r="G454" s="253"/>
      <c r="H454" s="257" t="n">
        <v>79.824</v>
      </c>
      <c r="I454" s="258"/>
      <c r="J454" s="253"/>
      <c r="K454" s="253"/>
      <c r="L454" s="259"/>
      <c r="M454" s="260"/>
      <c r="N454" s="261"/>
      <c r="O454" s="261"/>
      <c r="P454" s="261"/>
      <c r="Q454" s="261"/>
      <c r="R454" s="261"/>
      <c r="S454" s="261"/>
      <c r="T454" s="262"/>
      <c r="AT454" s="263" t="s">
        <v>168</v>
      </c>
      <c r="AU454" s="263" t="s">
        <v>88</v>
      </c>
      <c r="AV454" s="251" t="s">
        <v>88</v>
      </c>
      <c r="AW454" s="251" t="s">
        <v>3</v>
      </c>
      <c r="AX454" s="251" t="s">
        <v>86</v>
      </c>
      <c r="AY454" s="263" t="s">
        <v>160</v>
      </c>
    </row>
    <row r="455" s="31" customFormat="true" ht="33" hidden="false" customHeight="true" outlineLevel="0" collapsed="false">
      <c r="A455" s="24"/>
      <c r="B455" s="25"/>
      <c r="C455" s="237" t="s">
        <v>324</v>
      </c>
      <c r="D455" s="237" t="s">
        <v>162</v>
      </c>
      <c r="E455" s="238" t="s">
        <v>1401</v>
      </c>
      <c r="F455" s="239" t="s">
        <v>1402</v>
      </c>
      <c r="G455" s="240" t="s">
        <v>221</v>
      </c>
      <c r="H455" s="241" t="n">
        <v>5.2</v>
      </c>
      <c r="I455" s="242"/>
      <c r="J455" s="243" t="n">
        <f aca="false">ROUND(I455*H455,2)</f>
        <v>0</v>
      </c>
      <c r="K455" s="244"/>
      <c r="L455" s="30"/>
      <c r="M455" s="245"/>
      <c r="N455" s="246" t="s">
        <v>44</v>
      </c>
      <c r="O455" s="74"/>
      <c r="P455" s="247" t="n">
        <f aca="false">O455*H455</f>
        <v>0</v>
      </c>
      <c r="Q455" s="247" t="n">
        <v>0.00339</v>
      </c>
      <c r="R455" s="247" t="n">
        <f aca="false">Q455*H455</f>
        <v>0.017628</v>
      </c>
      <c r="S455" s="247" t="n">
        <v>0</v>
      </c>
      <c r="T455" s="248" t="n">
        <f aca="false">S455*H455</f>
        <v>0</v>
      </c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R455" s="249" t="s">
        <v>166</v>
      </c>
      <c r="AT455" s="249" t="s">
        <v>162</v>
      </c>
      <c r="AU455" s="249" t="s">
        <v>88</v>
      </c>
      <c r="AY455" s="3" t="s">
        <v>160</v>
      </c>
      <c r="BE455" s="250" t="n">
        <f aca="false">IF(N455="základní",J455,0)</f>
        <v>0</v>
      </c>
      <c r="BF455" s="250" t="n">
        <f aca="false">IF(N455="snížená",J455,0)</f>
        <v>0</v>
      </c>
      <c r="BG455" s="250" t="n">
        <f aca="false">IF(N455="zákl. přenesená",J455,0)</f>
        <v>0</v>
      </c>
      <c r="BH455" s="250" t="n">
        <f aca="false">IF(N455="sníž. přenesená",J455,0)</f>
        <v>0</v>
      </c>
      <c r="BI455" s="250" t="n">
        <f aca="false">IF(N455="nulová",J455,0)</f>
        <v>0</v>
      </c>
      <c r="BJ455" s="3" t="s">
        <v>86</v>
      </c>
      <c r="BK455" s="250" t="n">
        <f aca="false">ROUND(I455*H455,2)</f>
        <v>0</v>
      </c>
      <c r="BL455" s="3" t="s">
        <v>166</v>
      </c>
      <c r="BM455" s="249" t="s">
        <v>1403</v>
      </c>
    </row>
    <row r="456" s="251" customFormat="true" ht="12.8" hidden="false" customHeight="false" outlineLevel="0" collapsed="false">
      <c r="B456" s="252"/>
      <c r="C456" s="253"/>
      <c r="D456" s="254" t="s">
        <v>168</v>
      </c>
      <c r="E456" s="255"/>
      <c r="F456" s="256" t="s">
        <v>610</v>
      </c>
      <c r="G456" s="253"/>
      <c r="H456" s="257" t="n">
        <v>5.2</v>
      </c>
      <c r="I456" s="258"/>
      <c r="J456" s="253"/>
      <c r="K456" s="253"/>
      <c r="L456" s="259"/>
      <c r="M456" s="260"/>
      <c r="N456" s="261"/>
      <c r="O456" s="261"/>
      <c r="P456" s="261"/>
      <c r="Q456" s="261"/>
      <c r="R456" s="261"/>
      <c r="S456" s="261"/>
      <c r="T456" s="262"/>
      <c r="AT456" s="263" t="s">
        <v>168</v>
      </c>
      <c r="AU456" s="263" t="s">
        <v>88</v>
      </c>
      <c r="AV456" s="251" t="s">
        <v>88</v>
      </c>
      <c r="AW456" s="251" t="s">
        <v>35</v>
      </c>
      <c r="AX456" s="251" t="s">
        <v>79</v>
      </c>
      <c r="AY456" s="263" t="s">
        <v>160</v>
      </c>
    </row>
    <row r="457" s="264" customFormat="true" ht="12.8" hidden="false" customHeight="false" outlineLevel="0" collapsed="false">
      <c r="B457" s="265"/>
      <c r="C457" s="266"/>
      <c r="D457" s="254" t="s">
        <v>168</v>
      </c>
      <c r="E457" s="267"/>
      <c r="F457" s="268" t="s">
        <v>172</v>
      </c>
      <c r="G457" s="266"/>
      <c r="H457" s="269" t="n">
        <v>5.2</v>
      </c>
      <c r="I457" s="270"/>
      <c r="J457" s="266"/>
      <c r="K457" s="266"/>
      <c r="L457" s="271"/>
      <c r="M457" s="272"/>
      <c r="N457" s="273"/>
      <c r="O457" s="273"/>
      <c r="P457" s="273"/>
      <c r="Q457" s="273"/>
      <c r="R457" s="273"/>
      <c r="S457" s="273"/>
      <c r="T457" s="274"/>
      <c r="AT457" s="275" t="s">
        <v>168</v>
      </c>
      <c r="AU457" s="275" t="s">
        <v>88</v>
      </c>
      <c r="AV457" s="264" t="s">
        <v>166</v>
      </c>
      <c r="AW457" s="264" t="s">
        <v>35</v>
      </c>
      <c r="AX457" s="264" t="s">
        <v>86</v>
      </c>
      <c r="AY457" s="275" t="s">
        <v>160</v>
      </c>
    </row>
    <row r="458" s="31" customFormat="true" ht="21.75" hidden="false" customHeight="true" outlineLevel="0" collapsed="false">
      <c r="A458" s="24"/>
      <c r="B458" s="25"/>
      <c r="C458" s="287" t="s">
        <v>328</v>
      </c>
      <c r="D458" s="287" t="s">
        <v>262</v>
      </c>
      <c r="E458" s="288" t="s">
        <v>1404</v>
      </c>
      <c r="F458" s="289" t="s">
        <v>1405</v>
      </c>
      <c r="G458" s="290" t="s">
        <v>213</v>
      </c>
      <c r="H458" s="291" t="n">
        <v>1.144</v>
      </c>
      <c r="I458" s="292"/>
      <c r="J458" s="293" t="n">
        <f aca="false">ROUND(I458*H458,2)</f>
        <v>0</v>
      </c>
      <c r="K458" s="294"/>
      <c r="L458" s="295"/>
      <c r="M458" s="296"/>
      <c r="N458" s="297" t="s">
        <v>44</v>
      </c>
      <c r="O458" s="74"/>
      <c r="P458" s="247" t="n">
        <f aca="false">O458*H458</f>
        <v>0</v>
      </c>
      <c r="Q458" s="247" t="n">
        <v>0.006</v>
      </c>
      <c r="R458" s="247" t="n">
        <f aca="false">Q458*H458</f>
        <v>0.006864</v>
      </c>
      <c r="S458" s="247" t="n">
        <v>0</v>
      </c>
      <c r="T458" s="248" t="n">
        <f aca="false">S458*H458</f>
        <v>0</v>
      </c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R458" s="249" t="s">
        <v>200</v>
      </c>
      <c r="AT458" s="249" t="s">
        <v>262</v>
      </c>
      <c r="AU458" s="249" t="s">
        <v>88</v>
      </c>
      <c r="AY458" s="3" t="s">
        <v>160</v>
      </c>
      <c r="BE458" s="250" t="n">
        <f aca="false">IF(N458="základní",J458,0)</f>
        <v>0</v>
      </c>
      <c r="BF458" s="250" t="n">
        <f aca="false">IF(N458="snížená",J458,0)</f>
        <v>0</v>
      </c>
      <c r="BG458" s="250" t="n">
        <f aca="false">IF(N458="zákl. přenesená",J458,0)</f>
        <v>0</v>
      </c>
      <c r="BH458" s="250" t="n">
        <f aca="false">IF(N458="sníž. přenesená",J458,0)</f>
        <v>0</v>
      </c>
      <c r="BI458" s="250" t="n">
        <f aca="false">IF(N458="nulová",J458,0)</f>
        <v>0</v>
      </c>
      <c r="BJ458" s="3" t="s">
        <v>86</v>
      </c>
      <c r="BK458" s="250" t="n">
        <f aca="false">ROUND(I458*H458,2)</f>
        <v>0</v>
      </c>
      <c r="BL458" s="3" t="s">
        <v>166</v>
      </c>
      <c r="BM458" s="249" t="s">
        <v>1406</v>
      </c>
    </row>
    <row r="459" s="251" customFormat="true" ht="12.8" hidden="false" customHeight="false" outlineLevel="0" collapsed="false">
      <c r="B459" s="252"/>
      <c r="C459" s="253"/>
      <c r="D459" s="254" t="s">
        <v>168</v>
      </c>
      <c r="E459" s="255"/>
      <c r="F459" s="256" t="s">
        <v>1407</v>
      </c>
      <c r="G459" s="253"/>
      <c r="H459" s="257" t="n">
        <v>1.04</v>
      </c>
      <c r="I459" s="258"/>
      <c r="J459" s="253"/>
      <c r="K459" s="253"/>
      <c r="L459" s="259"/>
      <c r="M459" s="260"/>
      <c r="N459" s="261"/>
      <c r="O459" s="261"/>
      <c r="P459" s="261"/>
      <c r="Q459" s="261"/>
      <c r="R459" s="261"/>
      <c r="S459" s="261"/>
      <c r="T459" s="262"/>
      <c r="AT459" s="263" t="s">
        <v>168</v>
      </c>
      <c r="AU459" s="263" t="s">
        <v>88</v>
      </c>
      <c r="AV459" s="251" t="s">
        <v>88</v>
      </c>
      <c r="AW459" s="251" t="s">
        <v>35</v>
      </c>
      <c r="AX459" s="251" t="s">
        <v>86</v>
      </c>
      <c r="AY459" s="263" t="s">
        <v>160</v>
      </c>
    </row>
    <row r="460" s="251" customFormat="true" ht="12.8" hidden="false" customHeight="false" outlineLevel="0" collapsed="false">
      <c r="B460" s="252"/>
      <c r="C460" s="253"/>
      <c r="D460" s="254" t="s">
        <v>168</v>
      </c>
      <c r="E460" s="253"/>
      <c r="F460" s="256" t="s">
        <v>1408</v>
      </c>
      <c r="G460" s="253"/>
      <c r="H460" s="257" t="n">
        <v>1.144</v>
      </c>
      <c r="I460" s="258"/>
      <c r="J460" s="253"/>
      <c r="K460" s="253"/>
      <c r="L460" s="259"/>
      <c r="M460" s="260"/>
      <c r="N460" s="261"/>
      <c r="O460" s="261"/>
      <c r="P460" s="261"/>
      <c r="Q460" s="261"/>
      <c r="R460" s="261"/>
      <c r="S460" s="261"/>
      <c r="T460" s="262"/>
      <c r="AT460" s="263" t="s">
        <v>168</v>
      </c>
      <c r="AU460" s="263" t="s">
        <v>88</v>
      </c>
      <c r="AV460" s="251" t="s">
        <v>88</v>
      </c>
      <c r="AW460" s="251" t="s">
        <v>3</v>
      </c>
      <c r="AX460" s="251" t="s">
        <v>86</v>
      </c>
      <c r="AY460" s="263" t="s">
        <v>160</v>
      </c>
    </row>
    <row r="461" s="31" customFormat="true" ht="21.75" hidden="false" customHeight="true" outlineLevel="0" collapsed="false">
      <c r="A461" s="24"/>
      <c r="B461" s="25"/>
      <c r="C461" s="237" t="s">
        <v>333</v>
      </c>
      <c r="D461" s="237" t="s">
        <v>162</v>
      </c>
      <c r="E461" s="238" t="s">
        <v>620</v>
      </c>
      <c r="F461" s="239" t="s">
        <v>621</v>
      </c>
      <c r="G461" s="240" t="s">
        <v>165</v>
      </c>
      <c r="H461" s="241" t="n">
        <v>5.959</v>
      </c>
      <c r="I461" s="242"/>
      <c r="J461" s="243" t="n">
        <f aca="false">ROUND(I461*H461,2)</f>
        <v>0</v>
      </c>
      <c r="K461" s="244"/>
      <c r="L461" s="30"/>
      <c r="M461" s="245"/>
      <c r="N461" s="246" t="s">
        <v>44</v>
      </c>
      <c r="O461" s="74"/>
      <c r="P461" s="247" t="n">
        <f aca="false">O461*H461</f>
        <v>0</v>
      </c>
      <c r="Q461" s="247" t="n">
        <v>2.45329</v>
      </c>
      <c r="R461" s="247" t="n">
        <f aca="false">Q461*H461</f>
        <v>14.61915511</v>
      </c>
      <c r="S461" s="247" t="n">
        <v>0</v>
      </c>
      <c r="T461" s="248" t="n">
        <f aca="false">S461*H461</f>
        <v>0</v>
      </c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R461" s="249" t="s">
        <v>166</v>
      </c>
      <c r="AT461" s="249" t="s">
        <v>162</v>
      </c>
      <c r="AU461" s="249" t="s">
        <v>88</v>
      </c>
      <c r="AY461" s="3" t="s">
        <v>160</v>
      </c>
      <c r="BE461" s="250" t="n">
        <f aca="false">IF(N461="základní",J461,0)</f>
        <v>0</v>
      </c>
      <c r="BF461" s="250" t="n">
        <f aca="false">IF(N461="snížená",J461,0)</f>
        <v>0</v>
      </c>
      <c r="BG461" s="250" t="n">
        <f aca="false">IF(N461="zákl. přenesená",J461,0)</f>
        <v>0</v>
      </c>
      <c r="BH461" s="250" t="n">
        <f aca="false">IF(N461="sníž. přenesená",J461,0)</f>
        <v>0</v>
      </c>
      <c r="BI461" s="250" t="n">
        <f aca="false">IF(N461="nulová",J461,0)</f>
        <v>0</v>
      </c>
      <c r="BJ461" s="3" t="s">
        <v>86</v>
      </c>
      <c r="BK461" s="250" t="n">
        <f aca="false">ROUND(I461*H461,2)</f>
        <v>0</v>
      </c>
      <c r="BL461" s="3" t="s">
        <v>166</v>
      </c>
      <c r="BM461" s="249" t="s">
        <v>622</v>
      </c>
    </row>
    <row r="462" s="251" customFormat="true" ht="12.8" hidden="false" customHeight="false" outlineLevel="0" collapsed="false">
      <c r="B462" s="252"/>
      <c r="C462" s="253"/>
      <c r="D462" s="254" t="s">
        <v>168</v>
      </c>
      <c r="E462" s="255"/>
      <c r="F462" s="256" t="s">
        <v>1409</v>
      </c>
      <c r="G462" s="253"/>
      <c r="H462" s="257" t="n">
        <v>0.782</v>
      </c>
      <c r="I462" s="258"/>
      <c r="J462" s="253"/>
      <c r="K462" s="253"/>
      <c r="L462" s="259"/>
      <c r="M462" s="260"/>
      <c r="N462" s="261"/>
      <c r="O462" s="261"/>
      <c r="P462" s="261"/>
      <c r="Q462" s="261"/>
      <c r="R462" s="261"/>
      <c r="S462" s="261"/>
      <c r="T462" s="262"/>
      <c r="AT462" s="263" t="s">
        <v>168</v>
      </c>
      <c r="AU462" s="263" t="s">
        <v>88</v>
      </c>
      <c r="AV462" s="251" t="s">
        <v>88</v>
      </c>
      <c r="AW462" s="251" t="s">
        <v>35</v>
      </c>
      <c r="AX462" s="251" t="s">
        <v>79</v>
      </c>
      <c r="AY462" s="263" t="s">
        <v>160</v>
      </c>
    </row>
    <row r="463" s="276" customFormat="true" ht="12.8" hidden="false" customHeight="false" outlineLevel="0" collapsed="false">
      <c r="B463" s="277"/>
      <c r="C463" s="278"/>
      <c r="D463" s="254" t="s">
        <v>168</v>
      </c>
      <c r="E463" s="279"/>
      <c r="F463" s="280" t="s">
        <v>1326</v>
      </c>
      <c r="G463" s="278"/>
      <c r="H463" s="279"/>
      <c r="I463" s="281"/>
      <c r="J463" s="278"/>
      <c r="K463" s="278"/>
      <c r="L463" s="282"/>
      <c r="M463" s="283"/>
      <c r="N463" s="284"/>
      <c r="O463" s="284"/>
      <c r="P463" s="284"/>
      <c r="Q463" s="284"/>
      <c r="R463" s="284"/>
      <c r="S463" s="284"/>
      <c r="T463" s="285"/>
      <c r="AT463" s="286" t="s">
        <v>168</v>
      </c>
      <c r="AU463" s="286" t="s">
        <v>88</v>
      </c>
      <c r="AV463" s="276" t="s">
        <v>86</v>
      </c>
      <c r="AW463" s="276" t="s">
        <v>35</v>
      </c>
      <c r="AX463" s="276" t="s">
        <v>79</v>
      </c>
      <c r="AY463" s="286" t="s">
        <v>160</v>
      </c>
    </row>
    <row r="464" s="251" customFormat="true" ht="12.8" hidden="false" customHeight="false" outlineLevel="0" collapsed="false">
      <c r="B464" s="252"/>
      <c r="C464" s="253"/>
      <c r="D464" s="254" t="s">
        <v>168</v>
      </c>
      <c r="E464" s="255"/>
      <c r="F464" s="256" t="s">
        <v>1410</v>
      </c>
      <c r="G464" s="253"/>
      <c r="H464" s="257" t="n">
        <v>0.929</v>
      </c>
      <c r="I464" s="258"/>
      <c r="J464" s="253"/>
      <c r="K464" s="253"/>
      <c r="L464" s="259"/>
      <c r="M464" s="260"/>
      <c r="N464" s="261"/>
      <c r="O464" s="261"/>
      <c r="P464" s="261"/>
      <c r="Q464" s="261"/>
      <c r="R464" s="261"/>
      <c r="S464" s="261"/>
      <c r="T464" s="262"/>
      <c r="AT464" s="263" t="s">
        <v>168</v>
      </c>
      <c r="AU464" s="263" t="s">
        <v>88</v>
      </c>
      <c r="AV464" s="251" t="s">
        <v>88</v>
      </c>
      <c r="AW464" s="251" t="s">
        <v>35</v>
      </c>
      <c r="AX464" s="251" t="s">
        <v>79</v>
      </c>
      <c r="AY464" s="263" t="s">
        <v>160</v>
      </c>
    </row>
    <row r="465" s="276" customFormat="true" ht="12.8" hidden="false" customHeight="false" outlineLevel="0" collapsed="false">
      <c r="B465" s="277"/>
      <c r="C465" s="278"/>
      <c r="D465" s="254" t="s">
        <v>168</v>
      </c>
      <c r="E465" s="279"/>
      <c r="F465" s="280" t="s">
        <v>1328</v>
      </c>
      <c r="G465" s="278"/>
      <c r="H465" s="279"/>
      <c r="I465" s="281"/>
      <c r="J465" s="278"/>
      <c r="K465" s="278"/>
      <c r="L465" s="282"/>
      <c r="M465" s="283"/>
      <c r="N465" s="284"/>
      <c r="O465" s="284"/>
      <c r="P465" s="284"/>
      <c r="Q465" s="284"/>
      <c r="R465" s="284"/>
      <c r="S465" s="284"/>
      <c r="T465" s="285"/>
      <c r="AT465" s="286" t="s">
        <v>168</v>
      </c>
      <c r="AU465" s="286" t="s">
        <v>88</v>
      </c>
      <c r="AV465" s="276" t="s">
        <v>86</v>
      </c>
      <c r="AW465" s="276" t="s">
        <v>35</v>
      </c>
      <c r="AX465" s="276" t="s">
        <v>79</v>
      </c>
      <c r="AY465" s="286" t="s">
        <v>160</v>
      </c>
    </row>
    <row r="466" s="251" customFormat="true" ht="12.8" hidden="false" customHeight="false" outlineLevel="0" collapsed="false">
      <c r="B466" s="252"/>
      <c r="C466" s="253"/>
      <c r="D466" s="254" t="s">
        <v>168</v>
      </c>
      <c r="E466" s="255"/>
      <c r="F466" s="256" t="s">
        <v>1411</v>
      </c>
      <c r="G466" s="253"/>
      <c r="H466" s="257" t="n">
        <v>0.152</v>
      </c>
      <c r="I466" s="258"/>
      <c r="J466" s="253"/>
      <c r="K466" s="253"/>
      <c r="L466" s="259"/>
      <c r="M466" s="260"/>
      <c r="N466" s="261"/>
      <c r="O466" s="261"/>
      <c r="P466" s="261"/>
      <c r="Q466" s="261"/>
      <c r="R466" s="261"/>
      <c r="S466" s="261"/>
      <c r="T466" s="262"/>
      <c r="AT466" s="263" t="s">
        <v>168</v>
      </c>
      <c r="AU466" s="263" t="s">
        <v>88</v>
      </c>
      <c r="AV466" s="251" t="s">
        <v>88</v>
      </c>
      <c r="AW466" s="251" t="s">
        <v>35</v>
      </c>
      <c r="AX466" s="251" t="s">
        <v>79</v>
      </c>
      <c r="AY466" s="263" t="s">
        <v>160</v>
      </c>
    </row>
    <row r="467" s="276" customFormat="true" ht="12.8" hidden="false" customHeight="false" outlineLevel="0" collapsed="false">
      <c r="B467" s="277"/>
      <c r="C467" s="278"/>
      <c r="D467" s="254" t="s">
        <v>168</v>
      </c>
      <c r="E467" s="279"/>
      <c r="F467" s="280" t="s">
        <v>1330</v>
      </c>
      <c r="G467" s="278"/>
      <c r="H467" s="279"/>
      <c r="I467" s="281"/>
      <c r="J467" s="278"/>
      <c r="K467" s="278"/>
      <c r="L467" s="282"/>
      <c r="M467" s="283"/>
      <c r="N467" s="284"/>
      <c r="O467" s="284"/>
      <c r="P467" s="284"/>
      <c r="Q467" s="284"/>
      <c r="R467" s="284"/>
      <c r="S467" s="284"/>
      <c r="T467" s="285"/>
      <c r="AT467" s="286" t="s">
        <v>168</v>
      </c>
      <c r="AU467" s="286" t="s">
        <v>88</v>
      </c>
      <c r="AV467" s="276" t="s">
        <v>86</v>
      </c>
      <c r="AW467" s="276" t="s">
        <v>35</v>
      </c>
      <c r="AX467" s="276" t="s">
        <v>79</v>
      </c>
      <c r="AY467" s="286" t="s">
        <v>160</v>
      </c>
    </row>
    <row r="468" s="251" customFormat="true" ht="12.8" hidden="false" customHeight="false" outlineLevel="0" collapsed="false">
      <c r="B468" s="252"/>
      <c r="C468" s="253"/>
      <c r="D468" s="254" t="s">
        <v>168</v>
      </c>
      <c r="E468" s="255"/>
      <c r="F468" s="256" t="s">
        <v>1412</v>
      </c>
      <c r="G468" s="253"/>
      <c r="H468" s="257" t="n">
        <v>0.233</v>
      </c>
      <c r="I468" s="258"/>
      <c r="J468" s="253"/>
      <c r="K468" s="253"/>
      <c r="L468" s="259"/>
      <c r="M468" s="260"/>
      <c r="N468" s="261"/>
      <c r="O468" s="261"/>
      <c r="P468" s="261"/>
      <c r="Q468" s="261"/>
      <c r="R468" s="261"/>
      <c r="S468" s="261"/>
      <c r="T468" s="262"/>
      <c r="AT468" s="263" t="s">
        <v>168</v>
      </c>
      <c r="AU468" s="263" t="s">
        <v>88</v>
      </c>
      <c r="AV468" s="251" t="s">
        <v>88</v>
      </c>
      <c r="AW468" s="251" t="s">
        <v>35</v>
      </c>
      <c r="AX468" s="251" t="s">
        <v>79</v>
      </c>
      <c r="AY468" s="263" t="s">
        <v>160</v>
      </c>
    </row>
    <row r="469" s="276" customFormat="true" ht="12.8" hidden="false" customHeight="false" outlineLevel="0" collapsed="false">
      <c r="B469" s="277"/>
      <c r="C469" s="278"/>
      <c r="D469" s="254" t="s">
        <v>168</v>
      </c>
      <c r="E469" s="279"/>
      <c r="F469" s="280" t="s">
        <v>1332</v>
      </c>
      <c r="G469" s="278"/>
      <c r="H469" s="279"/>
      <c r="I469" s="281"/>
      <c r="J469" s="278"/>
      <c r="K469" s="278"/>
      <c r="L469" s="282"/>
      <c r="M469" s="283"/>
      <c r="N469" s="284"/>
      <c r="O469" s="284"/>
      <c r="P469" s="284"/>
      <c r="Q469" s="284"/>
      <c r="R469" s="284"/>
      <c r="S469" s="284"/>
      <c r="T469" s="285"/>
      <c r="AT469" s="286" t="s">
        <v>168</v>
      </c>
      <c r="AU469" s="286" t="s">
        <v>88</v>
      </c>
      <c r="AV469" s="276" t="s">
        <v>86</v>
      </c>
      <c r="AW469" s="276" t="s">
        <v>35</v>
      </c>
      <c r="AX469" s="276" t="s">
        <v>79</v>
      </c>
      <c r="AY469" s="286" t="s">
        <v>160</v>
      </c>
    </row>
    <row r="470" s="251" customFormat="true" ht="12.8" hidden="false" customHeight="false" outlineLevel="0" collapsed="false">
      <c r="B470" s="252"/>
      <c r="C470" s="253"/>
      <c r="D470" s="254" t="s">
        <v>168</v>
      </c>
      <c r="E470" s="255"/>
      <c r="F470" s="256" t="s">
        <v>1413</v>
      </c>
      <c r="G470" s="253"/>
      <c r="H470" s="257" t="n">
        <v>1.27</v>
      </c>
      <c r="I470" s="258"/>
      <c r="J470" s="253"/>
      <c r="K470" s="253"/>
      <c r="L470" s="259"/>
      <c r="M470" s="260"/>
      <c r="N470" s="261"/>
      <c r="O470" s="261"/>
      <c r="P470" s="261"/>
      <c r="Q470" s="261"/>
      <c r="R470" s="261"/>
      <c r="S470" s="261"/>
      <c r="T470" s="262"/>
      <c r="AT470" s="263" t="s">
        <v>168</v>
      </c>
      <c r="AU470" s="263" t="s">
        <v>88</v>
      </c>
      <c r="AV470" s="251" t="s">
        <v>88</v>
      </c>
      <c r="AW470" s="251" t="s">
        <v>35</v>
      </c>
      <c r="AX470" s="251" t="s">
        <v>79</v>
      </c>
      <c r="AY470" s="263" t="s">
        <v>160</v>
      </c>
    </row>
    <row r="471" s="276" customFormat="true" ht="12.8" hidden="false" customHeight="false" outlineLevel="0" collapsed="false">
      <c r="B471" s="277"/>
      <c r="C471" s="278"/>
      <c r="D471" s="254" t="s">
        <v>168</v>
      </c>
      <c r="E471" s="279"/>
      <c r="F471" s="280" t="s">
        <v>1334</v>
      </c>
      <c r="G471" s="278"/>
      <c r="H471" s="279"/>
      <c r="I471" s="281"/>
      <c r="J471" s="278"/>
      <c r="K471" s="278"/>
      <c r="L471" s="282"/>
      <c r="M471" s="283"/>
      <c r="N471" s="284"/>
      <c r="O471" s="284"/>
      <c r="P471" s="284"/>
      <c r="Q471" s="284"/>
      <c r="R471" s="284"/>
      <c r="S471" s="284"/>
      <c r="T471" s="285"/>
      <c r="AT471" s="286" t="s">
        <v>168</v>
      </c>
      <c r="AU471" s="286" t="s">
        <v>88</v>
      </c>
      <c r="AV471" s="276" t="s">
        <v>86</v>
      </c>
      <c r="AW471" s="276" t="s">
        <v>35</v>
      </c>
      <c r="AX471" s="276" t="s">
        <v>79</v>
      </c>
      <c r="AY471" s="286" t="s">
        <v>160</v>
      </c>
    </row>
    <row r="472" s="251" customFormat="true" ht="12.8" hidden="false" customHeight="false" outlineLevel="0" collapsed="false">
      <c r="B472" s="252"/>
      <c r="C472" s="253"/>
      <c r="D472" s="254" t="s">
        <v>168</v>
      </c>
      <c r="E472" s="255"/>
      <c r="F472" s="256" t="s">
        <v>1414</v>
      </c>
      <c r="G472" s="253"/>
      <c r="H472" s="257" t="n">
        <v>0.807</v>
      </c>
      <c r="I472" s="258"/>
      <c r="J472" s="253"/>
      <c r="K472" s="253"/>
      <c r="L472" s="259"/>
      <c r="M472" s="260"/>
      <c r="N472" s="261"/>
      <c r="O472" s="261"/>
      <c r="P472" s="261"/>
      <c r="Q472" s="261"/>
      <c r="R472" s="261"/>
      <c r="S472" s="261"/>
      <c r="T472" s="262"/>
      <c r="AT472" s="263" t="s">
        <v>168</v>
      </c>
      <c r="AU472" s="263" t="s">
        <v>88</v>
      </c>
      <c r="AV472" s="251" t="s">
        <v>88</v>
      </c>
      <c r="AW472" s="251" t="s">
        <v>35</v>
      </c>
      <c r="AX472" s="251" t="s">
        <v>79</v>
      </c>
      <c r="AY472" s="263" t="s">
        <v>160</v>
      </c>
    </row>
    <row r="473" s="276" customFormat="true" ht="12.8" hidden="false" customHeight="false" outlineLevel="0" collapsed="false">
      <c r="B473" s="277"/>
      <c r="C473" s="278"/>
      <c r="D473" s="254" t="s">
        <v>168</v>
      </c>
      <c r="E473" s="279"/>
      <c r="F473" s="280" t="s">
        <v>1336</v>
      </c>
      <c r="G473" s="278"/>
      <c r="H473" s="279"/>
      <c r="I473" s="281"/>
      <c r="J473" s="278"/>
      <c r="K473" s="278"/>
      <c r="L473" s="282"/>
      <c r="M473" s="283"/>
      <c r="N473" s="284"/>
      <c r="O473" s="284"/>
      <c r="P473" s="284"/>
      <c r="Q473" s="284"/>
      <c r="R473" s="284"/>
      <c r="S473" s="284"/>
      <c r="T473" s="285"/>
      <c r="AT473" s="286" t="s">
        <v>168</v>
      </c>
      <c r="AU473" s="286" t="s">
        <v>88</v>
      </c>
      <c r="AV473" s="276" t="s">
        <v>86</v>
      </c>
      <c r="AW473" s="276" t="s">
        <v>35</v>
      </c>
      <c r="AX473" s="276" t="s">
        <v>79</v>
      </c>
      <c r="AY473" s="286" t="s">
        <v>160</v>
      </c>
    </row>
    <row r="474" s="251" customFormat="true" ht="12.8" hidden="false" customHeight="false" outlineLevel="0" collapsed="false">
      <c r="B474" s="252"/>
      <c r="C474" s="253"/>
      <c r="D474" s="254" t="s">
        <v>168</v>
      </c>
      <c r="E474" s="255"/>
      <c r="F474" s="256" t="s">
        <v>1415</v>
      </c>
      <c r="G474" s="253"/>
      <c r="H474" s="257" t="n">
        <v>0.336</v>
      </c>
      <c r="I474" s="258"/>
      <c r="J474" s="253"/>
      <c r="K474" s="253"/>
      <c r="L474" s="259"/>
      <c r="M474" s="260"/>
      <c r="N474" s="261"/>
      <c r="O474" s="261"/>
      <c r="P474" s="261"/>
      <c r="Q474" s="261"/>
      <c r="R474" s="261"/>
      <c r="S474" s="261"/>
      <c r="T474" s="262"/>
      <c r="AT474" s="263" t="s">
        <v>168</v>
      </c>
      <c r="AU474" s="263" t="s">
        <v>88</v>
      </c>
      <c r="AV474" s="251" t="s">
        <v>88</v>
      </c>
      <c r="AW474" s="251" t="s">
        <v>35</v>
      </c>
      <c r="AX474" s="251" t="s">
        <v>79</v>
      </c>
      <c r="AY474" s="263" t="s">
        <v>160</v>
      </c>
    </row>
    <row r="475" s="276" customFormat="true" ht="12.8" hidden="false" customHeight="false" outlineLevel="0" collapsed="false">
      <c r="B475" s="277"/>
      <c r="C475" s="278"/>
      <c r="D475" s="254" t="s">
        <v>168</v>
      </c>
      <c r="E475" s="279"/>
      <c r="F475" s="280" t="s">
        <v>1338</v>
      </c>
      <c r="G475" s="278"/>
      <c r="H475" s="279"/>
      <c r="I475" s="281"/>
      <c r="J475" s="278"/>
      <c r="K475" s="278"/>
      <c r="L475" s="282"/>
      <c r="M475" s="283"/>
      <c r="N475" s="284"/>
      <c r="O475" s="284"/>
      <c r="P475" s="284"/>
      <c r="Q475" s="284"/>
      <c r="R475" s="284"/>
      <c r="S475" s="284"/>
      <c r="T475" s="285"/>
      <c r="AT475" s="286" t="s">
        <v>168</v>
      </c>
      <c r="AU475" s="286" t="s">
        <v>88</v>
      </c>
      <c r="AV475" s="276" t="s">
        <v>86</v>
      </c>
      <c r="AW475" s="276" t="s">
        <v>35</v>
      </c>
      <c r="AX475" s="276" t="s">
        <v>79</v>
      </c>
      <c r="AY475" s="286" t="s">
        <v>160</v>
      </c>
    </row>
    <row r="476" s="251" customFormat="true" ht="12.8" hidden="false" customHeight="false" outlineLevel="0" collapsed="false">
      <c r="B476" s="252"/>
      <c r="C476" s="253"/>
      <c r="D476" s="254" t="s">
        <v>168</v>
      </c>
      <c r="E476" s="255"/>
      <c r="F476" s="256" t="s">
        <v>1416</v>
      </c>
      <c r="G476" s="253"/>
      <c r="H476" s="257" t="n">
        <v>0.852</v>
      </c>
      <c r="I476" s="258"/>
      <c r="J476" s="253"/>
      <c r="K476" s="253"/>
      <c r="L476" s="259"/>
      <c r="M476" s="260"/>
      <c r="N476" s="261"/>
      <c r="O476" s="261"/>
      <c r="P476" s="261"/>
      <c r="Q476" s="261"/>
      <c r="R476" s="261"/>
      <c r="S476" s="261"/>
      <c r="T476" s="262"/>
      <c r="AT476" s="263" t="s">
        <v>168</v>
      </c>
      <c r="AU476" s="263" t="s">
        <v>88</v>
      </c>
      <c r="AV476" s="251" t="s">
        <v>88</v>
      </c>
      <c r="AW476" s="251" t="s">
        <v>35</v>
      </c>
      <c r="AX476" s="251" t="s">
        <v>79</v>
      </c>
      <c r="AY476" s="263" t="s">
        <v>160</v>
      </c>
    </row>
    <row r="477" s="276" customFormat="true" ht="12.8" hidden="false" customHeight="false" outlineLevel="0" collapsed="false">
      <c r="B477" s="277"/>
      <c r="C477" s="278"/>
      <c r="D477" s="254" t="s">
        <v>168</v>
      </c>
      <c r="E477" s="279"/>
      <c r="F477" s="280" t="s">
        <v>1340</v>
      </c>
      <c r="G477" s="278"/>
      <c r="H477" s="279"/>
      <c r="I477" s="281"/>
      <c r="J477" s="278"/>
      <c r="K477" s="278"/>
      <c r="L477" s="282"/>
      <c r="M477" s="283"/>
      <c r="N477" s="284"/>
      <c r="O477" s="284"/>
      <c r="P477" s="284"/>
      <c r="Q477" s="284"/>
      <c r="R477" s="284"/>
      <c r="S477" s="284"/>
      <c r="T477" s="285"/>
      <c r="AT477" s="286" t="s">
        <v>168</v>
      </c>
      <c r="AU477" s="286" t="s">
        <v>88</v>
      </c>
      <c r="AV477" s="276" t="s">
        <v>86</v>
      </c>
      <c r="AW477" s="276" t="s">
        <v>35</v>
      </c>
      <c r="AX477" s="276" t="s">
        <v>79</v>
      </c>
      <c r="AY477" s="286" t="s">
        <v>160</v>
      </c>
    </row>
    <row r="478" s="251" customFormat="true" ht="12.8" hidden="false" customHeight="false" outlineLevel="0" collapsed="false">
      <c r="B478" s="252"/>
      <c r="C478" s="253"/>
      <c r="D478" s="254" t="s">
        <v>168</v>
      </c>
      <c r="E478" s="255"/>
      <c r="F478" s="256" t="s">
        <v>1417</v>
      </c>
      <c r="G478" s="253"/>
      <c r="H478" s="257" t="n">
        <v>0.326</v>
      </c>
      <c r="I478" s="258"/>
      <c r="J478" s="253"/>
      <c r="K478" s="253"/>
      <c r="L478" s="259"/>
      <c r="M478" s="260"/>
      <c r="N478" s="261"/>
      <c r="O478" s="261"/>
      <c r="P478" s="261"/>
      <c r="Q478" s="261"/>
      <c r="R478" s="261"/>
      <c r="S478" s="261"/>
      <c r="T478" s="262"/>
      <c r="AT478" s="263" t="s">
        <v>168</v>
      </c>
      <c r="AU478" s="263" t="s">
        <v>88</v>
      </c>
      <c r="AV478" s="251" t="s">
        <v>88</v>
      </c>
      <c r="AW478" s="251" t="s">
        <v>35</v>
      </c>
      <c r="AX478" s="251" t="s">
        <v>79</v>
      </c>
      <c r="AY478" s="263" t="s">
        <v>160</v>
      </c>
    </row>
    <row r="479" s="276" customFormat="true" ht="12.8" hidden="false" customHeight="false" outlineLevel="0" collapsed="false">
      <c r="B479" s="277"/>
      <c r="C479" s="278"/>
      <c r="D479" s="254" t="s">
        <v>168</v>
      </c>
      <c r="E479" s="279"/>
      <c r="F479" s="280" t="s">
        <v>1342</v>
      </c>
      <c r="G479" s="278"/>
      <c r="H479" s="279"/>
      <c r="I479" s="281"/>
      <c r="J479" s="278"/>
      <c r="K479" s="278"/>
      <c r="L479" s="282"/>
      <c r="M479" s="283"/>
      <c r="N479" s="284"/>
      <c r="O479" s="284"/>
      <c r="P479" s="284"/>
      <c r="Q479" s="284"/>
      <c r="R479" s="284"/>
      <c r="S479" s="284"/>
      <c r="T479" s="285"/>
      <c r="AT479" s="286" t="s">
        <v>168</v>
      </c>
      <c r="AU479" s="286" t="s">
        <v>88</v>
      </c>
      <c r="AV479" s="276" t="s">
        <v>86</v>
      </c>
      <c r="AW479" s="276" t="s">
        <v>35</v>
      </c>
      <c r="AX479" s="276" t="s">
        <v>79</v>
      </c>
      <c r="AY479" s="286" t="s">
        <v>160</v>
      </c>
    </row>
    <row r="480" s="251" customFormat="true" ht="12.8" hidden="false" customHeight="false" outlineLevel="0" collapsed="false">
      <c r="B480" s="252"/>
      <c r="C480" s="253"/>
      <c r="D480" s="254" t="s">
        <v>168</v>
      </c>
      <c r="E480" s="255"/>
      <c r="F480" s="256" t="s">
        <v>1418</v>
      </c>
      <c r="G480" s="253"/>
      <c r="H480" s="257" t="n">
        <v>0.272</v>
      </c>
      <c r="I480" s="258"/>
      <c r="J480" s="253"/>
      <c r="K480" s="253"/>
      <c r="L480" s="259"/>
      <c r="M480" s="260"/>
      <c r="N480" s="261"/>
      <c r="O480" s="261"/>
      <c r="P480" s="261"/>
      <c r="Q480" s="261"/>
      <c r="R480" s="261"/>
      <c r="S480" s="261"/>
      <c r="T480" s="262"/>
      <c r="AT480" s="263" t="s">
        <v>168</v>
      </c>
      <c r="AU480" s="263" t="s">
        <v>88</v>
      </c>
      <c r="AV480" s="251" t="s">
        <v>88</v>
      </c>
      <c r="AW480" s="251" t="s">
        <v>35</v>
      </c>
      <c r="AX480" s="251" t="s">
        <v>79</v>
      </c>
      <c r="AY480" s="263" t="s">
        <v>160</v>
      </c>
    </row>
    <row r="481" s="276" customFormat="true" ht="12.8" hidden="false" customHeight="false" outlineLevel="0" collapsed="false">
      <c r="B481" s="277"/>
      <c r="C481" s="278"/>
      <c r="D481" s="254" t="s">
        <v>168</v>
      </c>
      <c r="E481" s="279"/>
      <c r="F481" s="280" t="s">
        <v>1344</v>
      </c>
      <c r="G481" s="278"/>
      <c r="H481" s="279"/>
      <c r="I481" s="281"/>
      <c r="J481" s="278"/>
      <c r="K481" s="278"/>
      <c r="L481" s="282"/>
      <c r="M481" s="283"/>
      <c r="N481" s="284"/>
      <c r="O481" s="284"/>
      <c r="P481" s="284"/>
      <c r="Q481" s="284"/>
      <c r="R481" s="284"/>
      <c r="S481" s="284"/>
      <c r="T481" s="285"/>
      <c r="AT481" s="286" t="s">
        <v>168</v>
      </c>
      <c r="AU481" s="286" t="s">
        <v>88</v>
      </c>
      <c r="AV481" s="276" t="s">
        <v>86</v>
      </c>
      <c r="AW481" s="276" t="s">
        <v>35</v>
      </c>
      <c r="AX481" s="276" t="s">
        <v>79</v>
      </c>
      <c r="AY481" s="286" t="s">
        <v>160</v>
      </c>
    </row>
    <row r="482" s="264" customFormat="true" ht="12.8" hidden="false" customHeight="false" outlineLevel="0" collapsed="false">
      <c r="B482" s="265"/>
      <c r="C482" s="266"/>
      <c r="D482" s="254" t="s">
        <v>168</v>
      </c>
      <c r="E482" s="267"/>
      <c r="F482" s="268" t="s">
        <v>172</v>
      </c>
      <c r="G482" s="266"/>
      <c r="H482" s="269" t="n">
        <v>5.959</v>
      </c>
      <c r="I482" s="270"/>
      <c r="J482" s="266"/>
      <c r="K482" s="266"/>
      <c r="L482" s="271"/>
      <c r="M482" s="272"/>
      <c r="N482" s="273"/>
      <c r="O482" s="273"/>
      <c r="P482" s="273"/>
      <c r="Q482" s="273"/>
      <c r="R482" s="273"/>
      <c r="S482" s="273"/>
      <c r="T482" s="274"/>
      <c r="AT482" s="275" t="s">
        <v>168</v>
      </c>
      <c r="AU482" s="275" t="s">
        <v>88</v>
      </c>
      <c r="AV482" s="264" t="s">
        <v>166</v>
      </c>
      <c r="AW482" s="264" t="s">
        <v>35</v>
      </c>
      <c r="AX482" s="264" t="s">
        <v>86</v>
      </c>
      <c r="AY482" s="275" t="s">
        <v>160</v>
      </c>
    </row>
    <row r="483" s="31" customFormat="true" ht="21.75" hidden="false" customHeight="true" outlineLevel="0" collapsed="false">
      <c r="A483" s="24"/>
      <c r="B483" s="25"/>
      <c r="C483" s="237" t="s">
        <v>337</v>
      </c>
      <c r="D483" s="237" t="s">
        <v>162</v>
      </c>
      <c r="E483" s="238" t="s">
        <v>632</v>
      </c>
      <c r="F483" s="239" t="s">
        <v>633</v>
      </c>
      <c r="G483" s="240" t="s">
        <v>165</v>
      </c>
      <c r="H483" s="241" t="n">
        <v>5.959</v>
      </c>
      <c r="I483" s="242"/>
      <c r="J483" s="243" t="n">
        <f aca="false">ROUND(I483*H483,2)</f>
        <v>0</v>
      </c>
      <c r="K483" s="244"/>
      <c r="L483" s="30"/>
      <c r="M483" s="245"/>
      <c r="N483" s="246" t="s">
        <v>44</v>
      </c>
      <c r="O483" s="74"/>
      <c r="P483" s="247" t="n">
        <f aca="false">O483*H483</f>
        <v>0</v>
      </c>
      <c r="Q483" s="247" t="n">
        <v>0</v>
      </c>
      <c r="R483" s="247" t="n">
        <f aca="false">Q483*H483</f>
        <v>0</v>
      </c>
      <c r="S483" s="247" t="n">
        <v>0</v>
      </c>
      <c r="T483" s="248" t="n">
        <f aca="false">S483*H483</f>
        <v>0</v>
      </c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R483" s="249" t="s">
        <v>166</v>
      </c>
      <c r="AT483" s="249" t="s">
        <v>162</v>
      </c>
      <c r="AU483" s="249" t="s">
        <v>88</v>
      </c>
      <c r="AY483" s="3" t="s">
        <v>160</v>
      </c>
      <c r="BE483" s="250" t="n">
        <f aca="false">IF(N483="základní",J483,0)</f>
        <v>0</v>
      </c>
      <c r="BF483" s="250" t="n">
        <f aca="false">IF(N483="snížená",J483,0)</f>
        <v>0</v>
      </c>
      <c r="BG483" s="250" t="n">
        <f aca="false">IF(N483="zákl. přenesená",J483,0)</f>
        <v>0</v>
      </c>
      <c r="BH483" s="250" t="n">
        <f aca="false">IF(N483="sníž. přenesená",J483,0)</f>
        <v>0</v>
      </c>
      <c r="BI483" s="250" t="n">
        <f aca="false">IF(N483="nulová",J483,0)</f>
        <v>0</v>
      </c>
      <c r="BJ483" s="3" t="s">
        <v>86</v>
      </c>
      <c r="BK483" s="250" t="n">
        <f aca="false">ROUND(I483*H483,2)</f>
        <v>0</v>
      </c>
      <c r="BL483" s="3" t="s">
        <v>166</v>
      </c>
      <c r="BM483" s="249" t="s">
        <v>634</v>
      </c>
    </row>
    <row r="484" s="31" customFormat="true" ht="21.75" hidden="false" customHeight="true" outlineLevel="0" collapsed="false">
      <c r="A484" s="24"/>
      <c r="B484" s="25"/>
      <c r="C484" s="237" t="s">
        <v>331</v>
      </c>
      <c r="D484" s="237" t="s">
        <v>162</v>
      </c>
      <c r="E484" s="238" t="s">
        <v>635</v>
      </c>
      <c r="F484" s="239" t="s">
        <v>636</v>
      </c>
      <c r="G484" s="240" t="s">
        <v>165</v>
      </c>
      <c r="H484" s="241" t="n">
        <v>5.959</v>
      </c>
      <c r="I484" s="242"/>
      <c r="J484" s="243" t="n">
        <f aca="false">ROUND(I484*H484,2)</f>
        <v>0</v>
      </c>
      <c r="K484" s="244"/>
      <c r="L484" s="30"/>
      <c r="M484" s="245"/>
      <c r="N484" s="246" t="s">
        <v>44</v>
      </c>
      <c r="O484" s="74"/>
      <c r="P484" s="247" t="n">
        <f aca="false">O484*H484</f>
        <v>0</v>
      </c>
      <c r="Q484" s="247" t="n">
        <v>0</v>
      </c>
      <c r="R484" s="247" t="n">
        <f aca="false">Q484*H484</f>
        <v>0</v>
      </c>
      <c r="S484" s="247" t="n">
        <v>0</v>
      </c>
      <c r="T484" s="248" t="n">
        <f aca="false">S484*H484</f>
        <v>0</v>
      </c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R484" s="249" t="s">
        <v>166</v>
      </c>
      <c r="AT484" s="249" t="s">
        <v>162</v>
      </c>
      <c r="AU484" s="249" t="s">
        <v>88</v>
      </c>
      <c r="AY484" s="3" t="s">
        <v>160</v>
      </c>
      <c r="BE484" s="250" t="n">
        <f aca="false">IF(N484="základní",J484,0)</f>
        <v>0</v>
      </c>
      <c r="BF484" s="250" t="n">
        <f aca="false">IF(N484="snížená",J484,0)</f>
        <v>0</v>
      </c>
      <c r="BG484" s="250" t="n">
        <f aca="false">IF(N484="zákl. přenesená",J484,0)</f>
        <v>0</v>
      </c>
      <c r="BH484" s="250" t="n">
        <f aca="false">IF(N484="sníž. přenesená",J484,0)</f>
        <v>0</v>
      </c>
      <c r="BI484" s="250" t="n">
        <f aca="false">IF(N484="nulová",J484,0)</f>
        <v>0</v>
      </c>
      <c r="BJ484" s="3" t="s">
        <v>86</v>
      </c>
      <c r="BK484" s="250" t="n">
        <f aca="false">ROUND(I484*H484,2)</f>
        <v>0</v>
      </c>
      <c r="BL484" s="3" t="s">
        <v>166</v>
      </c>
      <c r="BM484" s="249" t="s">
        <v>637</v>
      </c>
    </row>
    <row r="485" s="31" customFormat="true" ht="16.5" hidden="false" customHeight="true" outlineLevel="0" collapsed="false">
      <c r="A485" s="24"/>
      <c r="B485" s="25"/>
      <c r="C485" s="237" t="s">
        <v>344</v>
      </c>
      <c r="D485" s="237" t="s">
        <v>162</v>
      </c>
      <c r="E485" s="238" t="s">
        <v>638</v>
      </c>
      <c r="F485" s="239" t="s">
        <v>639</v>
      </c>
      <c r="G485" s="240" t="s">
        <v>165</v>
      </c>
      <c r="H485" s="241" t="n">
        <v>0.657</v>
      </c>
      <c r="I485" s="242"/>
      <c r="J485" s="243" t="n">
        <f aca="false">ROUND(I485*H485,2)</f>
        <v>0</v>
      </c>
      <c r="K485" s="244"/>
      <c r="L485" s="30"/>
      <c r="M485" s="245"/>
      <c r="N485" s="246" t="s">
        <v>44</v>
      </c>
      <c r="O485" s="74"/>
      <c r="P485" s="247" t="n">
        <f aca="false">O485*H485</f>
        <v>0</v>
      </c>
      <c r="Q485" s="247" t="n">
        <v>0</v>
      </c>
      <c r="R485" s="247" t="n">
        <f aca="false">Q485*H485</f>
        <v>0</v>
      </c>
      <c r="S485" s="247" t="n">
        <v>0</v>
      </c>
      <c r="T485" s="248" t="n">
        <f aca="false">S485*H485</f>
        <v>0</v>
      </c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R485" s="249" t="s">
        <v>166</v>
      </c>
      <c r="AT485" s="249" t="s">
        <v>162</v>
      </c>
      <c r="AU485" s="249" t="s">
        <v>88</v>
      </c>
      <c r="AY485" s="3" t="s">
        <v>160</v>
      </c>
      <c r="BE485" s="250" t="n">
        <f aca="false">IF(N485="základní",J485,0)</f>
        <v>0</v>
      </c>
      <c r="BF485" s="250" t="n">
        <f aca="false">IF(N485="snížená",J485,0)</f>
        <v>0</v>
      </c>
      <c r="BG485" s="250" t="n">
        <f aca="false">IF(N485="zákl. přenesená",J485,0)</f>
        <v>0</v>
      </c>
      <c r="BH485" s="250" t="n">
        <f aca="false">IF(N485="sníž. přenesená",J485,0)</f>
        <v>0</v>
      </c>
      <c r="BI485" s="250" t="n">
        <f aca="false">IF(N485="nulová",J485,0)</f>
        <v>0</v>
      </c>
      <c r="BJ485" s="3" t="s">
        <v>86</v>
      </c>
      <c r="BK485" s="250" t="n">
        <f aca="false">ROUND(I485*H485,2)</f>
        <v>0</v>
      </c>
      <c r="BL485" s="3" t="s">
        <v>166</v>
      </c>
      <c r="BM485" s="249" t="s">
        <v>640</v>
      </c>
    </row>
    <row r="486" s="276" customFormat="true" ht="12.8" hidden="false" customHeight="false" outlineLevel="0" collapsed="false">
      <c r="B486" s="277"/>
      <c r="C486" s="278"/>
      <c r="D486" s="254" t="s">
        <v>168</v>
      </c>
      <c r="E486" s="279"/>
      <c r="F486" s="280" t="s">
        <v>1326</v>
      </c>
      <c r="G486" s="278"/>
      <c r="H486" s="279"/>
      <c r="I486" s="281"/>
      <c r="J486" s="278"/>
      <c r="K486" s="278"/>
      <c r="L486" s="282"/>
      <c r="M486" s="283"/>
      <c r="N486" s="284"/>
      <c r="O486" s="284"/>
      <c r="P486" s="284"/>
      <c r="Q486" s="284"/>
      <c r="R486" s="284"/>
      <c r="S486" s="284"/>
      <c r="T486" s="285"/>
      <c r="AT486" s="286" t="s">
        <v>168</v>
      </c>
      <c r="AU486" s="286" t="s">
        <v>88</v>
      </c>
      <c r="AV486" s="276" t="s">
        <v>86</v>
      </c>
      <c r="AW486" s="276" t="s">
        <v>35</v>
      </c>
      <c r="AX486" s="276" t="s">
        <v>79</v>
      </c>
      <c r="AY486" s="286" t="s">
        <v>160</v>
      </c>
    </row>
    <row r="487" s="276" customFormat="true" ht="12.8" hidden="false" customHeight="false" outlineLevel="0" collapsed="false">
      <c r="B487" s="277"/>
      <c r="C487" s="278"/>
      <c r="D487" s="254" t="s">
        <v>168</v>
      </c>
      <c r="E487" s="279"/>
      <c r="F487" s="280" t="s">
        <v>1328</v>
      </c>
      <c r="G487" s="278"/>
      <c r="H487" s="279"/>
      <c r="I487" s="281"/>
      <c r="J487" s="278"/>
      <c r="K487" s="278"/>
      <c r="L487" s="282"/>
      <c r="M487" s="283"/>
      <c r="N487" s="284"/>
      <c r="O487" s="284"/>
      <c r="P487" s="284"/>
      <c r="Q487" s="284"/>
      <c r="R487" s="284"/>
      <c r="S487" s="284"/>
      <c r="T487" s="285"/>
      <c r="AT487" s="286" t="s">
        <v>168</v>
      </c>
      <c r="AU487" s="286" t="s">
        <v>88</v>
      </c>
      <c r="AV487" s="276" t="s">
        <v>86</v>
      </c>
      <c r="AW487" s="276" t="s">
        <v>35</v>
      </c>
      <c r="AX487" s="276" t="s">
        <v>79</v>
      </c>
      <c r="AY487" s="286" t="s">
        <v>160</v>
      </c>
    </row>
    <row r="488" s="251" customFormat="true" ht="12.8" hidden="false" customHeight="false" outlineLevel="0" collapsed="false">
      <c r="B488" s="252"/>
      <c r="C488" s="253"/>
      <c r="D488" s="254" t="s">
        <v>168</v>
      </c>
      <c r="E488" s="255"/>
      <c r="F488" s="256" t="s">
        <v>1411</v>
      </c>
      <c r="G488" s="253"/>
      <c r="H488" s="257" t="n">
        <v>0.152</v>
      </c>
      <c r="I488" s="258"/>
      <c r="J488" s="253"/>
      <c r="K488" s="253"/>
      <c r="L488" s="259"/>
      <c r="M488" s="260"/>
      <c r="N488" s="261"/>
      <c r="O488" s="261"/>
      <c r="P488" s="261"/>
      <c r="Q488" s="261"/>
      <c r="R488" s="261"/>
      <c r="S488" s="261"/>
      <c r="T488" s="262"/>
      <c r="AT488" s="263" t="s">
        <v>168</v>
      </c>
      <c r="AU488" s="263" t="s">
        <v>88</v>
      </c>
      <c r="AV488" s="251" t="s">
        <v>88</v>
      </c>
      <c r="AW488" s="251" t="s">
        <v>35</v>
      </c>
      <c r="AX488" s="251" t="s">
        <v>79</v>
      </c>
      <c r="AY488" s="263" t="s">
        <v>160</v>
      </c>
    </row>
    <row r="489" s="276" customFormat="true" ht="12.8" hidden="false" customHeight="false" outlineLevel="0" collapsed="false">
      <c r="B489" s="277"/>
      <c r="C489" s="278"/>
      <c r="D489" s="254" t="s">
        <v>168</v>
      </c>
      <c r="E489" s="279"/>
      <c r="F489" s="280" t="s">
        <v>1330</v>
      </c>
      <c r="G489" s="278"/>
      <c r="H489" s="279"/>
      <c r="I489" s="281"/>
      <c r="J489" s="278"/>
      <c r="K489" s="278"/>
      <c r="L489" s="282"/>
      <c r="M489" s="283"/>
      <c r="N489" s="284"/>
      <c r="O489" s="284"/>
      <c r="P489" s="284"/>
      <c r="Q489" s="284"/>
      <c r="R489" s="284"/>
      <c r="S489" s="284"/>
      <c r="T489" s="285"/>
      <c r="AT489" s="286" t="s">
        <v>168</v>
      </c>
      <c r="AU489" s="286" t="s">
        <v>88</v>
      </c>
      <c r="AV489" s="276" t="s">
        <v>86</v>
      </c>
      <c r="AW489" s="276" t="s">
        <v>35</v>
      </c>
      <c r="AX489" s="276" t="s">
        <v>79</v>
      </c>
      <c r="AY489" s="286" t="s">
        <v>160</v>
      </c>
    </row>
    <row r="490" s="251" customFormat="true" ht="12.8" hidden="false" customHeight="false" outlineLevel="0" collapsed="false">
      <c r="B490" s="252"/>
      <c r="C490" s="253"/>
      <c r="D490" s="254" t="s">
        <v>168</v>
      </c>
      <c r="E490" s="255"/>
      <c r="F490" s="256" t="s">
        <v>1412</v>
      </c>
      <c r="G490" s="253"/>
      <c r="H490" s="257" t="n">
        <v>0.233</v>
      </c>
      <c r="I490" s="258"/>
      <c r="J490" s="253"/>
      <c r="K490" s="253"/>
      <c r="L490" s="259"/>
      <c r="M490" s="260"/>
      <c r="N490" s="261"/>
      <c r="O490" s="261"/>
      <c r="P490" s="261"/>
      <c r="Q490" s="261"/>
      <c r="R490" s="261"/>
      <c r="S490" s="261"/>
      <c r="T490" s="262"/>
      <c r="AT490" s="263" t="s">
        <v>168</v>
      </c>
      <c r="AU490" s="263" t="s">
        <v>88</v>
      </c>
      <c r="AV490" s="251" t="s">
        <v>88</v>
      </c>
      <c r="AW490" s="251" t="s">
        <v>35</v>
      </c>
      <c r="AX490" s="251" t="s">
        <v>79</v>
      </c>
      <c r="AY490" s="263" t="s">
        <v>160</v>
      </c>
    </row>
    <row r="491" s="276" customFormat="true" ht="12.8" hidden="false" customHeight="false" outlineLevel="0" collapsed="false">
      <c r="B491" s="277"/>
      <c r="C491" s="278"/>
      <c r="D491" s="254" t="s">
        <v>168</v>
      </c>
      <c r="E491" s="279"/>
      <c r="F491" s="280" t="s">
        <v>1332</v>
      </c>
      <c r="G491" s="278"/>
      <c r="H491" s="279"/>
      <c r="I491" s="281"/>
      <c r="J491" s="278"/>
      <c r="K491" s="278"/>
      <c r="L491" s="282"/>
      <c r="M491" s="283"/>
      <c r="N491" s="284"/>
      <c r="O491" s="284"/>
      <c r="P491" s="284"/>
      <c r="Q491" s="284"/>
      <c r="R491" s="284"/>
      <c r="S491" s="284"/>
      <c r="T491" s="285"/>
      <c r="AT491" s="286" t="s">
        <v>168</v>
      </c>
      <c r="AU491" s="286" t="s">
        <v>88</v>
      </c>
      <c r="AV491" s="276" t="s">
        <v>86</v>
      </c>
      <c r="AW491" s="276" t="s">
        <v>35</v>
      </c>
      <c r="AX491" s="276" t="s">
        <v>79</v>
      </c>
      <c r="AY491" s="286" t="s">
        <v>160</v>
      </c>
    </row>
    <row r="492" s="276" customFormat="true" ht="12.8" hidden="false" customHeight="false" outlineLevel="0" collapsed="false">
      <c r="B492" s="277"/>
      <c r="C492" s="278"/>
      <c r="D492" s="254" t="s">
        <v>168</v>
      </c>
      <c r="E492" s="279"/>
      <c r="F492" s="280" t="s">
        <v>1334</v>
      </c>
      <c r="G492" s="278"/>
      <c r="H492" s="279"/>
      <c r="I492" s="281"/>
      <c r="J492" s="278"/>
      <c r="K492" s="278"/>
      <c r="L492" s="282"/>
      <c r="M492" s="283"/>
      <c r="N492" s="284"/>
      <c r="O492" s="284"/>
      <c r="P492" s="284"/>
      <c r="Q492" s="284"/>
      <c r="R492" s="284"/>
      <c r="S492" s="284"/>
      <c r="T492" s="285"/>
      <c r="AT492" s="286" t="s">
        <v>168</v>
      </c>
      <c r="AU492" s="286" t="s">
        <v>88</v>
      </c>
      <c r="AV492" s="276" t="s">
        <v>86</v>
      </c>
      <c r="AW492" s="276" t="s">
        <v>35</v>
      </c>
      <c r="AX492" s="276" t="s">
        <v>79</v>
      </c>
      <c r="AY492" s="286" t="s">
        <v>160</v>
      </c>
    </row>
    <row r="493" s="276" customFormat="true" ht="12.8" hidden="false" customHeight="false" outlineLevel="0" collapsed="false">
      <c r="B493" s="277"/>
      <c r="C493" s="278"/>
      <c r="D493" s="254" t="s">
        <v>168</v>
      </c>
      <c r="E493" s="279"/>
      <c r="F493" s="280" t="s">
        <v>1336</v>
      </c>
      <c r="G493" s="278"/>
      <c r="H493" s="279"/>
      <c r="I493" s="281"/>
      <c r="J493" s="278"/>
      <c r="K493" s="278"/>
      <c r="L493" s="282"/>
      <c r="M493" s="283"/>
      <c r="N493" s="284"/>
      <c r="O493" s="284"/>
      <c r="P493" s="284"/>
      <c r="Q493" s="284"/>
      <c r="R493" s="284"/>
      <c r="S493" s="284"/>
      <c r="T493" s="285"/>
      <c r="AT493" s="286" t="s">
        <v>168</v>
      </c>
      <c r="AU493" s="286" t="s">
        <v>88</v>
      </c>
      <c r="AV493" s="276" t="s">
        <v>86</v>
      </c>
      <c r="AW493" s="276" t="s">
        <v>35</v>
      </c>
      <c r="AX493" s="276" t="s">
        <v>79</v>
      </c>
      <c r="AY493" s="286" t="s">
        <v>160</v>
      </c>
    </row>
    <row r="494" s="276" customFormat="true" ht="12.8" hidden="false" customHeight="false" outlineLevel="0" collapsed="false">
      <c r="B494" s="277"/>
      <c r="C494" s="278"/>
      <c r="D494" s="254" t="s">
        <v>168</v>
      </c>
      <c r="E494" s="279"/>
      <c r="F494" s="280" t="s">
        <v>1338</v>
      </c>
      <c r="G494" s="278"/>
      <c r="H494" s="279"/>
      <c r="I494" s="281"/>
      <c r="J494" s="278"/>
      <c r="K494" s="278"/>
      <c r="L494" s="282"/>
      <c r="M494" s="283"/>
      <c r="N494" s="284"/>
      <c r="O494" s="284"/>
      <c r="P494" s="284"/>
      <c r="Q494" s="284"/>
      <c r="R494" s="284"/>
      <c r="S494" s="284"/>
      <c r="T494" s="285"/>
      <c r="AT494" s="286" t="s">
        <v>168</v>
      </c>
      <c r="AU494" s="286" t="s">
        <v>88</v>
      </c>
      <c r="AV494" s="276" t="s">
        <v>86</v>
      </c>
      <c r="AW494" s="276" t="s">
        <v>35</v>
      </c>
      <c r="AX494" s="276" t="s">
        <v>79</v>
      </c>
      <c r="AY494" s="286" t="s">
        <v>160</v>
      </c>
    </row>
    <row r="495" s="276" customFormat="true" ht="12.8" hidden="false" customHeight="false" outlineLevel="0" collapsed="false">
      <c r="B495" s="277"/>
      <c r="C495" s="278"/>
      <c r="D495" s="254" t="s">
        <v>168</v>
      </c>
      <c r="E495" s="279"/>
      <c r="F495" s="280" t="s">
        <v>1340</v>
      </c>
      <c r="G495" s="278"/>
      <c r="H495" s="279"/>
      <c r="I495" s="281"/>
      <c r="J495" s="278"/>
      <c r="K495" s="278"/>
      <c r="L495" s="282"/>
      <c r="M495" s="283"/>
      <c r="N495" s="284"/>
      <c r="O495" s="284"/>
      <c r="P495" s="284"/>
      <c r="Q495" s="284"/>
      <c r="R495" s="284"/>
      <c r="S495" s="284"/>
      <c r="T495" s="285"/>
      <c r="AT495" s="286" t="s">
        <v>168</v>
      </c>
      <c r="AU495" s="286" t="s">
        <v>88</v>
      </c>
      <c r="AV495" s="276" t="s">
        <v>86</v>
      </c>
      <c r="AW495" s="276" t="s">
        <v>35</v>
      </c>
      <c r="AX495" s="276" t="s">
        <v>79</v>
      </c>
      <c r="AY495" s="286" t="s">
        <v>160</v>
      </c>
    </row>
    <row r="496" s="276" customFormat="true" ht="12.8" hidden="false" customHeight="false" outlineLevel="0" collapsed="false">
      <c r="B496" s="277"/>
      <c r="C496" s="278"/>
      <c r="D496" s="254" t="s">
        <v>168</v>
      </c>
      <c r="E496" s="279"/>
      <c r="F496" s="280" t="s">
        <v>1342</v>
      </c>
      <c r="G496" s="278"/>
      <c r="H496" s="279"/>
      <c r="I496" s="281"/>
      <c r="J496" s="278"/>
      <c r="K496" s="278"/>
      <c r="L496" s="282"/>
      <c r="M496" s="283"/>
      <c r="N496" s="284"/>
      <c r="O496" s="284"/>
      <c r="P496" s="284"/>
      <c r="Q496" s="284"/>
      <c r="R496" s="284"/>
      <c r="S496" s="284"/>
      <c r="T496" s="285"/>
      <c r="AT496" s="286" t="s">
        <v>168</v>
      </c>
      <c r="AU496" s="286" t="s">
        <v>88</v>
      </c>
      <c r="AV496" s="276" t="s">
        <v>86</v>
      </c>
      <c r="AW496" s="276" t="s">
        <v>35</v>
      </c>
      <c r="AX496" s="276" t="s">
        <v>79</v>
      </c>
      <c r="AY496" s="286" t="s">
        <v>160</v>
      </c>
    </row>
    <row r="497" s="251" customFormat="true" ht="12.8" hidden="false" customHeight="false" outlineLevel="0" collapsed="false">
      <c r="B497" s="252"/>
      <c r="C497" s="253"/>
      <c r="D497" s="254" t="s">
        <v>168</v>
      </c>
      <c r="E497" s="255"/>
      <c r="F497" s="256" t="s">
        <v>1418</v>
      </c>
      <c r="G497" s="253"/>
      <c r="H497" s="257" t="n">
        <v>0.272</v>
      </c>
      <c r="I497" s="258"/>
      <c r="J497" s="253"/>
      <c r="K497" s="253"/>
      <c r="L497" s="259"/>
      <c r="M497" s="260"/>
      <c r="N497" s="261"/>
      <c r="O497" s="261"/>
      <c r="P497" s="261"/>
      <c r="Q497" s="261"/>
      <c r="R497" s="261"/>
      <c r="S497" s="261"/>
      <c r="T497" s="262"/>
      <c r="AT497" s="263" t="s">
        <v>168</v>
      </c>
      <c r="AU497" s="263" t="s">
        <v>88</v>
      </c>
      <c r="AV497" s="251" t="s">
        <v>88</v>
      </c>
      <c r="AW497" s="251" t="s">
        <v>35</v>
      </c>
      <c r="AX497" s="251" t="s">
        <v>79</v>
      </c>
      <c r="AY497" s="263" t="s">
        <v>160</v>
      </c>
    </row>
    <row r="498" s="276" customFormat="true" ht="12.8" hidden="false" customHeight="false" outlineLevel="0" collapsed="false">
      <c r="B498" s="277"/>
      <c r="C498" s="278"/>
      <c r="D498" s="254" t="s">
        <v>168</v>
      </c>
      <c r="E498" s="279"/>
      <c r="F498" s="280" t="s">
        <v>1344</v>
      </c>
      <c r="G498" s="278"/>
      <c r="H498" s="279"/>
      <c r="I498" s="281"/>
      <c r="J498" s="278"/>
      <c r="K498" s="278"/>
      <c r="L498" s="282"/>
      <c r="M498" s="283"/>
      <c r="N498" s="284"/>
      <c r="O498" s="284"/>
      <c r="P498" s="284"/>
      <c r="Q498" s="284"/>
      <c r="R498" s="284"/>
      <c r="S498" s="284"/>
      <c r="T498" s="285"/>
      <c r="AT498" s="286" t="s">
        <v>168</v>
      </c>
      <c r="AU498" s="286" t="s">
        <v>88</v>
      </c>
      <c r="AV498" s="276" t="s">
        <v>86</v>
      </c>
      <c r="AW498" s="276" t="s">
        <v>35</v>
      </c>
      <c r="AX498" s="276" t="s">
        <v>79</v>
      </c>
      <c r="AY498" s="286" t="s">
        <v>160</v>
      </c>
    </row>
    <row r="499" s="264" customFormat="true" ht="12.8" hidden="false" customHeight="false" outlineLevel="0" collapsed="false">
      <c r="B499" s="265"/>
      <c r="C499" s="266"/>
      <c r="D499" s="254" t="s">
        <v>168</v>
      </c>
      <c r="E499" s="267"/>
      <c r="F499" s="268" t="s">
        <v>172</v>
      </c>
      <c r="G499" s="266"/>
      <c r="H499" s="269" t="n">
        <v>0.657</v>
      </c>
      <c r="I499" s="270"/>
      <c r="J499" s="266"/>
      <c r="K499" s="266"/>
      <c r="L499" s="271"/>
      <c r="M499" s="272"/>
      <c r="N499" s="273"/>
      <c r="O499" s="273"/>
      <c r="P499" s="273"/>
      <c r="Q499" s="273"/>
      <c r="R499" s="273"/>
      <c r="S499" s="273"/>
      <c r="T499" s="274"/>
      <c r="AT499" s="275" t="s">
        <v>168</v>
      </c>
      <c r="AU499" s="275" t="s">
        <v>88</v>
      </c>
      <c r="AV499" s="264" t="s">
        <v>166</v>
      </c>
      <c r="AW499" s="264" t="s">
        <v>35</v>
      </c>
      <c r="AX499" s="264" t="s">
        <v>86</v>
      </c>
      <c r="AY499" s="275" t="s">
        <v>160</v>
      </c>
    </row>
    <row r="500" s="31" customFormat="true" ht="16.5" hidden="false" customHeight="true" outlineLevel="0" collapsed="false">
      <c r="A500" s="24"/>
      <c r="B500" s="25"/>
      <c r="C500" s="237" t="s">
        <v>348</v>
      </c>
      <c r="D500" s="237" t="s">
        <v>162</v>
      </c>
      <c r="E500" s="238" t="s">
        <v>641</v>
      </c>
      <c r="F500" s="239" t="s">
        <v>642</v>
      </c>
      <c r="G500" s="240" t="s">
        <v>189</v>
      </c>
      <c r="H500" s="241" t="n">
        <v>0.352</v>
      </c>
      <c r="I500" s="242"/>
      <c r="J500" s="243" t="n">
        <f aca="false">ROUND(I500*H500,2)</f>
        <v>0</v>
      </c>
      <c r="K500" s="244"/>
      <c r="L500" s="30"/>
      <c r="M500" s="245"/>
      <c r="N500" s="246" t="s">
        <v>44</v>
      </c>
      <c r="O500" s="74"/>
      <c r="P500" s="247" t="n">
        <f aca="false">O500*H500</f>
        <v>0</v>
      </c>
      <c r="Q500" s="247" t="n">
        <v>1.06277</v>
      </c>
      <c r="R500" s="247" t="n">
        <f aca="false">Q500*H500</f>
        <v>0.37409504</v>
      </c>
      <c r="S500" s="247" t="n">
        <v>0</v>
      </c>
      <c r="T500" s="248" t="n">
        <f aca="false">S500*H500</f>
        <v>0</v>
      </c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R500" s="249" t="s">
        <v>166</v>
      </c>
      <c r="AT500" s="249" t="s">
        <v>162</v>
      </c>
      <c r="AU500" s="249" t="s">
        <v>88</v>
      </c>
      <c r="AY500" s="3" t="s">
        <v>160</v>
      </c>
      <c r="BE500" s="250" t="n">
        <f aca="false">IF(N500="základní",J500,0)</f>
        <v>0</v>
      </c>
      <c r="BF500" s="250" t="n">
        <f aca="false">IF(N500="snížená",J500,0)</f>
        <v>0</v>
      </c>
      <c r="BG500" s="250" t="n">
        <f aca="false">IF(N500="zákl. přenesená",J500,0)</f>
        <v>0</v>
      </c>
      <c r="BH500" s="250" t="n">
        <f aca="false">IF(N500="sníž. přenesená",J500,0)</f>
        <v>0</v>
      </c>
      <c r="BI500" s="250" t="n">
        <f aca="false">IF(N500="nulová",J500,0)</f>
        <v>0</v>
      </c>
      <c r="BJ500" s="3" t="s">
        <v>86</v>
      </c>
      <c r="BK500" s="250" t="n">
        <f aca="false">ROUND(I500*H500,2)</f>
        <v>0</v>
      </c>
      <c r="BL500" s="3" t="s">
        <v>166</v>
      </c>
      <c r="BM500" s="249" t="s">
        <v>643</v>
      </c>
    </row>
    <row r="501" s="251" customFormat="true" ht="12.8" hidden="false" customHeight="false" outlineLevel="0" collapsed="false">
      <c r="B501" s="252"/>
      <c r="C501" s="253"/>
      <c r="D501" s="254" t="s">
        <v>168</v>
      </c>
      <c r="E501" s="255"/>
      <c r="F501" s="256" t="s">
        <v>1419</v>
      </c>
      <c r="G501" s="253"/>
      <c r="H501" s="257" t="n">
        <v>0.046</v>
      </c>
      <c r="I501" s="258"/>
      <c r="J501" s="253"/>
      <c r="K501" s="253"/>
      <c r="L501" s="259"/>
      <c r="M501" s="260"/>
      <c r="N501" s="261"/>
      <c r="O501" s="261"/>
      <c r="P501" s="261"/>
      <c r="Q501" s="261"/>
      <c r="R501" s="261"/>
      <c r="S501" s="261"/>
      <c r="T501" s="262"/>
      <c r="AT501" s="263" t="s">
        <v>168</v>
      </c>
      <c r="AU501" s="263" t="s">
        <v>88</v>
      </c>
      <c r="AV501" s="251" t="s">
        <v>88</v>
      </c>
      <c r="AW501" s="251" t="s">
        <v>35</v>
      </c>
      <c r="AX501" s="251" t="s">
        <v>79</v>
      </c>
      <c r="AY501" s="263" t="s">
        <v>160</v>
      </c>
    </row>
    <row r="502" s="276" customFormat="true" ht="12.8" hidden="false" customHeight="false" outlineLevel="0" collapsed="false">
      <c r="B502" s="277"/>
      <c r="C502" s="278"/>
      <c r="D502" s="254" t="s">
        <v>168</v>
      </c>
      <c r="E502" s="279"/>
      <c r="F502" s="280" t="s">
        <v>1326</v>
      </c>
      <c r="G502" s="278"/>
      <c r="H502" s="279"/>
      <c r="I502" s="281"/>
      <c r="J502" s="278"/>
      <c r="K502" s="278"/>
      <c r="L502" s="282"/>
      <c r="M502" s="283"/>
      <c r="N502" s="284"/>
      <c r="O502" s="284"/>
      <c r="P502" s="284"/>
      <c r="Q502" s="284"/>
      <c r="R502" s="284"/>
      <c r="S502" s="284"/>
      <c r="T502" s="285"/>
      <c r="AT502" s="286" t="s">
        <v>168</v>
      </c>
      <c r="AU502" s="286" t="s">
        <v>88</v>
      </c>
      <c r="AV502" s="276" t="s">
        <v>86</v>
      </c>
      <c r="AW502" s="276" t="s">
        <v>35</v>
      </c>
      <c r="AX502" s="276" t="s">
        <v>79</v>
      </c>
      <c r="AY502" s="286" t="s">
        <v>160</v>
      </c>
    </row>
    <row r="503" s="251" customFormat="true" ht="12.8" hidden="false" customHeight="false" outlineLevel="0" collapsed="false">
      <c r="B503" s="252"/>
      <c r="C503" s="253"/>
      <c r="D503" s="254" t="s">
        <v>168</v>
      </c>
      <c r="E503" s="255"/>
      <c r="F503" s="256" t="s">
        <v>1420</v>
      </c>
      <c r="G503" s="253"/>
      <c r="H503" s="257" t="n">
        <v>0.055</v>
      </c>
      <c r="I503" s="258"/>
      <c r="J503" s="253"/>
      <c r="K503" s="253"/>
      <c r="L503" s="259"/>
      <c r="M503" s="260"/>
      <c r="N503" s="261"/>
      <c r="O503" s="261"/>
      <c r="P503" s="261"/>
      <c r="Q503" s="261"/>
      <c r="R503" s="261"/>
      <c r="S503" s="261"/>
      <c r="T503" s="262"/>
      <c r="AT503" s="263" t="s">
        <v>168</v>
      </c>
      <c r="AU503" s="263" t="s">
        <v>88</v>
      </c>
      <c r="AV503" s="251" t="s">
        <v>88</v>
      </c>
      <c r="AW503" s="251" t="s">
        <v>35</v>
      </c>
      <c r="AX503" s="251" t="s">
        <v>79</v>
      </c>
      <c r="AY503" s="263" t="s">
        <v>160</v>
      </c>
    </row>
    <row r="504" s="276" customFormat="true" ht="12.8" hidden="false" customHeight="false" outlineLevel="0" collapsed="false">
      <c r="B504" s="277"/>
      <c r="C504" s="278"/>
      <c r="D504" s="254" t="s">
        <v>168</v>
      </c>
      <c r="E504" s="279"/>
      <c r="F504" s="280" t="s">
        <v>1328</v>
      </c>
      <c r="G504" s="278"/>
      <c r="H504" s="279"/>
      <c r="I504" s="281"/>
      <c r="J504" s="278"/>
      <c r="K504" s="278"/>
      <c r="L504" s="282"/>
      <c r="M504" s="283"/>
      <c r="N504" s="284"/>
      <c r="O504" s="284"/>
      <c r="P504" s="284"/>
      <c r="Q504" s="284"/>
      <c r="R504" s="284"/>
      <c r="S504" s="284"/>
      <c r="T504" s="285"/>
      <c r="AT504" s="286" t="s">
        <v>168</v>
      </c>
      <c r="AU504" s="286" t="s">
        <v>88</v>
      </c>
      <c r="AV504" s="276" t="s">
        <v>86</v>
      </c>
      <c r="AW504" s="276" t="s">
        <v>35</v>
      </c>
      <c r="AX504" s="276" t="s">
        <v>79</v>
      </c>
      <c r="AY504" s="286" t="s">
        <v>160</v>
      </c>
    </row>
    <row r="505" s="251" customFormat="true" ht="12.8" hidden="false" customHeight="false" outlineLevel="0" collapsed="false">
      <c r="B505" s="252"/>
      <c r="C505" s="253"/>
      <c r="D505" s="254" t="s">
        <v>168</v>
      </c>
      <c r="E505" s="255"/>
      <c r="F505" s="256" t="s">
        <v>1421</v>
      </c>
      <c r="G505" s="253"/>
      <c r="H505" s="257" t="n">
        <v>0.009</v>
      </c>
      <c r="I505" s="258"/>
      <c r="J505" s="253"/>
      <c r="K505" s="253"/>
      <c r="L505" s="259"/>
      <c r="M505" s="260"/>
      <c r="N505" s="261"/>
      <c r="O505" s="261"/>
      <c r="P505" s="261"/>
      <c r="Q505" s="261"/>
      <c r="R505" s="261"/>
      <c r="S505" s="261"/>
      <c r="T505" s="262"/>
      <c r="AT505" s="263" t="s">
        <v>168</v>
      </c>
      <c r="AU505" s="263" t="s">
        <v>88</v>
      </c>
      <c r="AV505" s="251" t="s">
        <v>88</v>
      </c>
      <c r="AW505" s="251" t="s">
        <v>35</v>
      </c>
      <c r="AX505" s="251" t="s">
        <v>79</v>
      </c>
      <c r="AY505" s="263" t="s">
        <v>160</v>
      </c>
    </row>
    <row r="506" s="276" customFormat="true" ht="12.8" hidden="false" customHeight="false" outlineLevel="0" collapsed="false">
      <c r="B506" s="277"/>
      <c r="C506" s="278"/>
      <c r="D506" s="254" t="s">
        <v>168</v>
      </c>
      <c r="E506" s="279"/>
      <c r="F506" s="280" t="s">
        <v>1330</v>
      </c>
      <c r="G506" s="278"/>
      <c r="H506" s="279"/>
      <c r="I506" s="281"/>
      <c r="J506" s="278"/>
      <c r="K506" s="278"/>
      <c r="L506" s="282"/>
      <c r="M506" s="283"/>
      <c r="N506" s="284"/>
      <c r="O506" s="284"/>
      <c r="P506" s="284"/>
      <c r="Q506" s="284"/>
      <c r="R506" s="284"/>
      <c r="S506" s="284"/>
      <c r="T506" s="285"/>
      <c r="AT506" s="286" t="s">
        <v>168</v>
      </c>
      <c r="AU506" s="286" t="s">
        <v>88</v>
      </c>
      <c r="AV506" s="276" t="s">
        <v>86</v>
      </c>
      <c r="AW506" s="276" t="s">
        <v>35</v>
      </c>
      <c r="AX506" s="276" t="s">
        <v>79</v>
      </c>
      <c r="AY506" s="286" t="s">
        <v>160</v>
      </c>
    </row>
    <row r="507" s="251" customFormat="true" ht="12.8" hidden="false" customHeight="false" outlineLevel="0" collapsed="false">
      <c r="B507" s="252"/>
      <c r="C507" s="253"/>
      <c r="D507" s="254" t="s">
        <v>168</v>
      </c>
      <c r="E507" s="255"/>
      <c r="F507" s="256" t="s">
        <v>1422</v>
      </c>
      <c r="G507" s="253"/>
      <c r="H507" s="257" t="n">
        <v>0.014</v>
      </c>
      <c r="I507" s="258"/>
      <c r="J507" s="253"/>
      <c r="K507" s="253"/>
      <c r="L507" s="259"/>
      <c r="M507" s="260"/>
      <c r="N507" s="261"/>
      <c r="O507" s="261"/>
      <c r="P507" s="261"/>
      <c r="Q507" s="261"/>
      <c r="R507" s="261"/>
      <c r="S507" s="261"/>
      <c r="T507" s="262"/>
      <c r="AT507" s="263" t="s">
        <v>168</v>
      </c>
      <c r="AU507" s="263" t="s">
        <v>88</v>
      </c>
      <c r="AV507" s="251" t="s">
        <v>88</v>
      </c>
      <c r="AW507" s="251" t="s">
        <v>35</v>
      </c>
      <c r="AX507" s="251" t="s">
        <v>79</v>
      </c>
      <c r="AY507" s="263" t="s">
        <v>160</v>
      </c>
    </row>
    <row r="508" s="276" customFormat="true" ht="12.8" hidden="false" customHeight="false" outlineLevel="0" collapsed="false">
      <c r="B508" s="277"/>
      <c r="C508" s="278"/>
      <c r="D508" s="254" t="s">
        <v>168</v>
      </c>
      <c r="E508" s="279"/>
      <c r="F508" s="280" t="s">
        <v>1332</v>
      </c>
      <c r="G508" s="278"/>
      <c r="H508" s="279"/>
      <c r="I508" s="281"/>
      <c r="J508" s="278"/>
      <c r="K508" s="278"/>
      <c r="L508" s="282"/>
      <c r="M508" s="283"/>
      <c r="N508" s="284"/>
      <c r="O508" s="284"/>
      <c r="P508" s="284"/>
      <c r="Q508" s="284"/>
      <c r="R508" s="284"/>
      <c r="S508" s="284"/>
      <c r="T508" s="285"/>
      <c r="AT508" s="286" t="s">
        <v>168</v>
      </c>
      <c r="AU508" s="286" t="s">
        <v>88</v>
      </c>
      <c r="AV508" s="276" t="s">
        <v>86</v>
      </c>
      <c r="AW508" s="276" t="s">
        <v>35</v>
      </c>
      <c r="AX508" s="276" t="s">
        <v>79</v>
      </c>
      <c r="AY508" s="286" t="s">
        <v>160</v>
      </c>
    </row>
    <row r="509" s="251" customFormat="true" ht="12.8" hidden="false" customHeight="false" outlineLevel="0" collapsed="false">
      <c r="B509" s="252"/>
      <c r="C509" s="253"/>
      <c r="D509" s="254" t="s">
        <v>168</v>
      </c>
      <c r="E509" s="255"/>
      <c r="F509" s="256" t="s">
        <v>1423</v>
      </c>
      <c r="G509" s="253"/>
      <c r="H509" s="257" t="n">
        <v>0.075</v>
      </c>
      <c r="I509" s="258"/>
      <c r="J509" s="253"/>
      <c r="K509" s="253"/>
      <c r="L509" s="259"/>
      <c r="M509" s="260"/>
      <c r="N509" s="261"/>
      <c r="O509" s="261"/>
      <c r="P509" s="261"/>
      <c r="Q509" s="261"/>
      <c r="R509" s="261"/>
      <c r="S509" s="261"/>
      <c r="T509" s="262"/>
      <c r="AT509" s="263" t="s">
        <v>168</v>
      </c>
      <c r="AU509" s="263" t="s">
        <v>88</v>
      </c>
      <c r="AV509" s="251" t="s">
        <v>88</v>
      </c>
      <c r="AW509" s="251" t="s">
        <v>35</v>
      </c>
      <c r="AX509" s="251" t="s">
        <v>79</v>
      </c>
      <c r="AY509" s="263" t="s">
        <v>160</v>
      </c>
    </row>
    <row r="510" s="276" customFormat="true" ht="12.8" hidden="false" customHeight="false" outlineLevel="0" collapsed="false">
      <c r="B510" s="277"/>
      <c r="C510" s="278"/>
      <c r="D510" s="254" t="s">
        <v>168</v>
      </c>
      <c r="E510" s="279"/>
      <c r="F510" s="280" t="s">
        <v>1334</v>
      </c>
      <c r="G510" s="278"/>
      <c r="H510" s="279"/>
      <c r="I510" s="281"/>
      <c r="J510" s="278"/>
      <c r="K510" s="278"/>
      <c r="L510" s="282"/>
      <c r="M510" s="283"/>
      <c r="N510" s="284"/>
      <c r="O510" s="284"/>
      <c r="P510" s="284"/>
      <c r="Q510" s="284"/>
      <c r="R510" s="284"/>
      <c r="S510" s="284"/>
      <c r="T510" s="285"/>
      <c r="AT510" s="286" t="s">
        <v>168</v>
      </c>
      <c r="AU510" s="286" t="s">
        <v>88</v>
      </c>
      <c r="AV510" s="276" t="s">
        <v>86</v>
      </c>
      <c r="AW510" s="276" t="s">
        <v>35</v>
      </c>
      <c r="AX510" s="276" t="s">
        <v>79</v>
      </c>
      <c r="AY510" s="286" t="s">
        <v>160</v>
      </c>
    </row>
    <row r="511" s="251" customFormat="true" ht="12.8" hidden="false" customHeight="false" outlineLevel="0" collapsed="false">
      <c r="B511" s="252"/>
      <c r="C511" s="253"/>
      <c r="D511" s="254" t="s">
        <v>168</v>
      </c>
      <c r="E511" s="255"/>
      <c r="F511" s="256" t="s">
        <v>1424</v>
      </c>
      <c r="G511" s="253"/>
      <c r="H511" s="257" t="n">
        <v>0.048</v>
      </c>
      <c r="I511" s="258"/>
      <c r="J511" s="253"/>
      <c r="K511" s="253"/>
      <c r="L511" s="259"/>
      <c r="M511" s="260"/>
      <c r="N511" s="261"/>
      <c r="O511" s="261"/>
      <c r="P511" s="261"/>
      <c r="Q511" s="261"/>
      <c r="R511" s="261"/>
      <c r="S511" s="261"/>
      <c r="T511" s="262"/>
      <c r="AT511" s="263" t="s">
        <v>168</v>
      </c>
      <c r="AU511" s="263" t="s">
        <v>88</v>
      </c>
      <c r="AV511" s="251" t="s">
        <v>88</v>
      </c>
      <c r="AW511" s="251" t="s">
        <v>35</v>
      </c>
      <c r="AX511" s="251" t="s">
        <v>79</v>
      </c>
      <c r="AY511" s="263" t="s">
        <v>160</v>
      </c>
    </row>
    <row r="512" s="276" customFormat="true" ht="12.8" hidden="false" customHeight="false" outlineLevel="0" collapsed="false">
      <c r="B512" s="277"/>
      <c r="C512" s="278"/>
      <c r="D512" s="254" t="s">
        <v>168</v>
      </c>
      <c r="E512" s="279"/>
      <c r="F512" s="280" t="s">
        <v>1336</v>
      </c>
      <c r="G512" s="278"/>
      <c r="H512" s="279"/>
      <c r="I512" s="281"/>
      <c r="J512" s="278"/>
      <c r="K512" s="278"/>
      <c r="L512" s="282"/>
      <c r="M512" s="283"/>
      <c r="N512" s="284"/>
      <c r="O512" s="284"/>
      <c r="P512" s="284"/>
      <c r="Q512" s="284"/>
      <c r="R512" s="284"/>
      <c r="S512" s="284"/>
      <c r="T512" s="285"/>
      <c r="AT512" s="286" t="s">
        <v>168</v>
      </c>
      <c r="AU512" s="286" t="s">
        <v>88</v>
      </c>
      <c r="AV512" s="276" t="s">
        <v>86</v>
      </c>
      <c r="AW512" s="276" t="s">
        <v>35</v>
      </c>
      <c r="AX512" s="276" t="s">
        <v>79</v>
      </c>
      <c r="AY512" s="286" t="s">
        <v>160</v>
      </c>
    </row>
    <row r="513" s="251" customFormat="true" ht="12.8" hidden="false" customHeight="false" outlineLevel="0" collapsed="false">
      <c r="B513" s="252"/>
      <c r="C513" s="253"/>
      <c r="D513" s="254" t="s">
        <v>168</v>
      </c>
      <c r="E513" s="255"/>
      <c r="F513" s="256" t="s">
        <v>1425</v>
      </c>
      <c r="G513" s="253"/>
      <c r="H513" s="257" t="n">
        <v>0.02</v>
      </c>
      <c r="I513" s="258"/>
      <c r="J513" s="253"/>
      <c r="K513" s="253"/>
      <c r="L513" s="259"/>
      <c r="M513" s="260"/>
      <c r="N513" s="261"/>
      <c r="O513" s="261"/>
      <c r="P513" s="261"/>
      <c r="Q513" s="261"/>
      <c r="R513" s="261"/>
      <c r="S513" s="261"/>
      <c r="T513" s="262"/>
      <c r="AT513" s="263" t="s">
        <v>168</v>
      </c>
      <c r="AU513" s="263" t="s">
        <v>88</v>
      </c>
      <c r="AV513" s="251" t="s">
        <v>88</v>
      </c>
      <c r="AW513" s="251" t="s">
        <v>35</v>
      </c>
      <c r="AX513" s="251" t="s">
        <v>79</v>
      </c>
      <c r="AY513" s="263" t="s">
        <v>160</v>
      </c>
    </row>
    <row r="514" s="276" customFormat="true" ht="12.8" hidden="false" customHeight="false" outlineLevel="0" collapsed="false">
      <c r="B514" s="277"/>
      <c r="C514" s="278"/>
      <c r="D514" s="254" t="s">
        <v>168</v>
      </c>
      <c r="E514" s="279"/>
      <c r="F514" s="280" t="s">
        <v>1338</v>
      </c>
      <c r="G514" s="278"/>
      <c r="H514" s="279"/>
      <c r="I514" s="281"/>
      <c r="J514" s="278"/>
      <c r="K514" s="278"/>
      <c r="L514" s="282"/>
      <c r="M514" s="283"/>
      <c r="N514" s="284"/>
      <c r="O514" s="284"/>
      <c r="P514" s="284"/>
      <c r="Q514" s="284"/>
      <c r="R514" s="284"/>
      <c r="S514" s="284"/>
      <c r="T514" s="285"/>
      <c r="AT514" s="286" t="s">
        <v>168</v>
      </c>
      <c r="AU514" s="286" t="s">
        <v>88</v>
      </c>
      <c r="AV514" s="276" t="s">
        <v>86</v>
      </c>
      <c r="AW514" s="276" t="s">
        <v>35</v>
      </c>
      <c r="AX514" s="276" t="s">
        <v>79</v>
      </c>
      <c r="AY514" s="286" t="s">
        <v>160</v>
      </c>
    </row>
    <row r="515" s="251" customFormat="true" ht="12.8" hidden="false" customHeight="false" outlineLevel="0" collapsed="false">
      <c r="B515" s="252"/>
      <c r="C515" s="253"/>
      <c r="D515" s="254" t="s">
        <v>168</v>
      </c>
      <c r="E515" s="255"/>
      <c r="F515" s="256" t="s">
        <v>1426</v>
      </c>
      <c r="G515" s="253"/>
      <c r="H515" s="257" t="n">
        <v>0.05</v>
      </c>
      <c r="I515" s="258"/>
      <c r="J515" s="253"/>
      <c r="K515" s="253"/>
      <c r="L515" s="259"/>
      <c r="M515" s="260"/>
      <c r="N515" s="261"/>
      <c r="O515" s="261"/>
      <c r="P515" s="261"/>
      <c r="Q515" s="261"/>
      <c r="R515" s="261"/>
      <c r="S515" s="261"/>
      <c r="T515" s="262"/>
      <c r="AT515" s="263" t="s">
        <v>168</v>
      </c>
      <c r="AU515" s="263" t="s">
        <v>88</v>
      </c>
      <c r="AV515" s="251" t="s">
        <v>88</v>
      </c>
      <c r="AW515" s="251" t="s">
        <v>35</v>
      </c>
      <c r="AX515" s="251" t="s">
        <v>79</v>
      </c>
      <c r="AY515" s="263" t="s">
        <v>160</v>
      </c>
    </row>
    <row r="516" s="276" customFormat="true" ht="12.8" hidden="false" customHeight="false" outlineLevel="0" collapsed="false">
      <c r="B516" s="277"/>
      <c r="C516" s="278"/>
      <c r="D516" s="254" t="s">
        <v>168</v>
      </c>
      <c r="E516" s="279"/>
      <c r="F516" s="280" t="s">
        <v>1340</v>
      </c>
      <c r="G516" s="278"/>
      <c r="H516" s="279"/>
      <c r="I516" s="281"/>
      <c r="J516" s="278"/>
      <c r="K516" s="278"/>
      <c r="L516" s="282"/>
      <c r="M516" s="283"/>
      <c r="N516" s="284"/>
      <c r="O516" s="284"/>
      <c r="P516" s="284"/>
      <c r="Q516" s="284"/>
      <c r="R516" s="284"/>
      <c r="S516" s="284"/>
      <c r="T516" s="285"/>
      <c r="AT516" s="286" t="s">
        <v>168</v>
      </c>
      <c r="AU516" s="286" t="s">
        <v>88</v>
      </c>
      <c r="AV516" s="276" t="s">
        <v>86</v>
      </c>
      <c r="AW516" s="276" t="s">
        <v>35</v>
      </c>
      <c r="AX516" s="276" t="s">
        <v>79</v>
      </c>
      <c r="AY516" s="286" t="s">
        <v>160</v>
      </c>
    </row>
    <row r="517" s="251" customFormat="true" ht="12.8" hidden="false" customHeight="false" outlineLevel="0" collapsed="false">
      <c r="B517" s="252"/>
      <c r="C517" s="253"/>
      <c r="D517" s="254" t="s">
        <v>168</v>
      </c>
      <c r="E517" s="255"/>
      <c r="F517" s="256" t="s">
        <v>1427</v>
      </c>
      <c r="G517" s="253"/>
      <c r="H517" s="257" t="n">
        <v>0.019</v>
      </c>
      <c r="I517" s="258"/>
      <c r="J517" s="253"/>
      <c r="K517" s="253"/>
      <c r="L517" s="259"/>
      <c r="M517" s="260"/>
      <c r="N517" s="261"/>
      <c r="O517" s="261"/>
      <c r="P517" s="261"/>
      <c r="Q517" s="261"/>
      <c r="R517" s="261"/>
      <c r="S517" s="261"/>
      <c r="T517" s="262"/>
      <c r="AT517" s="263" t="s">
        <v>168</v>
      </c>
      <c r="AU517" s="263" t="s">
        <v>88</v>
      </c>
      <c r="AV517" s="251" t="s">
        <v>88</v>
      </c>
      <c r="AW517" s="251" t="s">
        <v>35</v>
      </c>
      <c r="AX517" s="251" t="s">
        <v>79</v>
      </c>
      <c r="AY517" s="263" t="s">
        <v>160</v>
      </c>
    </row>
    <row r="518" s="276" customFormat="true" ht="12.8" hidden="false" customHeight="false" outlineLevel="0" collapsed="false">
      <c r="B518" s="277"/>
      <c r="C518" s="278"/>
      <c r="D518" s="254" t="s">
        <v>168</v>
      </c>
      <c r="E518" s="279"/>
      <c r="F518" s="280" t="s">
        <v>1342</v>
      </c>
      <c r="G518" s="278"/>
      <c r="H518" s="279"/>
      <c r="I518" s="281"/>
      <c r="J518" s="278"/>
      <c r="K518" s="278"/>
      <c r="L518" s="282"/>
      <c r="M518" s="283"/>
      <c r="N518" s="284"/>
      <c r="O518" s="284"/>
      <c r="P518" s="284"/>
      <c r="Q518" s="284"/>
      <c r="R518" s="284"/>
      <c r="S518" s="284"/>
      <c r="T518" s="285"/>
      <c r="AT518" s="286" t="s">
        <v>168</v>
      </c>
      <c r="AU518" s="286" t="s">
        <v>88</v>
      </c>
      <c r="AV518" s="276" t="s">
        <v>86</v>
      </c>
      <c r="AW518" s="276" t="s">
        <v>35</v>
      </c>
      <c r="AX518" s="276" t="s">
        <v>79</v>
      </c>
      <c r="AY518" s="286" t="s">
        <v>160</v>
      </c>
    </row>
    <row r="519" s="251" customFormat="true" ht="12.8" hidden="false" customHeight="false" outlineLevel="0" collapsed="false">
      <c r="B519" s="252"/>
      <c r="C519" s="253"/>
      <c r="D519" s="254" t="s">
        <v>168</v>
      </c>
      <c r="E519" s="255"/>
      <c r="F519" s="256" t="s">
        <v>1428</v>
      </c>
      <c r="G519" s="253"/>
      <c r="H519" s="257" t="n">
        <v>0.016</v>
      </c>
      <c r="I519" s="258"/>
      <c r="J519" s="253"/>
      <c r="K519" s="253"/>
      <c r="L519" s="259"/>
      <c r="M519" s="260"/>
      <c r="N519" s="261"/>
      <c r="O519" s="261"/>
      <c r="P519" s="261"/>
      <c r="Q519" s="261"/>
      <c r="R519" s="261"/>
      <c r="S519" s="261"/>
      <c r="T519" s="262"/>
      <c r="AT519" s="263" t="s">
        <v>168</v>
      </c>
      <c r="AU519" s="263" t="s">
        <v>88</v>
      </c>
      <c r="AV519" s="251" t="s">
        <v>88</v>
      </c>
      <c r="AW519" s="251" t="s">
        <v>35</v>
      </c>
      <c r="AX519" s="251" t="s">
        <v>79</v>
      </c>
      <c r="AY519" s="263" t="s">
        <v>160</v>
      </c>
    </row>
    <row r="520" s="276" customFormat="true" ht="12.8" hidden="false" customHeight="false" outlineLevel="0" collapsed="false">
      <c r="B520" s="277"/>
      <c r="C520" s="278"/>
      <c r="D520" s="254" t="s">
        <v>168</v>
      </c>
      <c r="E520" s="279"/>
      <c r="F520" s="280" t="s">
        <v>1344</v>
      </c>
      <c r="G520" s="278"/>
      <c r="H520" s="279"/>
      <c r="I520" s="281"/>
      <c r="J520" s="278"/>
      <c r="K520" s="278"/>
      <c r="L520" s="282"/>
      <c r="M520" s="283"/>
      <c r="N520" s="284"/>
      <c r="O520" s="284"/>
      <c r="P520" s="284"/>
      <c r="Q520" s="284"/>
      <c r="R520" s="284"/>
      <c r="S520" s="284"/>
      <c r="T520" s="285"/>
      <c r="AT520" s="286" t="s">
        <v>168</v>
      </c>
      <c r="AU520" s="286" t="s">
        <v>88</v>
      </c>
      <c r="AV520" s="276" t="s">
        <v>86</v>
      </c>
      <c r="AW520" s="276" t="s">
        <v>35</v>
      </c>
      <c r="AX520" s="276" t="s">
        <v>79</v>
      </c>
      <c r="AY520" s="286" t="s">
        <v>160</v>
      </c>
    </row>
    <row r="521" s="264" customFormat="true" ht="12.8" hidden="false" customHeight="false" outlineLevel="0" collapsed="false">
      <c r="B521" s="265"/>
      <c r="C521" s="266"/>
      <c r="D521" s="254" t="s">
        <v>168</v>
      </c>
      <c r="E521" s="267"/>
      <c r="F521" s="268" t="s">
        <v>172</v>
      </c>
      <c r="G521" s="266"/>
      <c r="H521" s="269" t="n">
        <v>0.352</v>
      </c>
      <c r="I521" s="270"/>
      <c r="J521" s="266"/>
      <c r="K521" s="266"/>
      <c r="L521" s="271"/>
      <c r="M521" s="272"/>
      <c r="N521" s="273"/>
      <c r="O521" s="273"/>
      <c r="P521" s="273"/>
      <c r="Q521" s="273"/>
      <c r="R521" s="273"/>
      <c r="S521" s="273"/>
      <c r="T521" s="274"/>
      <c r="AT521" s="275" t="s">
        <v>168</v>
      </c>
      <c r="AU521" s="275" t="s">
        <v>88</v>
      </c>
      <c r="AV521" s="264" t="s">
        <v>166</v>
      </c>
      <c r="AW521" s="264" t="s">
        <v>35</v>
      </c>
      <c r="AX521" s="264" t="s">
        <v>86</v>
      </c>
      <c r="AY521" s="275" t="s">
        <v>160</v>
      </c>
    </row>
    <row r="522" s="31" customFormat="true" ht="21.75" hidden="false" customHeight="true" outlineLevel="0" collapsed="false">
      <c r="A522" s="24"/>
      <c r="B522" s="25"/>
      <c r="C522" s="237" t="s">
        <v>352</v>
      </c>
      <c r="D522" s="237" t="s">
        <v>162</v>
      </c>
      <c r="E522" s="238" t="s">
        <v>1429</v>
      </c>
      <c r="F522" s="239" t="s">
        <v>1430</v>
      </c>
      <c r="G522" s="240" t="s">
        <v>213</v>
      </c>
      <c r="H522" s="241" t="n">
        <v>114.72</v>
      </c>
      <c r="I522" s="242"/>
      <c r="J522" s="243" t="n">
        <f aca="false">ROUND(I522*H522,2)</f>
        <v>0</v>
      </c>
      <c r="K522" s="244"/>
      <c r="L522" s="30"/>
      <c r="M522" s="245"/>
      <c r="N522" s="246" t="s">
        <v>44</v>
      </c>
      <c r="O522" s="74"/>
      <c r="P522" s="247" t="n">
        <f aca="false">O522*H522</f>
        <v>0</v>
      </c>
      <c r="Q522" s="247" t="n">
        <v>0.04984</v>
      </c>
      <c r="R522" s="247" t="n">
        <f aca="false">Q522*H522</f>
        <v>5.7176448</v>
      </c>
      <c r="S522" s="247" t="n">
        <v>0</v>
      </c>
      <c r="T522" s="248" t="n">
        <f aca="false">S522*H522</f>
        <v>0</v>
      </c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R522" s="249" t="s">
        <v>166</v>
      </c>
      <c r="AT522" s="249" t="s">
        <v>162</v>
      </c>
      <c r="AU522" s="249" t="s">
        <v>88</v>
      </c>
      <c r="AY522" s="3" t="s">
        <v>160</v>
      </c>
      <c r="BE522" s="250" t="n">
        <f aca="false">IF(N522="základní",J522,0)</f>
        <v>0</v>
      </c>
      <c r="BF522" s="250" t="n">
        <f aca="false">IF(N522="snížená",J522,0)</f>
        <v>0</v>
      </c>
      <c r="BG522" s="250" t="n">
        <f aca="false">IF(N522="zákl. přenesená",J522,0)</f>
        <v>0</v>
      </c>
      <c r="BH522" s="250" t="n">
        <f aca="false">IF(N522="sníž. přenesená",J522,0)</f>
        <v>0</v>
      </c>
      <c r="BI522" s="250" t="n">
        <f aca="false">IF(N522="nulová",J522,0)</f>
        <v>0</v>
      </c>
      <c r="BJ522" s="3" t="s">
        <v>86</v>
      </c>
      <c r="BK522" s="250" t="n">
        <f aca="false">ROUND(I522*H522,2)</f>
        <v>0</v>
      </c>
      <c r="BL522" s="3" t="s">
        <v>166</v>
      </c>
      <c r="BM522" s="249" t="s">
        <v>1431</v>
      </c>
    </row>
    <row r="523" s="251" customFormat="true" ht="12.8" hidden="false" customHeight="false" outlineLevel="0" collapsed="false">
      <c r="B523" s="252"/>
      <c r="C523" s="253"/>
      <c r="D523" s="254" t="s">
        <v>168</v>
      </c>
      <c r="E523" s="255"/>
      <c r="F523" s="256" t="s">
        <v>1432</v>
      </c>
      <c r="G523" s="253"/>
      <c r="H523" s="257" t="n">
        <v>114.72</v>
      </c>
      <c r="I523" s="258"/>
      <c r="J523" s="253"/>
      <c r="K523" s="253"/>
      <c r="L523" s="259"/>
      <c r="M523" s="260"/>
      <c r="N523" s="261"/>
      <c r="O523" s="261"/>
      <c r="P523" s="261"/>
      <c r="Q523" s="261"/>
      <c r="R523" s="261"/>
      <c r="S523" s="261"/>
      <c r="T523" s="262"/>
      <c r="AT523" s="263" t="s">
        <v>168</v>
      </c>
      <c r="AU523" s="263" t="s">
        <v>88</v>
      </c>
      <c r="AV523" s="251" t="s">
        <v>88</v>
      </c>
      <c r="AW523" s="251" t="s">
        <v>35</v>
      </c>
      <c r="AX523" s="251" t="s">
        <v>79</v>
      </c>
      <c r="AY523" s="263" t="s">
        <v>160</v>
      </c>
    </row>
    <row r="524" s="276" customFormat="true" ht="12.8" hidden="false" customHeight="false" outlineLevel="0" collapsed="false">
      <c r="B524" s="277"/>
      <c r="C524" s="278"/>
      <c r="D524" s="254" t="s">
        <v>168</v>
      </c>
      <c r="E524" s="279"/>
      <c r="F524" s="280" t="s">
        <v>1433</v>
      </c>
      <c r="G524" s="278"/>
      <c r="H524" s="279"/>
      <c r="I524" s="281"/>
      <c r="J524" s="278"/>
      <c r="K524" s="278"/>
      <c r="L524" s="282"/>
      <c r="M524" s="283"/>
      <c r="N524" s="284"/>
      <c r="O524" s="284"/>
      <c r="P524" s="284"/>
      <c r="Q524" s="284"/>
      <c r="R524" s="284"/>
      <c r="S524" s="284"/>
      <c r="T524" s="285"/>
      <c r="AT524" s="286" t="s">
        <v>168</v>
      </c>
      <c r="AU524" s="286" t="s">
        <v>88</v>
      </c>
      <c r="AV524" s="276" t="s">
        <v>86</v>
      </c>
      <c r="AW524" s="276" t="s">
        <v>35</v>
      </c>
      <c r="AX524" s="276" t="s">
        <v>79</v>
      </c>
      <c r="AY524" s="286" t="s">
        <v>160</v>
      </c>
    </row>
    <row r="525" s="264" customFormat="true" ht="12.8" hidden="false" customHeight="false" outlineLevel="0" collapsed="false">
      <c r="B525" s="265"/>
      <c r="C525" s="266"/>
      <c r="D525" s="254" t="s">
        <v>168</v>
      </c>
      <c r="E525" s="267"/>
      <c r="F525" s="268" t="s">
        <v>172</v>
      </c>
      <c r="G525" s="266"/>
      <c r="H525" s="269" t="n">
        <v>114.72</v>
      </c>
      <c r="I525" s="270"/>
      <c r="J525" s="266"/>
      <c r="K525" s="266"/>
      <c r="L525" s="271"/>
      <c r="M525" s="272"/>
      <c r="N525" s="273"/>
      <c r="O525" s="273"/>
      <c r="P525" s="273"/>
      <c r="Q525" s="273"/>
      <c r="R525" s="273"/>
      <c r="S525" s="273"/>
      <c r="T525" s="274"/>
      <c r="AT525" s="275" t="s">
        <v>168</v>
      </c>
      <c r="AU525" s="275" t="s">
        <v>88</v>
      </c>
      <c r="AV525" s="264" t="s">
        <v>166</v>
      </c>
      <c r="AW525" s="264" t="s">
        <v>35</v>
      </c>
      <c r="AX525" s="264" t="s">
        <v>86</v>
      </c>
      <c r="AY525" s="275" t="s">
        <v>160</v>
      </c>
    </row>
    <row r="526" s="31" customFormat="true" ht="16.5" hidden="false" customHeight="true" outlineLevel="0" collapsed="false">
      <c r="A526" s="24"/>
      <c r="B526" s="25"/>
      <c r="C526" s="237" t="s">
        <v>356</v>
      </c>
      <c r="D526" s="237" t="s">
        <v>162</v>
      </c>
      <c r="E526" s="238" t="s">
        <v>653</v>
      </c>
      <c r="F526" s="239" t="s">
        <v>654</v>
      </c>
      <c r="G526" s="240" t="s">
        <v>213</v>
      </c>
      <c r="H526" s="241" t="n">
        <v>99.35</v>
      </c>
      <c r="I526" s="242"/>
      <c r="J526" s="243" t="n">
        <f aca="false">ROUND(I526*H526,2)</f>
        <v>0</v>
      </c>
      <c r="K526" s="244"/>
      <c r="L526" s="30"/>
      <c r="M526" s="245"/>
      <c r="N526" s="246" t="s">
        <v>44</v>
      </c>
      <c r="O526" s="74"/>
      <c r="P526" s="247" t="n">
        <f aca="false">O526*H526</f>
        <v>0</v>
      </c>
      <c r="Q526" s="247" t="n">
        <v>0.00013</v>
      </c>
      <c r="R526" s="247" t="n">
        <f aca="false">Q526*H526</f>
        <v>0.0129155</v>
      </c>
      <c r="S526" s="247" t="n">
        <v>0</v>
      </c>
      <c r="T526" s="248" t="n">
        <f aca="false">S526*H526</f>
        <v>0</v>
      </c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R526" s="249" t="s">
        <v>166</v>
      </c>
      <c r="AT526" s="249" t="s">
        <v>162</v>
      </c>
      <c r="AU526" s="249" t="s">
        <v>88</v>
      </c>
      <c r="AY526" s="3" t="s">
        <v>160</v>
      </c>
      <c r="BE526" s="250" t="n">
        <f aca="false">IF(N526="základní",J526,0)</f>
        <v>0</v>
      </c>
      <c r="BF526" s="250" t="n">
        <f aca="false">IF(N526="snížená",J526,0)</f>
        <v>0</v>
      </c>
      <c r="BG526" s="250" t="n">
        <f aca="false">IF(N526="zákl. přenesená",J526,0)</f>
        <v>0</v>
      </c>
      <c r="BH526" s="250" t="n">
        <f aca="false">IF(N526="sníž. přenesená",J526,0)</f>
        <v>0</v>
      </c>
      <c r="BI526" s="250" t="n">
        <f aca="false">IF(N526="nulová",J526,0)</f>
        <v>0</v>
      </c>
      <c r="BJ526" s="3" t="s">
        <v>86</v>
      </c>
      <c r="BK526" s="250" t="n">
        <f aca="false">ROUND(I526*H526,2)</f>
        <v>0</v>
      </c>
      <c r="BL526" s="3" t="s">
        <v>166</v>
      </c>
      <c r="BM526" s="249" t="s">
        <v>655</v>
      </c>
    </row>
    <row r="527" s="251" customFormat="true" ht="12.8" hidden="false" customHeight="false" outlineLevel="0" collapsed="false">
      <c r="B527" s="252"/>
      <c r="C527" s="253"/>
      <c r="D527" s="254" t="s">
        <v>168</v>
      </c>
      <c r="E527" s="255"/>
      <c r="F527" s="256" t="s">
        <v>1325</v>
      </c>
      <c r="G527" s="253"/>
      <c r="H527" s="257" t="n">
        <v>13.04</v>
      </c>
      <c r="I527" s="258"/>
      <c r="J527" s="253"/>
      <c r="K527" s="253"/>
      <c r="L527" s="259"/>
      <c r="M527" s="260"/>
      <c r="N527" s="261"/>
      <c r="O527" s="261"/>
      <c r="P527" s="261"/>
      <c r="Q527" s="261"/>
      <c r="R527" s="261"/>
      <c r="S527" s="261"/>
      <c r="T527" s="262"/>
      <c r="AT527" s="263" t="s">
        <v>168</v>
      </c>
      <c r="AU527" s="263" t="s">
        <v>88</v>
      </c>
      <c r="AV527" s="251" t="s">
        <v>88</v>
      </c>
      <c r="AW527" s="251" t="s">
        <v>35</v>
      </c>
      <c r="AX527" s="251" t="s">
        <v>79</v>
      </c>
      <c r="AY527" s="263" t="s">
        <v>160</v>
      </c>
    </row>
    <row r="528" s="276" customFormat="true" ht="12.8" hidden="false" customHeight="false" outlineLevel="0" collapsed="false">
      <c r="B528" s="277"/>
      <c r="C528" s="278"/>
      <c r="D528" s="254" t="s">
        <v>168</v>
      </c>
      <c r="E528" s="279"/>
      <c r="F528" s="280" t="s">
        <v>1326</v>
      </c>
      <c r="G528" s="278"/>
      <c r="H528" s="279"/>
      <c r="I528" s="281"/>
      <c r="J528" s="278"/>
      <c r="K528" s="278"/>
      <c r="L528" s="282"/>
      <c r="M528" s="283"/>
      <c r="N528" s="284"/>
      <c r="O528" s="284"/>
      <c r="P528" s="284"/>
      <c r="Q528" s="284"/>
      <c r="R528" s="284"/>
      <c r="S528" s="284"/>
      <c r="T528" s="285"/>
      <c r="AT528" s="286" t="s">
        <v>168</v>
      </c>
      <c r="AU528" s="286" t="s">
        <v>88</v>
      </c>
      <c r="AV528" s="276" t="s">
        <v>86</v>
      </c>
      <c r="AW528" s="276" t="s">
        <v>35</v>
      </c>
      <c r="AX528" s="276" t="s">
        <v>79</v>
      </c>
      <c r="AY528" s="286" t="s">
        <v>160</v>
      </c>
    </row>
    <row r="529" s="251" customFormat="true" ht="12.8" hidden="false" customHeight="false" outlineLevel="0" collapsed="false">
      <c r="B529" s="252"/>
      <c r="C529" s="253"/>
      <c r="D529" s="254" t="s">
        <v>168</v>
      </c>
      <c r="E529" s="255"/>
      <c r="F529" s="256" t="s">
        <v>1327</v>
      </c>
      <c r="G529" s="253"/>
      <c r="H529" s="257" t="n">
        <v>15.48</v>
      </c>
      <c r="I529" s="258"/>
      <c r="J529" s="253"/>
      <c r="K529" s="253"/>
      <c r="L529" s="259"/>
      <c r="M529" s="260"/>
      <c r="N529" s="261"/>
      <c r="O529" s="261"/>
      <c r="P529" s="261"/>
      <c r="Q529" s="261"/>
      <c r="R529" s="261"/>
      <c r="S529" s="261"/>
      <c r="T529" s="262"/>
      <c r="AT529" s="263" t="s">
        <v>168</v>
      </c>
      <c r="AU529" s="263" t="s">
        <v>88</v>
      </c>
      <c r="AV529" s="251" t="s">
        <v>88</v>
      </c>
      <c r="AW529" s="251" t="s">
        <v>35</v>
      </c>
      <c r="AX529" s="251" t="s">
        <v>79</v>
      </c>
      <c r="AY529" s="263" t="s">
        <v>160</v>
      </c>
    </row>
    <row r="530" s="276" customFormat="true" ht="12.8" hidden="false" customHeight="false" outlineLevel="0" collapsed="false">
      <c r="B530" s="277"/>
      <c r="C530" s="278"/>
      <c r="D530" s="254" t="s">
        <v>168</v>
      </c>
      <c r="E530" s="279"/>
      <c r="F530" s="280" t="s">
        <v>1328</v>
      </c>
      <c r="G530" s="278"/>
      <c r="H530" s="279"/>
      <c r="I530" s="281"/>
      <c r="J530" s="278"/>
      <c r="K530" s="278"/>
      <c r="L530" s="282"/>
      <c r="M530" s="283"/>
      <c r="N530" s="284"/>
      <c r="O530" s="284"/>
      <c r="P530" s="284"/>
      <c r="Q530" s="284"/>
      <c r="R530" s="284"/>
      <c r="S530" s="284"/>
      <c r="T530" s="285"/>
      <c r="AT530" s="286" t="s">
        <v>168</v>
      </c>
      <c r="AU530" s="286" t="s">
        <v>88</v>
      </c>
      <c r="AV530" s="276" t="s">
        <v>86</v>
      </c>
      <c r="AW530" s="276" t="s">
        <v>35</v>
      </c>
      <c r="AX530" s="276" t="s">
        <v>79</v>
      </c>
      <c r="AY530" s="286" t="s">
        <v>160</v>
      </c>
    </row>
    <row r="531" s="251" customFormat="true" ht="12.8" hidden="false" customHeight="false" outlineLevel="0" collapsed="false">
      <c r="B531" s="252"/>
      <c r="C531" s="253"/>
      <c r="D531" s="254" t="s">
        <v>168</v>
      </c>
      <c r="E531" s="255"/>
      <c r="F531" s="256" t="s">
        <v>1329</v>
      </c>
      <c r="G531" s="253"/>
      <c r="H531" s="257" t="n">
        <v>2.54</v>
      </c>
      <c r="I531" s="258"/>
      <c r="J531" s="253"/>
      <c r="K531" s="253"/>
      <c r="L531" s="259"/>
      <c r="M531" s="260"/>
      <c r="N531" s="261"/>
      <c r="O531" s="261"/>
      <c r="P531" s="261"/>
      <c r="Q531" s="261"/>
      <c r="R531" s="261"/>
      <c r="S531" s="261"/>
      <c r="T531" s="262"/>
      <c r="AT531" s="263" t="s">
        <v>168</v>
      </c>
      <c r="AU531" s="263" t="s">
        <v>88</v>
      </c>
      <c r="AV531" s="251" t="s">
        <v>88</v>
      </c>
      <c r="AW531" s="251" t="s">
        <v>35</v>
      </c>
      <c r="AX531" s="251" t="s">
        <v>79</v>
      </c>
      <c r="AY531" s="263" t="s">
        <v>160</v>
      </c>
    </row>
    <row r="532" s="276" customFormat="true" ht="12.8" hidden="false" customHeight="false" outlineLevel="0" collapsed="false">
      <c r="B532" s="277"/>
      <c r="C532" s="278"/>
      <c r="D532" s="254" t="s">
        <v>168</v>
      </c>
      <c r="E532" s="279"/>
      <c r="F532" s="280" t="s">
        <v>1330</v>
      </c>
      <c r="G532" s="278"/>
      <c r="H532" s="279"/>
      <c r="I532" s="281"/>
      <c r="J532" s="278"/>
      <c r="K532" s="278"/>
      <c r="L532" s="282"/>
      <c r="M532" s="283"/>
      <c r="N532" s="284"/>
      <c r="O532" s="284"/>
      <c r="P532" s="284"/>
      <c r="Q532" s="284"/>
      <c r="R532" s="284"/>
      <c r="S532" s="284"/>
      <c r="T532" s="285"/>
      <c r="AT532" s="286" t="s">
        <v>168</v>
      </c>
      <c r="AU532" s="286" t="s">
        <v>88</v>
      </c>
      <c r="AV532" s="276" t="s">
        <v>86</v>
      </c>
      <c r="AW532" s="276" t="s">
        <v>35</v>
      </c>
      <c r="AX532" s="276" t="s">
        <v>79</v>
      </c>
      <c r="AY532" s="286" t="s">
        <v>160</v>
      </c>
    </row>
    <row r="533" s="251" customFormat="true" ht="12.8" hidden="false" customHeight="false" outlineLevel="0" collapsed="false">
      <c r="B533" s="252"/>
      <c r="C533" s="253"/>
      <c r="D533" s="254" t="s">
        <v>168</v>
      </c>
      <c r="E533" s="255"/>
      <c r="F533" s="256" t="s">
        <v>1331</v>
      </c>
      <c r="G533" s="253"/>
      <c r="H533" s="257" t="n">
        <v>3.89</v>
      </c>
      <c r="I533" s="258"/>
      <c r="J533" s="253"/>
      <c r="K533" s="253"/>
      <c r="L533" s="259"/>
      <c r="M533" s="260"/>
      <c r="N533" s="261"/>
      <c r="O533" s="261"/>
      <c r="P533" s="261"/>
      <c r="Q533" s="261"/>
      <c r="R533" s="261"/>
      <c r="S533" s="261"/>
      <c r="T533" s="262"/>
      <c r="AT533" s="263" t="s">
        <v>168</v>
      </c>
      <c r="AU533" s="263" t="s">
        <v>88</v>
      </c>
      <c r="AV533" s="251" t="s">
        <v>88</v>
      </c>
      <c r="AW533" s="251" t="s">
        <v>35</v>
      </c>
      <c r="AX533" s="251" t="s">
        <v>79</v>
      </c>
      <c r="AY533" s="263" t="s">
        <v>160</v>
      </c>
    </row>
    <row r="534" s="276" customFormat="true" ht="12.8" hidden="false" customHeight="false" outlineLevel="0" collapsed="false">
      <c r="B534" s="277"/>
      <c r="C534" s="278"/>
      <c r="D534" s="254" t="s">
        <v>168</v>
      </c>
      <c r="E534" s="279"/>
      <c r="F534" s="280" t="s">
        <v>1332</v>
      </c>
      <c r="G534" s="278"/>
      <c r="H534" s="279"/>
      <c r="I534" s="281"/>
      <c r="J534" s="278"/>
      <c r="K534" s="278"/>
      <c r="L534" s="282"/>
      <c r="M534" s="283"/>
      <c r="N534" s="284"/>
      <c r="O534" s="284"/>
      <c r="P534" s="284"/>
      <c r="Q534" s="284"/>
      <c r="R534" s="284"/>
      <c r="S534" s="284"/>
      <c r="T534" s="285"/>
      <c r="AT534" s="286" t="s">
        <v>168</v>
      </c>
      <c r="AU534" s="286" t="s">
        <v>88</v>
      </c>
      <c r="AV534" s="276" t="s">
        <v>86</v>
      </c>
      <c r="AW534" s="276" t="s">
        <v>35</v>
      </c>
      <c r="AX534" s="276" t="s">
        <v>79</v>
      </c>
      <c r="AY534" s="286" t="s">
        <v>160</v>
      </c>
    </row>
    <row r="535" s="251" customFormat="true" ht="12.8" hidden="false" customHeight="false" outlineLevel="0" collapsed="false">
      <c r="B535" s="252"/>
      <c r="C535" s="253"/>
      <c r="D535" s="254" t="s">
        <v>168</v>
      </c>
      <c r="E535" s="255"/>
      <c r="F535" s="256" t="s">
        <v>1333</v>
      </c>
      <c r="G535" s="253"/>
      <c r="H535" s="257" t="n">
        <v>21.17</v>
      </c>
      <c r="I535" s="258"/>
      <c r="J535" s="253"/>
      <c r="K535" s="253"/>
      <c r="L535" s="259"/>
      <c r="M535" s="260"/>
      <c r="N535" s="261"/>
      <c r="O535" s="261"/>
      <c r="P535" s="261"/>
      <c r="Q535" s="261"/>
      <c r="R535" s="261"/>
      <c r="S535" s="261"/>
      <c r="T535" s="262"/>
      <c r="AT535" s="263" t="s">
        <v>168</v>
      </c>
      <c r="AU535" s="263" t="s">
        <v>88</v>
      </c>
      <c r="AV535" s="251" t="s">
        <v>88</v>
      </c>
      <c r="AW535" s="251" t="s">
        <v>35</v>
      </c>
      <c r="AX535" s="251" t="s">
        <v>79</v>
      </c>
      <c r="AY535" s="263" t="s">
        <v>160</v>
      </c>
    </row>
    <row r="536" s="276" customFormat="true" ht="12.8" hidden="false" customHeight="false" outlineLevel="0" collapsed="false">
      <c r="B536" s="277"/>
      <c r="C536" s="278"/>
      <c r="D536" s="254" t="s">
        <v>168</v>
      </c>
      <c r="E536" s="279"/>
      <c r="F536" s="280" t="s">
        <v>1334</v>
      </c>
      <c r="G536" s="278"/>
      <c r="H536" s="279"/>
      <c r="I536" s="281"/>
      <c r="J536" s="278"/>
      <c r="K536" s="278"/>
      <c r="L536" s="282"/>
      <c r="M536" s="283"/>
      <c r="N536" s="284"/>
      <c r="O536" s="284"/>
      <c r="P536" s="284"/>
      <c r="Q536" s="284"/>
      <c r="R536" s="284"/>
      <c r="S536" s="284"/>
      <c r="T536" s="285"/>
      <c r="AT536" s="286" t="s">
        <v>168</v>
      </c>
      <c r="AU536" s="286" t="s">
        <v>88</v>
      </c>
      <c r="AV536" s="276" t="s">
        <v>86</v>
      </c>
      <c r="AW536" s="276" t="s">
        <v>35</v>
      </c>
      <c r="AX536" s="276" t="s">
        <v>79</v>
      </c>
      <c r="AY536" s="286" t="s">
        <v>160</v>
      </c>
    </row>
    <row r="537" s="251" customFormat="true" ht="12.8" hidden="false" customHeight="false" outlineLevel="0" collapsed="false">
      <c r="B537" s="252"/>
      <c r="C537" s="253"/>
      <c r="D537" s="254" t="s">
        <v>168</v>
      </c>
      <c r="E537" s="255"/>
      <c r="F537" s="256" t="s">
        <v>1335</v>
      </c>
      <c r="G537" s="253"/>
      <c r="H537" s="257" t="n">
        <v>13.45</v>
      </c>
      <c r="I537" s="258"/>
      <c r="J537" s="253"/>
      <c r="K537" s="253"/>
      <c r="L537" s="259"/>
      <c r="M537" s="260"/>
      <c r="N537" s="261"/>
      <c r="O537" s="261"/>
      <c r="P537" s="261"/>
      <c r="Q537" s="261"/>
      <c r="R537" s="261"/>
      <c r="S537" s="261"/>
      <c r="T537" s="262"/>
      <c r="AT537" s="263" t="s">
        <v>168</v>
      </c>
      <c r="AU537" s="263" t="s">
        <v>88</v>
      </c>
      <c r="AV537" s="251" t="s">
        <v>88</v>
      </c>
      <c r="AW537" s="251" t="s">
        <v>35</v>
      </c>
      <c r="AX537" s="251" t="s">
        <v>79</v>
      </c>
      <c r="AY537" s="263" t="s">
        <v>160</v>
      </c>
    </row>
    <row r="538" s="276" customFormat="true" ht="12.8" hidden="false" customHeight="false" outlineLevel="0" collapsed="false">
      <c r="B538" s="277"/>
      <c r="C538" s="278"/>
      <c r="D538" s="254" t="s">
        <v>168</v>
      </c>
      <c r="E538" s="279"/>
      <c r="F538" s="280" t="s">
        <v>1336</v>
      </c>
      <c r="G538" s="278"/>
      <c r="H538" s="279"/>
      <c r="I538" s="281"/>
      <c r="J538" s="278"/>
      <c r="K538" s="278"/>
      <c r="L538" s="282"/>
      <c r="M538" s="283"/>
      <c r="N538" s="284"/>
      <c r="O538" s="284"/>
      <c r="P538" s="284"/>
      <c r="Q538" s="284"/>
      <c r="R538" s="284"/>
      <c r="S538" s="284"/>
      <c r="T538" s="285"/>
      <c r="AT538" s="286" t="s">
        <v>168</v>
      </c>
      <c r="AU538" s="286" t="s">
        <v>88</v>
      </c>
      <c r="AV538" s="276" t="s">
        <v>86</v>
      </c>
      <c r="AW538" s="276" t="s">
        <v>35</v>
      </c>
      <c r="AX538" s="276" t="s">
        <v>79</v>
      </c>
      <c r="AY538" s="286" t="s">
        <v>160</v>
      </c>
    </row>
    <row r="539" s="251" customFormat="true" ht="12.8" hidden="false" customHeight="false" outlineLevel="0" collapsed="false">
      <c r="B539" s="252"/>
      <c r="C539" s="253"/>
      <c r="D539" s="254" t="s">
        <v>168</v>
      </c>
      <c r="E539" s="255"/>
      <c r="F539" s="256" t="s">
        <v>1337</v>
      </c>
      <c r="G539" s="253"/>
      <c r="H539" s="257" t="n">
        <v>5.6</v>
      </c>
      <c r="I539" s="258"/>
      <c r="J539" s="253"/>
      <c r="K539" s="253"/>
      <c r="L539" s="259"/>
      <c r="M539" s="260"/>
      <c r="N539" s="261"/>
      <c r="O539" s="261"/>
      <c r="P539" s="261"/>
      <c r="Q539" s="261"/>
      <c r="R539" s="261"/>
      <c r="S539" s="261"/>
      <c r="T539" s="262"/>
      <c r="AT539" s="263" t="s">
        <v>168</v>
      </c>
      <c r="AU539" s="263" t="s">
        <v>88</v>
      </c>
      <c r="AV539" s="251" t="s">
        <v>88</v>
      </c>
      <c r="AW539" s="251" t="s">
        <v>35</v>
      </c>
      <c r="AX539" s="251" t="s">
        <v>79</v>
      </c>
      <c r="AY539" s="263" t="s">
        <v>160</v>
      </c>
    </row>
    <row r="540" s="276" customFormat="true" ht="12.8" hidden="false" customHeight="false" outlineLevel="0" collapsed="false">
      <c r="B540" s="277"/>
      <c r="C540" s="278"/>
      <c r="D540" s="254" t="s">
        <v>168</v>
      </c>
      <c r="E540" s="279"/>
      <c r="F540" s="280" t="s">
        <v>1338</v>
      </c>
      <c r="G540" s="278"/>
      <c r="H540" s="279"/>
      <c r="I540" s="281"/>
      <c r="J540" s="278"/>
      <c r="K540" s="278"/>
      <c r="L540" s="282"/>
      <c r="M540" s="283"/>
      <c r="N540" s="284"/>
      <c r="O540" s="284"/>
      <c r="P540" s="284"/>
      <c r="Q540" s="284"/>
      <c r="R540" s="284"/>
      <c r="S540" s="284"/>
      <c r="T540" s="285"/>
      <c r="AT540" s="286" t="s">
        <v>168</v>
      </c>
      <c r="AU540" s="286" t="s">
        <v>88</v>
      </c>
      <c r="AV540" s="276" t="s">
        <v>86</v>
      </c>
      <c r="AW540" s="276" t="s">
        <v>35</v>
      </c>
      <c r="AX540" s="276" t="s">
        <v>79</v>
      </c>
      <c r="AY540" s="286" t="s">
        <v>160</v>
      </c>
    </row>
    <row r="541" s="251" customFormat="true" ht="12.8" hidden="false" customHeight="false" outlineLevel="0" collapsed="false">
      <c r="B541" s="252"/>
      <c r="C541" s="253"/>
      <c r="D541" s="254" t="s">
        <v>168</v>
      </c>
      <c r="E541" s="255"/>
      <c r="F541" s="256" t="s">
        <v>1339</v>
      </c>
      <c r="G541" s="253"/>
      <c r="H541" s="257" t="n">
        <v>14.2</v>
      </c>
      <c r="I541" s="258"/>
      <c r="J541" s="253"/>
      <c r="K541" s="253"/>
      <c r="L541" s="259"/>
      <c r="M541" s="260"/>
      <c r="N541" s="261"/>
      <c r="O541" s="261"/>
      <c r="P541" s="261"/>
      <c r="Q541" s="261"/>
      <c r="R541" s="261"/>
      <c r="S541" s="261"/>
      <c r="T541" s="262"/>
      <c r="AT541" s="263" t="s">
        <v>168</v>
      </c>
      <c r="AU541" s="263" t="s">
        <v>88</v>
      </c>
      <c r="AV541" s="251" t="s">
        <v>88</v>
      </c>
      <c r="AW541" s="251" t="s">
        <v>35</v>
      </c>
      <c r="AX541" s="251" t="s">
        <v>79</v>
      </c>
      <c r="AY541" s="263" t="s">
        <v>160</v>
      </c>
    </row>
    <row r="542" s="276" customFormat="true" ht="12.8" hidden="false" customHeight="false" outlineLevel="0" collapsed="false">
      <c r="B542" s="277"/>
      <c r="C542" s="278"/>
      <c r="D542" s="254" t="s">
        <v>168</v>
      </c>
      <c r="E542" s="279"/>
      <c r="F542" s="280" t="s">
        <v>1340</v>
      </c>
      <c r="G542" s="278"/>
      <c r="H542" s="279"/>
      <c r="I542" s="281"/>
      <c r="J542" s="278"/>
      <c r="K542" s="278"/>
      <c r="L542" s="282"/>
      <c r="M542" s="283"/>
      <c r="N542" s="284"/>
      <c r="O542" s="284"/>
      <c r="P542" s="284"/>
      <c r="Q542" s="284"/>
      <c r="R542" s="284"/>
      <c r="S542" s="284"/>
      <c r="T542" s="285"/>
      <c r="AT542" s="286" t="s">
        <v>168</v>
      </c>
      <c r="AU542" s="286" t="s">
        <v>88</v>
      </c>
      <c r="AV542" s="276" t="s">
        <v>86</v>
      </c>
      <c r="AW542" s="276" t="s">
        <v>35</v>
      </c>
      <c r="AX542" s="276" t="s">
        <v>79</v>
      </c>
      <c r="AY542" s="286" t="s">
        <v>160</v>
      </c>
    </row>
    <row r="543" s="251" customFormat="true" ht="12.8" hidden="false" customHeight="false" outlineLevel="0" collapsed="false">
      <c r="B543" s="252"/>
      <c r="C543" s="253"/>
      <c r="D543" s="254" t="s">
        <v>168</v>
      </c>
      <c r="E543" s="255"/>
      <c r="F543" s="256" t="s">
        <v>1341</v>
      </c>
      <c r="G543" s="253"/>
      <c r="H543" s="257" t="n">
        <v>5.44</v>
      </c>
      <c r="I543" s="258"/>
      <c r="J543" s="253"/>
      <c r="K543" s="253"/>
      <c r="L543" s="259"/>
      <c r="M543" s="260"/>
      <c r="N543" s="261"/>
      <c r="O543" s="261"/>
      <c r="P543" s="261"/>
      <c r="Q543" s="261"/>
      <c r="R543" s="261"/>
      <c r="S543" s="261"/>
      <c r="T543" s="262"/>
      <c r="AT543" s="263" t="s">
        <v>168</v>
      </c>
      <c r="AU543" s="263" t="s">
        <v>88</v>
      </c>
      <c r="AV543" s="251" t="s">
        <v>88</v>
      </c>
      <c r="AW543" s="251" t="s">
        <v>35</v>
      </c>
      <c r="AX543" s="251" t="s">
        <v>79</v>
      </c>
      <c r="AY543" s="263" t="s">
        <v>160</v>
      </c>
    </row>
    <row r="544" s="276" customFormat="true" ht="12.8" hidden="false" customHeight="false" outlineLevel="0" collapsed="false">
      <c r="B544" s="277"/>
      <c r="C544" s="278"/>
      <c r="D544" s="254" t="s">
        <v>168</v>
      </c>
      <c r="E544" s="279"/>
      <c r="F544" s="280" t="s">
        <v>1342</v>
      </c>
      <c r="G544" s="278"/>
      <c r="H544" s="279"/>
      <c r="I544" s="281"/>
      <c r="J544" s="278"/>
      <c r="K544" s="278"/>
      <c r="L544" s="282"/>
      <c r="M544" s="283"/>
      <c r="N544" s="284"/>
      <c r="O544" s="284"/>
      <c r="P544" s="284"/>
      <c r="Q544" s="284"/>
      <c r="R544" s="284"/>
      <c r="S544" s="284"/>
      <c r="T544" s="285"/>
      <c r="AT544" s="286" t="s">
        <v>168</v>
      </c>
      <c r="AU544" s="286" t="s">
        <v>88</v>
      </c>
      <c r="AV544" s="276" t="s">
        <v>86</v>
      </c>
      <c r="AW544" s="276" t="s">
        <v>35</v>
      </c>
      <c r="AX544" s="276" t="s">
        <v>79</v>
      </c>
      <c r="AY544" s="286" t="s">
        <v>160</v>
      </c>
    </row>
    <row r="545" s="251" customFormat="true" ht="12.8" hidden="false" customHeight="false" outlineLevel="0" collapsed="false">
      <c r="B545" s="252"/>
      <c r="C545" s="253"/>
      <c r="D545" s="254" t="s">
        <v>168</v>
      </c>
      <c r="E545" s="255"/>
      <c r="F545" s="256" t="s">
        <v>1343</v>
      </c>
      <c r="G545" s="253"/>
      <c r="H545" s="257" t="n">
        <v>4.54</v>
      </c>
      <c r="I545" s="258"/>
      <c r="J545" s="253"/>
      <c r="K545" s="253"/>
      <c r="L545" s="259"/>
      <c r="M545" s="260"/>
      <c r="N545" s="261"/>
      <c r="O545" s="261"/>
      <c r="P545" s="261"/>
      <c r="Q545" s="261"/>
      <c r="R545" s="261"/>
      <c r="S545" s="261"/>
      <c r="T545" s="262"/>
      <c r="AT545" s="263" t="s">
        <v>168</v>
      </c>
      <c r="AU545" s="263" t="s">
        <v>88</v>
      </c>
      <c r="AV545" s="251" t="s">
        <v>88</v>
      </c>
      <c r="AW545" s="251" t="s">
        <v>35</v>
      </c>
      <c r="AX545" s="251" t="s">
        <v>79</v>
      </c>
      <c r="AY545" s="263" t="s">
        <v>160</v>
      </c>
    </row>
    <row r="546" s="276" customFormat="true" ht="12.8" hidden="false" customHeight="false" outlineLevel="0" collapsed="false">
      <c r="B546" s="277"/>
      <c r="C546" s="278"/>
      <c r="D546" s="254" t="s">
        <v>168</v>
      </c>
      <c r="E546" s="279"/>
      <c r="F546" s="280" t="s">
        <v>1344</v>
      </c>
      <c r="G546" s="278"/>
      <c r="H546" s="279"/>
      <c r="I546" s="281"/>
      <c r="J546" s="278"/>
      <c r="K546" s="278"/>
      <c r="L546" s="282"/>
      <c r="M546" s="283"/>
      <c r="N546" s="284"/>
      <c r="O546" s="284"/>
      <c r="P546" s="284"/>
      <c r="Q546" s="284"/>
      <c r="R546" s="284"/>
      <c r="S546" s="284"/>
      <c r="T546" s="285"/>
      <c r="AT546" s="286" t="s">
        <v>168</v>
      </c>
      <c r="AU546" s="286" t="s">
        <v>88</v>
      </c>
      <c r="AV546" s="276" t="s">
        <v>86</v>
      </c>
      <c r="AW546" s="276" t="s">
        <v>35</v>
      </c>
      <c r="AX546" s="276" t="s">
        <v>79</v>
      </c>
      <c r="AY546" s="286" t="s">
        <v>160</v>
      </c>
    </row>
    <row r="547" s="264" customFormat="true" ht="12.8" hidden="false" customHeight="false" outlineLevel="0" collapsed="false">
      <c r="B547" s="265"/>
      <c r="C547" s="266"/>
      <c r="D547" s="254" t="s">
        <v>168</v>
      </c>
      <c r="E547" s="267"/>
      <c r="F547" s="268" t="s">
        <v>172</v>
      </c>
      <c r="G547" s="266"/>
      <c r="H547" s="269" t="n">
        <v>99.35</v>
      </c>
      <c r="I547" s="270"/>
      <c r="J547" s="266"/>
      <c r="K547" s="266"/>
      <c r="L547" s="271"/>
      <c r="M547" s="272"/>
      <c r="N547" s="273"/>
      <c r="O547" s="273"/>
      <c r="P547" s="273"/>
      <c r="Q547" s="273"/>
      <c r="R547" s="273"/>
      <c r="S547" s="273"/>
      <c r="T547" s="274"/>
      <c r="AT547" s="275" t="s">
        <v>168</v>
      </c>
      <c r="AU547" s="275" t="s">
        <v>88</v>
      </c>
      <c r="AV547" s="264" t="s">
        <v>166</v>
      </c>
      <c r="AW547" s="264" t="s">
        <v>35</v>
      </c>
      <c r="AX547" s="264" t="s">
        <v>86</v>
      </c>
      <c r="AY547" s="275" t="s">
        <v>160</v>
      </c>
    </row>
    <row r="548" s="31" customFormat="true" ht="21.75" hidden="false" customHeight="true" outlineLevel="0" collapsed="false">
      <c r="A548" s="24"/>
      <c r="B548" s="25"/>
      <c r="C548" s="237" t="s">
        <v>360</v>
      </c>
      <c r="D548" s="237" t="s">
        <v>162</v>
      </c>
      <c r="E548" s="238" t="s">
        <v>656</v>
      </c>
      <c r="F548" s="239" t="s">
        <v>657</v>
      </c>
      <c r="G548" s="240" t="s">
        <v>221</v>
      </c>
      <c r="H548" s="241" t="n">
        <v>121.82</v>
      </c>
      <c r="I548" s="242"/>
      <c r="J548" s="243" t="n">
        <f aca="false">ROUND(I548*H548,2)</f>
        <v>0</v>
      </c>
      <c r="K548" s="244"/>
      <c r="L548" s="30"/>
      <c r="M548" s="245"/>
      <c r="N548" s="246" t="s">
        <v>44</v>
      </c>
      <c r="O548" s="74"/>
      <c r="P548" s="247" t="n">
        <f aca="false">O548*H548</f>
        <v>0</v>
      </c>
      <c r="Q548" s="247" t="n">
        <v>2E-005</v>
      </c>
      <c r="R548" s="247" t="n">
        <f aca="false">Q548*H548</f>
        <v>0.0024364</v>
      </c>
      <c r="S548" s="247" t="n">
        <v>0</v>
      </c>
      <c r="T548" s="248" t="n">
        <f aca="false">S548*H548</f>
        <v>0</v>
      </c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R548" s="249" t="s">
        <v>166</v>
      </c>
      <c r="AT548" s="249" t="s">
        <v>162</v>
      </c>
      <c r="AU548" s="249" t="s">
        <v>88</v>
      </c>
      <c r="AY548" s="3" t="s">
        <v>160</v>
      </c>
      <c r="BE548" s="250" t="n">
        <f aca="false">IF(N548="základní",J548,0)</f>
        <v>0</v>
      </c>
      <c r="BF548" s="250" t="n">
        <f aca="false">IF(N548="snížená",J548,0)</f>
        <v>0</v>
      </c>
      <c r="BG548" s="250" t="n">
        <f aca="false">IF(N548="zákl. přenesená",J548,0)</f>
        <v>0</v>
      </c>
      <c r="BH548" s="250" t="n">
        <f aca="false">IF(N548="sníž. přenesená",J548,0)</f>
        <v>0</v>
      </c>
      <c r="BI548" s="250" t="n">
        <f aca="false">IF(N548="nulová",J548,0)</f>
        <v>0</v>
      </c>
      <c r="BJ548" s="3" t="s">
        <v>86</v>
      </c>
      <c r="BK548" s="250" t="n">
        <f aca="false">ROUND(I548*H548,2)</f>
        <v>0</v>
      </c>
      <c r="BL548" s="3" t="s">
        <v>166</v>
      </c>
      <c r="BM548" s="249" t="s">
        <v>658</v>
      </c>
    </row>
    <row r="549" s="251" customFormat="true" ht="12.8" hidden="false" customHeight="false" outlineLevel="0" collapsed="false">
      <c r="B549" s="252"/>
      <c r="C549" s="253"/>
      <c r="D549" s="254" t="s">
        <v>168</v>
      </c>
      <c r="E549" s="255"/>
      <c r="F549" s="256" t="s">
        <v>1434</v>
      </c>
      <c r="G549" s="253"/>
      <c r="H549" s="257" t="n">
        <v>14.75</v>
      </c>
      <c r="I549" s="258"/>
      <c r="J549" s="253"/>
      <c r="K549" s="253"/>
      <c r="L549" s="259"/>
      <c r="M549" s="260"/>
      <c r="N549" s="261"/>
      <c r="O549" s="261"/>
      <c r="P549" s="261"/>
      <c r="Q549" s="261"/>
      <c r="R549" s="261"/>
      <c r="S549" s="261"/>
      <c r="T549" s="262"/>
      <c r="AT549" s="263" t="s">
        <v>168</v>
      </c>
      <c r="AU549" s="263" t="s">
        <v>88</v>
      </c>
      <c r="AV549" s="251" t="s">
        <v>88</v>
      </c>
      <c r="AW549" s="251" t="s">
        <v>35</v>
      </c>
      <c r="AX549" s="251" t="s">
        <v>79</v>
      </c>
      <c r="AY549" s="263" t="s">
        <v>160</v>
      </c>
    </row>
    <row r="550" s="276" customFormat="true" ht="12.8" hidden="false" customHeight="false" outlineLevel="0" collapsed="false">
      <c r="B550" s="277"/>
      <c r="C550" s="278"/>
      <c r="D550" s="254" t="s">
        <v>168</v>
      </c>
      <c r="E550" s="279"/>
      <c r="F550" s="280" t="s">
        <v>1326</v>
      </c>
      <c r="G550" s="278"/>
      <c r="H550" s="279"/>
      <c r="I550" s="281"/>
      <c r="J550" s="278"/>
      <c r="K550" s="278"/>
      <c r="L550" s="282"/>
      <c r="M550" s="283"/>
      <c r="N550" s="284"/>
      <c r="O550" s="284"/>
      <c r="P550" s="284"/>
      <c r="Q550" s="284"/>
      <c r="R550" s="284"/>
      <c r="S550" s="284"/>
      <c r="T550" s="285"/>
      <c r="AT550" s="286" t="s">
        <v>168</v>
      </c>
      <c r="AU550" s="286" t="s">
        <v>88</v>
      </c>
      <c r="AV550" s="276" t="s">
        <v>86</v>
      </c>
      <c r="AW550" s="276" t="s">
        <v>35</v>
      </c>
      <c r="AX550" s="276" t="s">
        <v>79</v>
      </c>
      <c r="AY550" s="286" t="s">
        <v>160</v>
      </c>
    </row>
    <row r="551" s="251" customFormat="true" ht="12.8" hidden="false" customHeight="false" outlineLevel="0" collapsed="false">
      <c r="B551" s="252"/>
      <c r="C551" s="253"/>
      <c r="D551" s="254" t="s">
        <v>168</v>
      </c>
      <c r="E551" s="255"/>
      <c r="F551" s="256" t="s">
        <v>1435</v>
      </c>
      <c r="G551" s="253"/>
      <c r="H551" s="257" t="n">
        <v>16.1</v>
      </c>
      <c r="I551" s="258"/>
      <c r="J551" s="253"/>
      <c r="K551" s="253"/>
      <c r="L551" s="259"/>
      <c r="M551" s="260"/>
      <c r="N551" s="261"/>
      <c r="O551" s="261"/>
      <c r="P551" s="261"/>
      <c r="Q551" s="261"/>
      <c r="R551" s="261"/>
      <c r="S551" s="261"/>
      <c r="T551" s="262"/>
      <c r="AT551" s="263" t="s">
        <v>168</v>
      </c>
      <c r="AU551" s="263" t="s">
        <v>88</v>
      </c>
      <c r="AV551" s="251" t="s">
        <v>88</v>
      </c>
      <c r="AW551" s="251" t="s">
        <v>35</v>
      </c>
      <c r="AX551" s="251" t="s">
        <v>79</v>
      </c>
      <c r="AY551" s="263" t="s">
        <v>160</v>
      </c>
    </row>
    <row r="552" s="276" customFormat="true" ht="12.8" hidden="false" customHeight="false" outlineLevel="0" collapsed="false">
      <c r="B552" s="277"/>
      <c r="C552" s="278"/>
      <c r="D552" s="254" t="s">
        <v>168</v>
      </c>
      <c r="E552" s="279"/>
      <c r="F552" s="280" t="s">
        <v>1328</v>
      </c>
      <c r="G552" s="278"/>
      <c r="H552" s="279"/>
      <c r="I552" s="281"/>
      <c r="J552" s="278"/>
      <c r="K552" s="278"/>
      <c r="L552" s="282"/>
      <c r="M552" s="283"/>
      <c r="N552" s="284"/>
      <c r="O552" s="284"/>
      <c r="P552" s="284"/>
      <c r="Q552" s="284"/>
      <c r="R552" s="284"/>
      <c r="S552" s="284"/>
      <c r="T552" s="285"/>
      <c r="AT552" s="286" t="s">
        <v>168</v>
      </c>
      <c r="AU552" s="286" t="s">
        <v>88</v>
      </c>
      <c r="AV552" s="276" t="s">
        <v>86</v>
      </c>
      <c r="AW552" s="276" t="s">
        <v>35</v>
      </c>
      <c r="AX552" s="276" t="s">
        <v>79</v>
      </c>
      <c r="AY552" s="286" t="s">
        <v>160</v>
      </c>
    </row>
    <row r="553" s="251" customFormat="true" ht="12.8" hidden="false" customHeight="false" outlineLevel="0" collapsed="false">
      <c r="B553" s="252"/>
      <c r="C553" s="253"/>
      <c r="D553" s="254" t="s">
        <v>168</v>
      </c>
      <c r="E553" s="255"/>
      <c r="F553" s="256" t="s">
        <v>1436</v>
      </c>
      <c r="G553" s="253"/>
      <c r="H553" s="257" t="n">
        <v>6.44</v>
      </c>
      <c r="I553" s="258"/>
      <c r="J553" s="253"/>
      <c r="K553" s="253"/>
      <c r="L553" s="259"/>
      <c r="M553" s="260"/>
      <c r="N553" s="261"/>
      <c r="O553" s="261"/>
      <c r="P553" s="261"/>
      <c r="Q553" s="261"/>
      <c r="R553" s="261"/>
      <c r="S553" s="261"/>
      <c r="T553" s="262"/>
      <c r="AT553" s="263" t="s">
        <v>168</v>
      </c>
      <c r="AU553" s="263" t="s">
        <v>88</v>
      </c>
      <c r="AV553" s="251" t="s">
        <v>88</v>
      </c>
      <c r="AW553" s="251" t="s">
        <v>35</v>
      </c>
      <c r="AX553" s="251" t="s">
        <v>79</v>
      </c>
      <c r="AY553" s="263" t="s">
        <v>160</v>
      </c>
    </row>
    <row r="554" s="276" customFormat="true" ht="12.8" hidden="false" customHeight="false" outlineLevel="0" collapsed="false">
      <c r="B554" s="277"/>
      <c r="C554" s="278"/>
      <c r="D554" s="254" t="s">
        <v>168</v>
      </c>
      <c r="E554" s="279"/>
      <c r="F554" s="280" t="s">
        <v>1330</v>
      </c>
      <c r="G554" s="278"/>
      <c r="H554" s="279"/>
      <c r="I554" s="281"/>
      <c r="J554" s="278"/>
      <c r="K554" s="278"/>
      <c r="L554" s="282"/>
      <c r="M554" s="283"/>
      <c r="N554" s="284"/>
      <c r="O554" s="284"/>
      <c r="P554" s="284"/>
      <c r="Q554" s="284"/>
      <c r="R554" s="284"/>
      <c r="S554" s="284"/>
      <c r="T554" s="285"/>
      <c r="AT554" s="286" t="s">
        <v>168</v>
      </c>
      <c r="AU554" s="286" t="s">
        <v>88</v>
      </c>
      <c r="AV554" s="276" t="s">
        <v>86</v>
      </c>
      <c r="AW554" s="276" t="s">
        <v>35</v>
      </c>
      <c r="AX554" s="276" t="s">
        <v>79</v>
      </c>
      <c r="AY554" s="286" t="s">
        <v>160</v>
      </c>
    </row>
    <row r="555" s="251" customFormat="true" ht="12.8" hidden="false" customHeight="false" outlineLevel="0" collapsed="false">
      <c r="B555" s="252"/>
      <c r="C555" s="253"/>
      <c r="D555" s="254" t="s">
        <v>168</v>
      </c>
      <c r="E555" s="255"/>
      <c r="F555" s="256" t="s">
        <v>1437</v>
      </c>
      <c r="G555" s="253"/>
      <c r="H555" s="257" t="n">
        <v>8.08</v>
      </c>
      <c r="I555" s="258"/>
      <c r="J555" s="253"/>
      <c r="K555" s="253"/>
      <c r="L555" s="259"/>
      <c r="M555" s="260"/>
      <c r="N555" s="261"/>
      <c r="O555" s="261"/>
      <c r="P555" s="261"/>
      <c r="Q555" s="261"/>
      <c r="R555" s="261"/>
      <c r="S555" s="261"/>
      <c r="T555" s="262"/>
      <c r="AT555" s="263" t="s">
        <v>168</v>
      </c>
      <c r="AU555" s="263" t="s">
        <v>88</v>
      </c>
      <c r="AV555" s="251" t="s">
        <v>88</v>
      </c>
      <c r="AW555" s="251" t="s">
        <v>35</v>
      </c>
      <c r="AX555" s="251" t="s">
        <v>79</v>
      </c>
      <c r="AY555" s="263" t="s">
        <v>160</v>
      </c>
    </row>
    <row r="556" s="276" customFormat="true" ht="12.8" hidden="false" customHeight="false" outlineLevel="0" collapsed="false">
      <c r="B556" s="277"/>
      <c r="C556" s="278"/>
      <c r="D556" s="254" t="s">
        <v>168</v>
      </c>
      <c r="E556" s="279"/>
      <c r="F556" s="280" t="s">
        <v>1332</v>
      </c>
      <c r="G556" s="278"/>
      <c r="H556" s="279"/>
      <c r="I556" s="281"/>
      <c r="J556" s="278"/>
      <c r="K556" s="278"/>
      <c r="L556" s="282"/>
      <c r="M556" s="283"/>
      <c r="N556" s="284"/>
      <c r="O556" s="284"/>
      <c r="P556" s="284"/>
      <c r="Q556" s="284"/>
      <c r="R556" s="284"/>
      <c r="S556" s="284"/>
      <c r="T556" s="285"/>
      <c r="AT556" s="286" t="s">
        <v>168</v>
      </c>
      <c r="AU556" s="286" t="s">
        <v>88</v>
      </c>
      <c r="AV556" s="276" t="s">
        <v>86</v>
      </c>
      <c r="AW556" s="276" t="s">
        <v>35</v>
      </c>
      <c r="AX556" s="276" t="s">
        <v>79</v>
      </c>
      <c r="AY556" s="286" t="s">
        <v>160</v>
      </c>
    </row>
    <row r="557" s="251" customFormat="true" ht="12.8" hidden="false" customHeight="false" outlineLevel="0" collapsed="false">
      <c r="B557" s="252"/>
      <c r="C557" s="253"/>
      <c r="D557" s="254" t="s">
        <v>168</v>
      </c>
      <c r="E557" s="255"/>
      <c r="F557" s="256" t="s">
        <v>1438</v>
      </c>
      <c r="G557" s="253"/>
      <c r="H557" s="257" t="n">
        <v>19.9</v>
      </c>
      <c r="I557" s="258"/>
      <c r="J557" s="253"/>
      <c r="K557" s="253"/>
      <c r="L557" s="259"/>
      <c r="M557" s="260"/>
      <c r="N557" s="261"/>
      <c r="O557" s="261"/>
      <c r="P557" s="261"/>
      <c r="Q557" s="261"/>
      <c r="R557" s="261"/>
      <c r="S557" s="261"/>
      <c r="T557" s="262"/>
      <c r="AT557" s="263" t="s">
        <v>168</v>
      </c>
      <c r="AU557" s="263" t="s">
        <v>88</v>
      </c>
      <c r="AV557" s="251" t="s">
        <v>88</v>
      </c>
      <c r="AW557" s="251" t="s">
        <v>35</v>
      </c>
      <c r="AX557" s="251" t="s">
        <v>79</v>
      </c>
      <c r="AY557" s="263" t="s">
        <v>160</v>
      </c>
    </row>
    <row r="558" s="276" customFormat="true" ht="12.8" hidden="false" customHeight="false" outlineLevel="0" collapsed="false">
      <c r="B558" s="277"/>
      <c r="C558" s="278"/>
      <c r="D558" s="254" t="s">
        <v>168</v>
      </c>
      <c r="E558" s="279"/>
      <c r="F558" s="280" t="s">
        <v>1334</v>
      </c>
      <c r="G558" s="278"/>
      <c r="H558" s="279"/>
      <c r="I558" s="281"/>
      <c r="J558" s="278"/>
      <c r="K558" s="278"/>
      <c r="L558" s="282"/>
      <c r="M558" s="283"/>
      <c r="N558" s="284"/>
      <c r="O558" s="284"/>
      <c r="P558" s="284"/>
      <c r="Q558" s="284"/>
      <c r="R558" s="284"/>
      <c r="S558" s="284"/>
      <c r="T558" s="285"/>
      <c r="AT558" s="286" t="s">
        <v>168</v>
      </c>
      <c r="AU558" s="286" t="s">
        <v>88</v>
      </c>
      <c r="AV558" s="276" t="s">
        <v>86</v>
      </c>
      <c r="AW558" s="276" t="s">
        <v>35</v>
      </c>
      <c r="AX558" s="276" t="s">
        <v>79</v>
      </c>
      <c r="AY558" s="286" t="s">
        <v>160</v>
      </c>
    </row>
    <row r="559" s="251" customFormat="true" ht="12.8" hidden="false" customHeight="false" outlineLevel="0" collapsed="false">
      <c r="B559" s="252"/>
      <c r="C559" s="253"/>
      <c r="D559" s="254" t="s">
        <v>168</v>
      </c>
      <c r="E559" s="255"/>
      <c r="F559" s="256" t="s">
        <v>1439</v>
      </c>
      <c r="G559" s="253"/>
      <c r="H559" s="257" t="n">
        <v>14.67</v>
      </c>
      <c r="I559" s="258"/>
      <c r="J559" s="253"/>
      <c r="K559" s="253"/>
      <c r="L559" s="259"/>
      <c r="M559" s="260"/>
      <c r="N559" s="261"/>
      <c r="O559" s="261"/>
      <c r="P559" s="261"/>
      <c r="Q559" s="261"/>
      <c r="R559" s="261"/>
      <c r="S559" s="261"/>
      <c r="T559" s="262"/>
      <c r="AT559" s="263" t="s">
        <v>168</v>
      </c>
      <c r="AU559" s="263" t="s">
        <v>88</v>
      </c>
      <c r="AV559" s="251" t="s">
        <v>88</v>
      </c>
      <c r="AW559" s="251" t="s">
        <v>35</v>
      </c>
      <c r="AX559" s="251" t="s">
        <v>79</v>
      </c>
      <c r="AY559" s="263" t="s">
        <v>160</v>
      </c>
    </row>
    <row r="560" s="276" customFormat="true" ht="12.8" hidden="false" customHeight="false" outlineLevel="0" collapsed="false">
      <c r="B560" s="277"/>
      <c r="C560" s="278"/>
      <c r="D560" s="254" t="s">
        <v>168</v>
      </c>
      <c r="E560" s="279"/>
      <c r="F560" s="280" t="s">
        <v>1336</v>
      </c>
      <c r="G560" s="278"/>
      <c r="H560" s="279"/>
      <c r="I560" s="281"/>
      <c r="J560" s="278"/>
      <c r="K560" s="278"/>
      <c r="L560" s="282"/>
      <c r="M560" s="283"/>
      <c r="N560" s="284"/>
      <c r="O560" s="284"/>
      <c r="P560" s="284"/>
      <c r="Q560" s="284"/>
      <c r="R560" s="284"/>
      <c r="S560" s="284"/>
      <c r="T560" s="285"/>
      <c r="AT560" s="286" t="s">
        <v>168</v>
      </c>
      <c r="AU560" s="286" t="s">
        <v>88</v>
      </c>
      <c r="AV560" s="276" t="s">
        <v>86</v>
      </c>
      <c r="AW560" s="276" t="s">
        <v>35</v>
      </c>
      <c r="AX560" s="276" t="s">
        <v>79</v>
      </c>
      <c r="AY560" s="286" t="s">
        <v>160</v>
      </c>
    </row>
    <row r="561" s="251" customFormat="true" ht="12.8" hidden="false" customHeight="false" outlineLevel="0" collapsed="false">
      <c r="B561" s="252"/>
      <c r="C561" s="253"/>
      <c r="D561" s="254" t="s">
        <v>168</v>
      </c>
      <c r="E561" s="255"/>
      <c r="F561" s="256" t="s">
        <v>1440</v>
      </c>
      <c r="G561" s="253"/>
      <c r="H561" s="257" t="n">
        <v>9.19</v>
      </c>
      <c r="I561" s="258"/>
      <c r="J561" s="253"/>
      <c r="K561" s="253"/>
      <c r="L561" s="259"/>
      <c r="M561" s="260"/>
      <c r="N561" s="261"/>
      <c r="O561" s="261"/>
      <c r="P561" s="261"/>
      <c r="Q561" s="261"/>
      <c r="R561" s="261"/>
      <c r="S561" s="261"/>
      <c r="T561" s="262"/>
      <c r="AT561" s="263" t="s">
        <v>168</v>
      </c>
      <c r="AU561" s="263" t="s">
        <v>88</v>
      </c>
      <c r="AV561" s="251" t="s">
        <v>88</v>
      </c>
      <c r="AW561" s="251" t="s">
        <v>35</v>
      </c>
      <c r="AX561" s="251" t="s">
        <v>79</v>
      </c>
      <c r="AY561" s="263" t="s">
        <v>160</v>
      </c>
    </row>
    <row r="562" s="276" customFormat="true" ht="12.8" hidden="false" customHeight="false" outlineLevel="0" collapsed="false">
      <c r="B562" s="277"/>
      <c r="C562" s="278"/>
      <c r="D562" s="254" t="s">
        <v>168</v>
      </c>
      <c r="E562" s="279"/>
      <c r="F562" s="280" t="s">
        <v>1338</v>
      </c>
      <c r="G562" s="278"/>
      <c r="H562" s="279"/>
      <c r="I562" s="281"/>
      <c r="J562" s="278"/>
      <c r="K562" s="278"/>
      <c r="L562" s="282"/>
      <c r="M562" s="283"/>
      <c r="N562" s="284"/>
      <c r="O562" s="284"/>
      <c r="P562" s="284"/>
      <c r="Q562" s="284"/>
      <c r="R562" s="284"/>
      <c r="S562" s="284"/>
      <c r="T562" s="285"/>
      <c r="AT562" s="286" t="s">
        <v>168</v>
      </c>
      <c r="AU562" s="286" t="s">
        <v>88</v>
      </c>
      <c r="AV562" s="276" t="s">
        <v>86</v>
      </c>
      <c r="AW562" s="276" t="s">
        <v>35</v>
      </c>
      <c r="AX562" s="276" t="s">
        <v>79</v>
      </c>
      <c r="AY562" s="286" t="s">
        <v>160</v>
      </c>
    </row>
    <row r="563" s="251" customFormat="true" ht="12.8" hidden="false" customHeight="false" outlineLevel="0" collapsed="false">
      <c r="B563" s="252"/>
      <c r="C563" s="253"/>
      <c r="D563" s="254" t="s">
        <v>168</v>
      </c>
      <c r="E563" s="255"/>
      <c r="F563" s="256" t="s">
        <v>1441</v>
      </c>
      <c r="G563" s="253"/>
      <c r="H563" s="257" t="n">
        <v>15.13</v>
      </c>
      <c r="I563" s="258"/>
      <c r="J563" s="253"/>
      <c r="K563" s="253"/>
      <c r="L563" s="259"/>
      <c r="M563" s="260"/>
      <c r="N563" s="261"/>
      <c r="O563" s="261"/>
      <c r="P563" s="261"/>
      <c r="Q563" s="261"/>
      <c r="R563" s="261"/>
      <c r="S563" s="261"/>
      <c r="T563" s="262"/>
      <c r="AT563" s="263" t="s">
        <v>168</v>
      </c>
      <c r="AU563" s="263" t="s">
        <v>88</v>
      </c>
      <c r="AV563" s="251" t="s">
        <v>88</v>
      </c>
      <c r="AW563" s="251" t="s">
        <v>35</v>
      </c>
      <c r="AX563" s="251" t="s">
        <v>79</v>
      </c>
      <c r="AY563" s="263" t="s">
        <v>160</v>
      </c>
    </row>
    <row r="564" s="276" customFormat="true" ht="12.8" hidden="false" customHeight="false" outlineLevel="0" collapsed="false">
      <c r="B564" s="277"/>
      <c r="C564" s="278"/>
      <c r="D564" s="254" t="s">
        <v>168</v>
      </c>
      <c r="E564" s="279"/>
      <c r="F564" s="280" t="s">
        <v>1340</v>
      </c>
      <c r="G564" s="278"/>
      <c r="H564" s="279"/>
      <c r="I564" s="281"/>
      <c r="J564" s="278"/>
      <c r="K564" s="278"/>
      <c r="L564" s="282"/>
      <c r="M564" s="283"/>
      <c r="N564" s="284"/>
      <c r="O564" s="284"/>
      <c r="P564" s="284"/>
      <c r="Q564" s="284"/>
      <c r="R564" s="284"/>
      <c r="S564" s="284"/>
      <c r="T564" s="285"/>
      <c r="AT564" s="286" t="s">
        <v>168</v>
      </c>
      <c r="AU564" s="286" t="s">
        <v>88</v>
      </c>
      <c r="AV564" s="276" t="s">
        <v>86</v>
      </c>
      <c r="AW564" s="276" t="s">
        <v>35</v>
      </c>
      <c r="AX564" s="276" t="s">
        <v>79</v>
      </c>
      <c r="AY564" s="286" t="s">
        <v>160</v>
      </c>
    </row>
    <row r="565" s="251" customFormat="true" ht="12.8" hidden="false" customHeight="false" outlineLevel="0" collapsed="false">
      <c r="B565" s="252"/>
      <c r="C565" s="253"/>
      <c r="D565" s="254" t="s">
        <v>168</v>
      </c>
      <c r="E565" s="255"/>
      <c r="F565" s="256" t="s">
        <v>1442</v>
      </c>
      <c r="G565" s="253"/>
      <c r="H565" s="257" t="n">
        <v>9.28</v>
      </c>
      <c r="I565" s="258"/>
      <c r="J565" s="253"/>
      <c r="K565" s="253"/>
      <c r="L565" s="259"/>
      <c r="M565" s="260"/>
      <c r="N565" s="261"/>
      <c r="O565" s="261"/>
      <c r="P565" s="261"/>
      <c r="Q565" s="261"/>
      <c r="R565" s="261"/>
      <c r="S565" s="261"/>
      <c r="T565" s="262"/>
      <c r="AT565" s="263" t="s">
        <v>168</v>
      </c>
      <c r="AU565" s="263" t="s">
        <v>88</v>
      </c>
      <c r="AV565" s="251" t="s">
        <v>88</v>
      </c>
      <c r="AW565" s="251" t="s">
        <v>35</v>
      </c>
      <c r="AX565" s="251" t="s">
        <v>79</v>
      </c>
      <c r="AY565" s="263" t="s">
        <v>160</v>
      </c>
    </row>
    <row r="566" s="276" customFormat="true" ht="12.8" hidden="false" customHeight="false" outlineLevel="0" collapsed="false">
      <c r="B566" s="277"/>
      <c r="C566" s="278"/>
      <c r="D566" s="254" t="s">
        <v>168</v>
      </c>
      <c r="E566" s="279"/>
      <c r="F566" s="280" t="s">
        <v>1342</v>
      </c>
      <c r="G566" s="278"/>
      <c r="H566" s="279"/>
      <c r="I566" s="281"/>
      <c r="J566" s="278"/>
      <c r="K566" s="278"/>
      <c r="L566" s="282"/>
      <c r="M566" s="283"/>
      <c r="N566" s="284"/>
      <c r="O566" s="284"/>
      <c r="P566" s="284"/>
      <c r="Q566" s="284"/>
      <c r="R566" s="284"/>
      <c r="S566" s="284"/>
      <c r="T566" s="285"/>
      <c r="AT566" s="286" t="s">
        <v>168</v>
      </c>
      <c r="AU566" s="286" t="s">
        <v>88</v>
      </c>
      <c r="AV566" s="276" t="s">
        <v>86</v>
      </c>
      <c r="AW566" s="276" t="s">
        <v>35</v>
      </c>
      <c r="AX566" s="276" t="s">
        <v>79</v>
      </c>
      <c r="AY566" s="286" t="s">
        <v>160</v>
      </c>
    </row>
    <row r="567" s="251" customFormat="true" ht="12.8" hidden="false" customHeight="false" outlineLevel="0" collapsed="false">
      <c r="B567" s="252"/>
      <c r="C567" s="253"/>
      <c r="D567" s="254" t="s">
        <v>168</v>
      </c>
      <c r="E567" s="255"/>
      <c r="F567" s="256" t="s">
        <v>1443</v>
      </c>
      <c r="G567" s="253"/>
      <c r="H567" s="257" t="n">
        <v>8.28</v>
      </c>
      <c r="I567" s="258"/>
      <c r="J567" s="253"/>
      <c r="K567" s="253"/>
      <c r="L567" s="259"/>
      <c r="M567" s="260"/>
      <c r="N567" s="261"/>
      <c r="O567" s="261"/>
      <c r="P567" s="261"/>
      <c r="Q567" s="261"/>
      <c r="R567" s="261"/>
      <c r="S567" s="261"/>
      <c r="T567" s="262"/>
      <c r="AT567" s="263" t="s">
        <v>168</v>
      </c>
      <c r="AU567" s="263" t="s">
        <v>88</v>
      </c>
      <c r="AV567" s="251" t="s">
        <v>88</v>
      </c>
      <c r="AW567" s="251" t="s">
        <v>35</v>
      </c>
      <c r="AX567" s="251" t="s">
        <v>79</v>
      </c>
      <c r="AY567" s="263" t="s">
        <v>160</v>
      </c>
    </row>
    <row r="568" s="276" customFormat="true" ht="12.8" hidden="false" customHeight="false" outlineLevel="0" collapsed="false">
      <c r="B568" s="277"/>
      <c r="C568" s="278"/>
      <c r="D568" s="254" t="s">
        <v>168</v>
      </c>
      <c r="E568" s="279"/>
      <c r="F568" s="280" t="s">
        <v>1344</v>
      </c>
      <c r="G568" s="278"/>
      <c r="H568" s="279"/>
      <c r="I568" s="281"/>
      <c r="J568" s="278"/>
      <c r="K568" s="278"/>
      <c r="L568" s="282"/>
      <c r="M568" s="283"/>
      <c r="N568" s="284"/>
      <c r="O568" s="284"/>
      <c r="P568" s="284"/>
      <c r="Q568" s="284"/>
      <c r="R568" s="284"/>
      <c r="S568" s="284"/>
      <c r="T568" s="285"/>
      <c r="AT568" s="286" t="s">
        <v>168</v>
      </c>
      <c r="AU568" s="286" t="s">
        <v>88</v>
      </c>
      <c r="AV568" s="276" t="s">
        <v>86</v>
      </c>
      <c r="AW568" s="276" t="s">
        <v>35</v>
      </c>
      <c r="AX568" s="276" t="s">
        <v>79</v>
      </c>
      <c r="AY568" s="286" t="s">
        <v>160</v>
      </c>
    </row>
    <row r="569" s="264" customFormat="true" ht="12.8" hidden="false" customHeight="false" outlineLevel="0" collapsed="false">
      <c r="B569" s="265"/>
      <c r="C569" s="266"/>
      <c r="D569" s="254" t="s">
        <v>168</v>
      </c>
      <c r="E569" s="267"/>
      <c r="F569" s="268" t="s">
        <v>172</v>
      </c>
      <c r="G569" s="266"/>
      <c r="H569" s="269" t="n">
        <v>121.82</v>
      </c>
      <c r="I569" s="270"/>
      <c r="J569" s="266"/>
      <c r="K569" s="266"/>
      <c r="L569" s="271"/>
      <c r="M569" s="272"/>
      <c r="N569" s="273"/>
      <c r="O569" s="273"/>
      <c r="P569" s="273"/>
      <c r="Q569" s="273"/>
      <c r="R569" s="273"/>
      <c r="S569" s="273"/>
      <c r="T569" s="274"/>
      <c r="AT569" s="275" t="s">
        <v>168</v>
      </c>
      <c r="AU569" s="275" t="s">
        <v>88</v>
      </c>
      <c r="AV569" s="264" t="s">
        <v>166</v>
      </c>
      <c r="AW569" s="264" t="s">
        <v>35</v>
      </c>
      <c r="AX569" s="264" t="s">
        <v>86</v>
      </c>
      <c r="AY569" s="275" t="s">
        <v>160</v>
      </c>
    </row>
    <row r="570" s="31" customFormat="true" ht="16.5" hidden="false" customHeight="true" outlineLevel="0" collapsed="false">
      <c r="A570" s="24"/>
      <c r="B570" s="25"/>
      <c r="C570" s="237" t="s">
        <v>367</v>
      </c>
      <c r="D570" s="237" t="s">
        <v>162</v>
      </c>
      <c r="E570" s="238" t="s">
        <v>1444</v>
      </c>
      <c r="F570" s="239" t="s">
        <v>1445</v>
      </c>
      <c r="G570" s="240" t="s">
        <v>165</v>
      </c>
      <c r="H570" s="241" t="n">
        <v>4.814</v>
      </c>
      <c r="I570" s="242"/>
      <c r="J570" s="243" t="n">
        <f aca="false">ROUND(I570*H570,2)</f>
        <v>0</v>
      </c>
      <c r="K570" s="244"/>
      <c r="L570" s="30"/>
      <c r="M570" s="245"/>
      <c r="N570" s="246" t="s">
        <v>44</v>
      </c>
      <c r="O570" s="74"/>
      <c r="P570" s="247" t="n">
        <f aca="false">O570*H570</f>
        <v>0</v>
      </c>
      <c r="Q570" s="247" t="n">
        <v>0.42</v>
      </c>
      <c r="R570" s="247" t="n">
        <f aca="false">Q570*H570</f>
        <v>2.02188</v>
      </c>
      <c r="S570" s="247" t="n">
        <v>0</v>
      </c>
      <c r="T570" s="248" t="n">
        <f aca="false">S570*H570</f>
        <v>0</v>
      </c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R570" s="249" t="s">
        <v>166</v>
      </c>
      <c r="AT570" s="249" t="s">
        <v>162</v>
      </c>
      <c r="AU570" s="249" t="s">
        <v>88</v>
      </c>
      <c r="AY570" s="3" t="s">
        <v>160</v>
      </c>
      <c r="BE570" s="250" t="n">
        <f aca="false">IF(N570="základní",J570,0)</f>
        <v>0</v>
      </c>
      <c r="BF570" s="250" t="n">
        <f aca="false">IF(N570="snížená",J570,0)</f>
        <v>0</v>
      </c>
      <c r="BG570" s="250" t="n">
        <f aca="false">IF(N570="zákl. přenesená",J570,0)</f>
        <v>0</v>
      </c>
      <c r="BH570" s="250" t="n">
        <f aca="false">IF(N570="sníž. přenesená",J570,0)</f>
        <v>0</v>
      </c>
      <c r="BI570" s="250" t="n">
        <f aca="false">IF(N570="nulová",J570,0)</f>
        <v>0</v>
      </c>
      <c r="BJ570" s="3" t="s">
        <v>86</v>
      </c>
      <c r="BK570" s="250" t="n">
        <f aca="false">ROUND(I570*H570,2)</f>
        <v>0</v>
      </c>
      <c r="BL570" s="3" t="s">
        <v>166</v>
      </c>
      <c r="BM570" s="249" t="s">
        <v>1446</v>
      </c>
    </row>
    <row r="571" s="251" customFormat="true" ht="12.8" hidden="false" customHeight="false" outlineLevel="0" collapsed="false">
      <c r="B571" s="252"/>
      <c r="C571" s="253"/>
      <c r="D571" s="254" t="s">
        <v>168</v>
      </c>
      <c r="E571" s="255"/>
      <c r="F571" s="256" t="s">
        <v>1447</v>
      </c>
      <c r="G571" s="253"/>
      <c r="H571" s="257" t="n">
        <v>1.729</v>
      </c>
      <c r="I571" s="258"/>
      <c r="J571" s="253"/>
      <c r="K571" s="253"/>
      <c r="L571" s="259"/>
      <c r="M571" s="260"/>
      <c r="N571" s="261"/>
      <c r="O571" s="261"/>
      <c r="P571" s="261"/>
      <c r="Q571" s="261"/>
      <c r="R571" s="261"/>
      <c r="S571" s="261"/>
      <c r="T571" s="262"/>
      <c r="AT571" s="263" t="s">
        <v>168</v>
      </c>
      <c r="AU571" s="263" t="s">
        <v>88</v>
      </c>
      <c r="AV571" s="251" t="s">
        <v>88</v>
      </c>
      <c r="AW571" s="251" t="s">
        <v>35</v>
      </c>
      <c r="AX571" s="251" t="s">
        <v>79</v>
      </c>
      <c r="AY571" s="263" t="s">
        <v>160</v>
      </c>
    </row>
    <row r="572" s="276" customFormat="true" ht="12.8" hidden="false" customHeight="false" outlineLevel="0" collapsed="false">
      <c r="B572" s="277"/>
      <c r="C572" s="278"/>
      <c r="D572" s="254" t="s">
        <v>168</v>
      </c>
      <c r="E572" s="279"/>
      <c r="F572" s="280" t="s">
        <v>1448</v>
      </c>
      <c r="G572" s="278"/>
      <c r="H572" s="279"/>
      <c r="I572" s="281"/>
      <c r="J572" s="278"/>
      <c r="K572" s="278"/>
      <c r="L572" s="282"/>
      <c r="M572" s="283"/>
      <c r="N572" s="284"/>
      <c r="O572" s="284"/>
      <c r="P572" s="284"/>
      <c r="Q572" s="284"/>
      <c r="R572" s="284"/>
      <c r="S572" s="284"/>
      <c r="T572" s="285"/>
      <c r="AT572" s="286" t="s">
        <v>168</v>
      </c>
      <c r="AU572" s="286" t="s">
        <v>88</v>
      </c>
      <c r="AV572" s="276" t="s">
        <v>86</v>
      </c>
      <c r="AW572" s="276" t="s">
        <v>35</v>
      </c>
      <c r="AX572" s="276" t="s">
        <v>79</v>
      </c>
      <c r="AY572" s="286" t="s">
        <v>160</v>
      </c>
    </row>
    <row r="573" s="251" customFormat="true" ht="12.8" hidden="false" customHeight="false" outlineLevel="0" collapsed="false">
      <c r="B573" s="252"/>
      <c r="C573" s="253"/>
      <c r="D573" s="254" t="s">
        <v>168</v>
      </c>
      <c r="E573" s="255"/>
      <c r="F573" s="256" t="s">
        <v>1449</v>
      </c>
      <c r="G573" s="253"/>
      <c r="H573" s="257" t="n">
        <v>3.085</v>
      </c>
      <c r="I573" s="258"/>
      <c r="J573" s="253"/>
      <c r="K573" s="253"/>
      <c r="L573" s="259"/>
      <c r="M573" s="260"/>
      <c r="N573" s="261"/>
      <c r="O573" s="261"/>
      <c r="P573" s="261"/>
      <c r="Q573" s="261"/>
      <c r="R573" s="261"/>
      <c r="S573" s="261"/>
      <c r="T573" s="262"/>
      <c r="AT573" s="263" t="s">
        <v>168</v>
      </c>
      <c r="AU573" s="263" t="s">
        <v>88</v>
      </c>
      <c r="AV573" s="251" t="s">
        <v>88</v>
      </c>
      <c r="AW573" s="251" t="s">
        <v>35</v>
      </c>
      <c r="AX573" s="251" t="s">
        <v>79</v>
      </c>
      <c r="AY573" s="263" t="s">
        <v>160</v>
      </c>
    </row>
    <row r="574" s="276" customFormat="true" ht="12.8" hidden="false" customHeight="false" outlineLevel="0" collapsed="false">
      <c r="B574" s="277"/>
      <c r="C574" s="278"/>
      <c r="D574" s="254" t="s">
        <v>168</v>
      </c>
      <c r="E574" s="279"/>
      <c r="F574" s="280" t="s">
        <v>1450</v>
      </c>
      <c r="G574" s="278"/>
      <c r="H574" s="279"/>
      <c r="I574" s="281"/>
      <c r="J574" s="278"/>
      <c r="K574" s="278"/>
      <c r="L574" s="282"/>
      <c r="M574" s="283"/>
      <c r="N574" s="284"/>
      <c r="O574" s="284"/>
      <c r="P574" s="284"/>
      <c r="Q574" s="284"/>
      <c r="R574" s="284"/>
      <c r="S574" s="284"/>
      <c r="T574" s="285"/>
      <c r="AT574" s="286" t="s">
        <v>168</v>
      </c>
      <c r="AU574" s="286" t="s">
        <v>88</v>
      </c>
      <c r="AV574" s="276" t="s">
        <v>86</v>
      </c>
      <c r="AW574" s="276" t="s">
        <v>35</v>
      </c>
      <c r="AX574" s="276" t="s">
        <v>79</v>
      </c>
      <c r="AY574" s="286" t="s">
        <v>160</v>
      </c>
    </row>
    <row r="575" s="264" customFormat="true" ht="12.8" hidden="false" customHeight="false" outlineLevel="0" collapsed="false">
      <c r="B575" s="265"/>
      <c r="C575" s="266"/>
      <c r="D575" s="254" t="s">
        <v>168</v>
      </c>
      <c r="E575" s="267"/>
      <c r="F575" s="268" t="s">
        <v>172</v>
      </c>
      <c r="G575" s="266"/>
      <c r="H575" s="269" t="n">
        <v>4.814</v>
      </c>
      <c r="I575" s="270"/>
      <c r="J575" s="266"/>
      <c r="K575" s="266"/>
      <c r="L575" s="271"/>
      <c r="M575" s="272"/>
      <c r="N575" s="273"/>
      <c r="O575" s="273"/>
      <c r="P575" s="273"/>
      <c r="Q575" s="273"/>
      <c r="R575" s="273"/>
      <c r="S575" s="273"/>
      <c r="T575" s="274"/>
      <c r="AT575" s="275" t="s">
        <v>168</v>
      </c>
      <c r="AU575" s="275" t="s">
        <v>88</v>
      </c>
      <c r="AV575" s="264" t="s">
        <v>166</v>
      </c>
      <c r="AW575" s="264" t="s">
        <v>35</v>
      </c>
      <c r="AX575" s="264" t="s">
        <v>86</v>
      </c>
      <c r="AY575" s="275" t="s">
        <v>160</v>
      </c>
    </row>
    <row r="576" s="31" customFormat="true" ht="21.75" hidden="false" customHeight="true" outlineLevel="0" collapsed="false">
      <c r="A576" s="24"/>
      <c r="B576" s="25"/>
      <c r="C576" s="237" t="s">
        <v>372</v>
      </c>
      <c r="D576" s="237" t="s">
        <v>162</v>
      </c>
      <c r="E576" s="238" t="s">
        <v>257</v>
      </c>
      <c r="F576" s="239" t="s">
        <v>258</v>
      </c>
      <c r="G576" s="240" t="s">
        <v>259</v>
      </c>
      <c r="H576" s="241" t="n">
        <v>2</v>
      </c>
      <c r="I576" s="242"/>
      <c r="J576" s="243" t="n">
        <f aca="false">ROUND(I576*H576,2)</f>
        <v>0</v>
      </c>
      <c r="K576" s="244"/>
      <c r="L576" s="30"/>
      <c r="M576" s="245"/>
      <c r="N576" s="246" t="s">
        <v>44</v>
      </c>
      <c r="O576" s="74"/>
      <c r="P576" s="247" t="n">
        <f aca="false">O576*H576</f>
        <v>0</v>
      </c>
      <c r="Q576" s="247" t="n">
        <v>0.01777</v>
      </c>
      <c r="R576" s="247" t="n">
        <f aca="false">Q576*H576</f>
        <v>0.03554</v>
      </c>
      <c r="S576" s="247" t="n">
        <v>0</v>
      </c>
      <c r="T576" s="248" t="n">
        <f aca="false">S576*H576</f>
        <v>0</v>
      </c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R576" s="249" t="s">
        <v>166</v>
      </c>
      <c r="AT576" s="249" t="s">
        <v>162</v>
      </c>
      <c r="AU576" s="249" t="s">
        <v>88</v>
      </c>
      <c r="AY576" s="3" t="s">
        <v>160</v>
      </c>
      <c r="BE576" s="250" t="n">
        <f aca="false">IF(N576="základní",J576,0)</f>
        <v>0</v>
      </c>
      <c r="BF576" s="250" t="n">
        <f aca="false">IF(N576="snížená",J576,0)</f>
        <v>0</v>
      </c>
      <c r="BG576" s="250" t="n">
        <f aca="false">IF(N576="zákl. přenesená",J576,0)</f>
        <v>0</v>
      </c>
      <c r="BH576" s="250" t="n">
        <f aca="false">IF(N576="sníž. přenesená",J576,0)</f>
        <v>0</v>
      </c>
      <c r="BI576" s="250" t="n">
        <f aca="false">IF(N576="nulová",J576,0)</f>
        <v>0</v>
      </c>
      <c r="BJ576" s="3" t="s">
        <v>86</v>
      </c>
      <c r="BK576" s="250" t="n">
        <f aca="false">ROUND(I576*H576,2)</f>
        <v>0</v>
      </c>
      <c r="BL576" s="3" t="s">
        <v>166</v>
      </c>
      <c r="BM576" s="249" t="s">
        <v>668</v>
      </c>
    </row>
    <row r="577" s="251" customFormat="true" ht="12.8" hidden="false" customHeight="false" outlineLevel="0" collapsed="false">
      <c r="B577" s="252"/>
      <c r="C577" s="253"/>
      <c r="D577" s="254" t="s">
        <v>168</v>
      </c>
      <c r="E577" s="255"/>
      <c r="F577" s="256" t="s">
        <v>86</v>
      </c>
      <c r="G577" s="253"/>
      <c r="H577" s="257" t="n">
        <v>1</v>
      </c>
      <c r="I577" s="258"/>
      <c r="J577" s="253"/>
      <c r="K577" s="253"/>
      <c r="L577" s="259"/>
      <c r="M577" s="260"/>
      <c r="N577" s="261"/>
      <c r="O577" s="261"/>
      <c r="P577" s="261"/>
      <c r="Q577" s="261"/>
      <c r="R577" s="261"/>
      <c r="S577" s="261"/>
      <c r="T577" s="262"/>
      <c r="AT577" s="263" t="s">
        <v>168</v>
      </c>
      <c r="AU577" s="263" t="s">
        <v>88</v>
      </c>
      <c r="AV577" s="251" t="s">
        <v>88</v>
      </c>
      <c r="AW577" s="251" t="s">
        <v>35</v>
      </c>
      <c r="AX577" s="251" t="s">
        <v>79</v>
      </c>
      <c r="AY577" s="263" t="s">
        <v>160</v>
      </c>
    </row>
    <row r="578" s="276" customFormat="true" ht="12.8" hidden="false" customHeight="false" outlineLevel="0" collapsed="false">
      <c r="B578" s="277"/>
      <c r="C578" s="278"/>
      <c r="D578" s="254" t="s">
        <v>168</v>
      </c>
      <c r="E578" s="279"/>
      <c r="F578" s="280" t="s">
        <v>1451</v>
      </c>
      <c r="G578" s="278"/>
      <c r="H578" s="279"/>
      <c r="I578" s="281"/>
      <c r="J578" s="278"/>
      <c r="K578" s="278"/>
      <c r="L578" s="282"/>
      <c r="M578" s="283"/>
      <c r="N578" s="284"/>
      <c r="O578" s="284"/>
      <c r="P578" s="284"/>
      <c r="Q578" s="284"/>
      <c r="R578" s="284"/>
      <c r="S578" s="284"/>
      <c r="T578" s="285"/>
      <c r="AT578" s="286" t="s">
        <v>168</v>
      </c>
      <c r="AU578" s="286" t="s">
        <v>88</v>
      </c>
      <c r="AV578" s="276" t="s">
        <v>86</v>
      </c>
      <c r="AW578" s="276" t="s">
        <v>35</v>
      </c>
      <c r="AX578" s="276" t="s">
        <v>79</v>
      </c>
      <c r="AY578" s="286" t="s">
        <v>160</v>
      </c>
    </row>
    <row r="579" s="251" customFormat="true" ht="12.8" hidden="false" customHeight="false" outlineLevel="0" collapsed="false">
      <c r="B579" s="252"/>
      <c r="C579" s="253"/>
      <c r="D579" s="254" t="s">
        <v>168</v>
      </c>
      <c r="E579" s="255"/>
      <c r="F579" s="256" t="s">
        <v>86</v>
      </c>
      <c r="G579" s="253"/>
      <c r="H579" s="257" t="n">
        <v>1</v>
      </c>
      <c r="I579" s="258"/>
      <c r="J579" s="253"/>
      <c r="K579" s="253"/>
      <c r="L579" s="259"/>
      <c r="M579" s="260"/>
      <c r="N579" s="261"/>
      <c r="O579" s="261"/>
      <c r="P579" s="261"/>
      <c r="Q579" s="261"/>
      <c r="R579" s="261"/>
      <c r="S579" s="261"/>
      <c r="T579" s="262"/>
      <c r="AT579" s="263" t="s">
        <v>168</v>
      </c>
      <c r="AU579" s="263" t="s">
        <v>88</v>
      </c>
      <c r="AV579" s="251" t="s">
        <v>88</v>
      </c>
      <c r="AW579" s="251" t="s">
        <v>35</v>
      </c>
      <c r="AX579" s="251" t="s">
        <v>79</v>
      </c>
      <c r="AY579" s="263" t="s">
        <v>160</v>
      </c>
    </row>
    <row r="580" s="276" customFormat="true" ht="12.8" hidden="false" customHeight="false" outlineLevel="0" collapsed="false">
      <c r="B580" s="277"/>
      <c r="C580" s="278"/>
      <c r="D580" s="254" t="s">
        <v>168</v>
      </c>
      <c r="E580" s="279"/>
      <c r="F580" s="280" t="s">
        <v>1452</v>
      </c>
      <c r="G580" s="278"/>
      <c r="H580" s="279"/>
      <c r="I580" s="281"/>
      <c r="J580" s="278"/>
      <c r="K580" s="278"/>
      <c r="L580" s="282"/>
      <c r="M580" s="283"/>
      <c r="N580" s="284"/>
      <c r="O580" s="284"/>
      <c r="P580" s="284"/>
      <c r="Q580" s="284"/>
      <c r="R580" s="284"/>
      <c r="S580" s="284"/>
      <c r="T580" s="285"/>
      <c r="AT580" s="286" t="s">
        <v>168</v>
      </c>
      <c r="AU580" s="286" t="s">
        <v>88</v>
      </c>
      <c r="AV580" s="276" t="s">
        <v>86</v>
      </c>
      <c r="AW580" s="276" t="s">
        <v>35</v>
      </c>
      <c r="AX580" s="276" t="s">
        <v>79</v>
      </c>
      <c r="AY580" s="286" t="s">
        <v>160</v>
      </c>
    </row>
    <row r="581" s="264" customFormat="true" ht="12.8" hidden="false" customHeight="false" outlineLevel="0" collapsed="false">
      <c r="B581" s="265"/>
      <c r="C581" s="266"/>
      <c r="D581" s="254" t="s">
        <v>168</v>
      </c>
      <c r="E581" s="267"/>
      <c r="F581" s="268" t="s">
        <v>172</v>
      </c>
      <c r="G581" s="266"/>
      <c r="H581" s="269" t="n">
        <v>2</v>
      </c>
      <c r="I581" s="270"/>
      <c r="J581" s="266"/>
      <c r="K581" s="266"/>
      <c r="L581" s="271"/>
      <c r="M581" s="272"/>
      <c r="N581" s="273"/>
      <c r="O581" s="273"/>
      <c r="P581" s="273"/>
      <c r="Q581" s="273"/>
      <c r="R581" s="273"/>
      <c r="S581" s="273"/>
      <c r="T581" s="274"/>
      <c r="AT581" s="275" t="s">
        <v>168</v>
      </c>
      <c r="AU581" s="275" t="s">
        <v>88</v>
      </c>
      <c r="AV581" s="264" t="s">
        <v>166</v>
      </c>
      <c r="AW581" s="264" t="s">
        <v>35</v>
      </c>
      <c r="AX581" s="264" t="s">
        <v>86</v>
      </c>
      <c r="AY581" s="275" t="s">
        <v>160</v>
      </c>
    </row>
    <row r="582" s="31" customFormat="true" ht="21.75" hidden="false" customHeight="true" outlineLevel="0" collapsed="false">
      <c r="A582" s="24"/>
      <c r="B582" s="25"/>
      <c r="C582" s="287" t="s">
        <v>376</v>
      </c>
      <c r="D582" s="287" t="s">
        <v>262</v>
      </c>
      <c r="E582" s="288" t="s">
        <v>671</v>
      </c>
      <c r="F582" s="289" t="s">
        <v>672</v>
      </c>
      <c r="G582" s="290" t="s">
        <v>259</v>
      </c>
      <c r="H582" s="291" t="n">
        <v>1</v>
      </c>
      <c r="I582" s="292"/>
      <c r="J582" s="293" t="n">
        <f aca="false">ROUND(I582*H582,2)</f>
        <v>0</v>
      </c>
      <c r="K582" s="294"/>
      <c r="L582" s="295"/>
      <c r="M582" s="296"/>
      <c r="N582" s="297" t="s">
        <v>44</v>
      </c>
      <c r="O582" s="74"/>
      <c r="P582" s="247" t="n">
        <f aca="false">O582*H582</f>
        <v>0</v>
      </c>
      <c r="Q582" s="247" t="n">
        <v>0.01225</v>
      </c>
      <c r="R582" s="247" t="n">
        <f aca="false">Q582*H582</f>
        <v>0.01225</v>
      </c>
      <c r="S582" s="247" t="n">
        <v>0</v>
      </c>
      <c r="T582" s="248" t="n">
        <f aca="false">S582*H582</f>
        <v>0</v>
      </c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R582" s="249" t="s">
        <v>200</v>
      </c>
      <c r="AT582" s="249" t="s">
        <v>262</v>
      </c>
      <c r="AU582" s="249" t="s">
        <v>88</v>
      </c>
      <c r="AY582" s="3" t="s">
        <v>160</v>
      </c>
      <c r="BE582" s="250" t="n">
        <f aca="false">IF(N582="základní",J582,0)</f>
        <v>0</v>
      </c>
      <c r="BF582" s="250" t="n">
        <f aca="false">IF(N582="snížená",J582,0)</f>
        <v>0</v>
      </c>
      <c r="BG582" s="250" t="n">
        <f aca="false">IF(N582="zákl. přenesená",J582,0)</f>
        <v>0</v>
      </c>
      <c r="BH582" s="250" t="n">
        <f aca="false">IF(N582="sníž. přenesená",J582,0)</f>
        <v>0</v>
      </c>
      <c r="BI582" s="250" t="n">
        <f aca="false">IF(N582="nulová",J582,0)</f>
        <v>0</v>
      </c>
      <c r="BJ582" s="3" t="s">
        <v>86</v>
      </c>
      <c r="BK582" s="250" t="n">
        <f aca="false">ROUND(I582*H582,2)</f>
        <v>0</v>
      </c>
      <c r="BL582" s="3" t="s">
        <v>166</v>
      </c>
      <c r="BM582" s="249" t="s">
        <v>673</v>
      </c>
    </row>
    <row r="583" s="31" customFormat="true" ht="21.75" hidden="false" customHeight="true" outlineLevel="0" collapsed="false">
      <c r="A583" s="24"/>
      <c r="B583" s="25"/>
      <c r="C583" s="287" t="s">
        <v>380</v>
      </c>
      <c r="D583" s="287" t="s">
        <v>262</v>
      </c>
      <c r="E583" s="288" t="s">
        <v>263</v>
      </c>
      <c r="F583" s="289" t="s">
        <v>264</v>
      </c>
      <c r="G583" s="290" t="s">
        <v>259</v>
      </c>
      <c r="H583" s="291" t="n">
        <v>1</v>
      </c>
      <c r="I583" s="292"/>
      <c r="J583" s="293" t="n">
        <f aca="false">ROUND(I583*H583,2)</f>
        <v>0</v>
      </c>
      <c r="K583" s="294"/>
      <c r="L583" s="295"/>
      <c r="M583" s="296"/>
      <c r="N583" s="297" t="s">
        <v>44</v>
      </c>
      <c r="O583" s="74"/>
      <c r="P583" s="247" t="n">
        <f aca="false">O583*H583</f>
        <v>0</v>
      </c>
      <c r="Q583" s="247" t="n">
        <v>0.01249</v>
      </c>
      <c r="R583" s="247" t="n">
        <f aca="false">Q583*H583</f>
        <v>0.01249</v>
      </c>
      <c r="S583" s="247" t="n">
        <v>0</v>
      </c>
      <c r="T583" s="248" t="n">
        <f aca="false">S583*H583</f>
        <v>0</v>
      </c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R583" s="249" t="s">
        <v>200</v>
      </c>
      <c r="AT583" s="249" t="s">
        <v>262</v>
      </c>
      <c r="AU583" s="249" t="s">
        <v>88</v>
      </c>
      <c r="AY583" s="3" t="s">
        <v>160</v>
      </c>
      <c r="BE583" s="250" t="n">
        <f aca="false">IF(N583="základní",J583,0)</f>
        <v>0</v>
      </c>
      <c r="BF583" s="250" t="n">
        <f aca="false">IF(N583="snížená",J583,0)</f>
        <v>0</v>
      </c>
      <c r="BG583" s="250" t="n">
        <f aca="false">IF(N583="zákl. přenesená",J583,0)</f>
        <v>0</v>
      </c>
      <c r="BH583" s="250" t="n">
        <f aca="false">IF(N583="sníž. přenesená",J583,0)</f>
        <v>0</v>
      </c>
      <c r="BI583" s="250" t="n">
        <f aca="false">IF(N583="nulová",J583,0)</f>
        <v>0</v>
      </c>
      <c r="BJ583" s="3" t="s">
        <v>86</v>
      </c>
      <c r="BK583" s="250" t="n">
        <f aca="false">ROUND(I583*H583,2)</f>
        <v>0</v>
      </c>
      <c r="BL583" s="3" t="s">
        <v>166</v>
      </c>
      <c r="BM583" s="249" t="s">
        <v>674</v>
      </c>
    </row>
    <row r="584" s="31" customFormat="true" ht="16.5" hidden="false" customHeight="true" outlineLevel="0" collapsed="false">
      <c r="A584" s="24"/>
      <c r="B584" s="25"/>
      <c r="C584" s="237" t="s">
        <v>388</v>
      </c>
      <c r="D584" s="237" t="s">
        <v>162</v>
      </c>
      <c r="E584" s="238" t="s">
        <v>676</v>
      </c>
      <c r="F584" s="239" t="s">
        <v>677</v>
      </c>
      <c r="G584" s="240" t="s">
        <v>259</v>
      </c>
      <c r="H584" s="241" t="n">
        <v>3</v>
      </c>
      <c r="I584" s="242"/>
      <c r="J584" s="243" t="n">
        <f aca="false">ROUND(I584*H584,2)</f>
        <v>0</v>
      </c>
      <c r="K584" s="244"/>
      <c r="L584" s="30"/>
      <c r="M584" s="245"/>
      <c r="N584" s="246" t="s">
        <v>44</v>
      </c>
      <c r="O584" s="74"/>
      <c r="P584" s="247" t="n">
        <f aca="false">O584*H584</f>
        <v>0</v>
      </c>
      <c r="Q584" s="247" t="n">
        <v>0.04684</v>
      </c>
      <c r="R584" s="247" t="n">
        <f aca="false">Q584*H584</f>
        <v>0.14052</v>
      </c>
      <c r="S584" s="247" t="n">
        <v>0</v>
      </c>
      <c r="T584" s="248" t="n">
        <f aca="false">S584*H584</f>
        <v>0</v>
      </c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R584" s="249" t="s">
        <v>166</v>
      </c>
      <c r="AT584" s="249" t="s">
        <v>162</v>
      </c>
      <c r="AU584" s="249" t="s">
        <v>88</v>
      </c>
      <c r="AY584" s="3" t="s">
        <v>160</v>
      </c>
      <c r="BE584" s="250" t="n">
        <f aca="false">IF(N584="základní",J584,0)</f>
        <v>0</v>
      </c>
      <c r="BF584" s="250" t="n">
        <f aca="false">IF(N584="snížená",J584,0)</f>
        <v>0</v>
      </c>
      <c r="BG584" s="250" t="n">
        <f aca="false">IF(N584="zákl. přenesená",J584,0)</f>
        <v>0</v>
      </c>
      <c r="BH584" s="250" t="n">
        <f aca="false">IF(N584="sníž. přenesená",J584,0)</f>
        <v>0</v>
      </c>
      <c r="BI584" s="250" t="n">
        <f aca="false">IF(N584="nulová",J584,0)</f>
        <v>0</v>
      </c>
      <c r="BJ584" s="3" t="s">
        <v>86</v>
      </c>
      <c r="BK584" s="250" t="n">
        <f aca="false">ROUND(I584*H584,2)</f>
        <v>0</v>
      </c>
      <c r="BL584" s="3" t="s">
        <v>166</v>
      </c>
      <c r="BM584" s="249" t="s">
        <v>678</v>
      </c>
    </row>
    <row r="585" s="251" customFormat="true" ht="12.8" hidden="false" customHeight="false" outlineLevel="0" collapsed="false">
      <c r="B585" s="252"/>
      <c r="C585" s="253"/>
      <c r="D585" s="254" t="s">
        <v>168</v>
      </c>
      <c r="E585" s="255"/>
      <c r="F585" s="256" t="s">
        <v>86</v>
      </c>
      <c r="G585" s="253"/>
      <c r="H585" s="257" t="n">
        <v>1</v>
      </c>
      <c r="I585" s="258"/>
      <c r="J585" s="253"/>
      <c r="K585" s="253"/>
      <c r="L585" s="259"/>
      <c r="M585" s="260"/>
      <c r="N585" s="261"/>
      <c r="O585" s="261"/>
      <c r="P585" s="261"/>
      <c r="Q585" s="261"/>
      <c r="R585" s="261"/>
      <c r="S585" s="261"/>
      <c r="T585" s="262"/>
      <c r="AT585" s="263" t="s">
        <v>168</v>
      </c>
      <c r="AU585" s="263" t="s">
        <v>88</v>
      </c>
      <c r="AV585" s="251" t="s">
        <v>88</v>
      </c>
      <c r="AW585" s="251" t="s">
        <v>35</v>
      </c>
      <c r="AX585" s="251" t="s">
        <v>79</v>
      </c>
      <c r="AY585" s="263" t="s">
        <v>160</v>
      </c>
    </row>
    <row r="586" s="276" customFormat="true" ht="12.8" hidden="false" customHeight="false" outlineLevel="0" collapsed="false">
      <c r="B586" s="277"/>
      <c r="C586" s="278"/>
      <c r="D586" s="254" t="s">
        <v>168</v>
      </c>
      <c r="E586" s="279"/>
      <c r="F586" s="280" t="s">
        <v>1453</v>
      </c>
      <c r="G586" s="278"/>
      <c r="H586" s="279"/>
      <c r="I586" s="281"/>
      <c r="J586" s="278"/>
      <c r="K586" s="278"/>
      <c r="L586" s="282"/>
      <c r="M586" s="283"/>
      <c r="N586" s="284"/>
      <c r="O586" s="284"/>
      <c r="P586" s="284"/>
      <c r="Q586" s="284"/>
      <c r="R586" s="284"/>
      <c r="S586" s="284"/>
      <c r="T586" s="285"/>
      <c r="AT586" s="286" t="s">
        <v>168</v>
      </c>
      <c r="AU586" s="286" t="s">
        <v>88</v>
      </c>
      <c r="AV586" s="276" t="s">
        <v>86</v>
      </c>
      <c r="AW586" s="276" t="s">
        <v>35</v>
      </c>
      <c r="AX586" s="276" t="s">
        <v>79</v>
      </c>
      <c r="AY586" s="286" t="s">
        <v>160</v>
      </c>
    </row>
    <row r="587" s="251" customFormat="true" ht="12.8" hidden="false" customHeight="false" outlineLevel="0" collapsed="false">
      <c r="B587" s="252"/>
      <c r="C587" s="253"/>
      <c r="D587" s="254" t="s">
        <v>168</v>
      </c>
      <c r="E587" s="255"/>
      <c r="F587" s="256" t="s">
        <v>86</v>
      </c>
      <c r="G587" s="253"/>
      <c r="H587" s="257" t="n">
        <v>1</v>
      </c>
      <c r="I587" s="258"/>
      <c r="J587" s="253"/>
      <c r="K587" s="253"/>
      <c r="L587" s="259"/>
      <c r="M587" s="260"/>
      <c r="N587" s="261"/>
      <c r="O587" s="261"/>
      <c r="P587" s="261"/>
      <c r="Q587" s="261"/>
      <c r="R587" s="261"/>
      <c r="S587" s="261"/>
      <c r="T587" s="262"/>
      <c r="AT587" s="263" t="s">
        <v>168</v>
      </c>
      <c r="AU587" s="263" t="s">
        <v>88</v>
      </c>
      <c r="AV587" s="251" t="s">
        <v>88</v>
      </c>
      <c r="AW587" s="251" t="s">
        <v>35</v>
      </c>
      <c r="AX587" s="251" t="s">
        <v>79</v>
      </c>
      <c r="AY587" s="263" t="s">
        <v>160</v>
      </c>
    </row>
    <row r="588" s="276" customFormat="true" ht="12.8" hidden="false" customHeight="false" outlineLevel="0" collapsed="false">
      <c r="B588" s="277"/>
      <c r="C588" s="278"/>
      <c r="D588" s="254" t="s">
        <v>168</v>
      </c>
      <c r="E588" s="279"/>
      <c r="F588" s="280" t="s">
        <v>1454</v>
      </c>
      <c r="G588" s="278"/>
      <c r="H588" s="279"/>
      <c r="I588" s="281"/>
      <c r="J588" s="278"/>
      <c r="K588" s="278"/>
      <c r="L588" s="282"/>
      <c r="M588" s="283"/>
      <c r="N588" s="284"/>
      <c r="O588" s="284"/>
      <c r="P588" s="284"/>
      <c r="Q588" s="284"/>
      <c r="R588" s="284"/>
      <c r="S588" s="284"/>
      <c r="T588" s="285"/>
      <c r="AT588" s="286" t="s">
        <v>168</v>
      </c>
      <c r="AU588" s="286" t="s">
        <v>88</v>
      </c>
      <c r="AV588" s="276" t="s">
        <v>86</v>
      </c>
      <c r="AW588" s="276" t="s">
        <v>35</v>
      </c>
      <c r="AX588" s="276" t="s">
        <v>79</v>
      </c>
      <c r="AY588" s="286" t="s">
        <v>160</v>
      </c>
    </row>
    <row r="589" s="251" customFormat="true" ht="12.8" hidden="false" customHeight="false" outlineLevel="0" collapsed="false">
      <c r="B589" s="252"/>
      <c r="C589" s="253"/>
      <c r="D589" s="254" t="s">
        <v>168</v>
      </c>
      <c r="E589" s="255"/>
      <c r="F589" s="256" t="s">
        <v>86</v>
      </c>
      <c r="G589" s="253"/>
      <c r="H589" s="257" t="n">
        <v>1</v>
      </c>
      <c r="I589" s="258"/>
      <c r="J589" s="253"/>
      <c r="K589" s="253"/>
      <c r="L589" s="259"/>
      <c r="M589" s="260"/>
      <c r="N589" s="261"/>
      <c r="O589" s="261"/>
      <c r="P589" s="261"/>
      <c r="Q589" s="261"/>
      <c r="R589" s="261"/>
      <c r="S589" s="261"/>
      <c r="T589" s="262"/>
      <c r="AT589" s="263" t="s">
        <v>168</v>
      </c>
      <c r="AU589" s="263" t="s">
        <v>88</v>
      </c>
      <c r="AV589" s="251" t="s">
        <v>88</v>
      </c>
      <c r="AW589" s="251" t="s">
        <v>35</v>
      </c>
      <c r="AX589" s="251" t="s">
        <v>79</v>
      </c>
      <c r="AY589" s="263" t="s">
        <v>160</v>
      </c>
    </row>
    <row r="590" s="276" customFormat="true" ht="12.8" hidden="false" customHeight="false" outlineLevel="0" collapsed="false">
      <c r="B590" s="277"/>
      <c r="C590" s="278"/>
      <c r="D590" s="254" t="s">
        <v>168</v>
      </c>
      <c r="E590" s="279"/>
      <c r="F590" s="280" t="s">
        <v>1455</v>
      </c>
      <c r="G590" s="278"/>
      <c r="H590" s="279"/>
      <c r="I590" s="281"/>
      <c r="J590" s="278"/>
      <c r="K590" s="278"/>
      <c r="L590" s="282"/>
      <c r="M590" s="283"/>
      <c r="N590" s="284"/>
      <c r="O590" s="284"/>
      <c r="P590" s="284"/>
      <c r="Q590" s="284"/>
      <c r="R590" s="284"/>
      <c r="S590" s="284"/>
      <c r="T590" s="285"/>
      <c r="AT590" s="286" t="s">
        <v>168</v>
      </c>
      <c r="AU590" s="286" t="s">
        <v>88</v>
      </c>
      <c r="AV590" s="276" t="s">
        <v>86</v>
      </c>
      <c r="AW590" s="276" t="s">
        <v>35</v>
      </c>
      <c r="AX590" s="276" t="s">
        <v>79</v>
      </c>
      <c r="AY590" s="286" t="s">
        <v>160</v>
      </c>
    </row>
    <row r="591" s="264" customFormat="true" ht="12.8" hidden="false" customHeight="false" outlineLevel="0" collapsed="false">
      <c r="B591" s="265"/>
      <c r="C591" s="266"/>
      <c r="D591" s="254" t="s">
        <v>168</v>
      </c>
      <c r="E591" s="267"/>
      <c r="F591" s="268" t="s">
        <v>172</v>
      </c>
      <c r="G591" s="266"/>
      <c r="H591" s="269" t="n">
        <v>3</v>
      </c>
      <c r="I591" s="270"/>
      <c r="J591" s="266"/>
      <c r="K591" s="266"/>
      <c r="L591" s="271"/>
      <c r="M591" s="272"/>
      <c r="N591" s="273"/>
      <c r="O591" s="273"/>
      <c r="P591" s="273"/>
      <c r="Q591" s="273"/>
      <c r="R591" s="273"/>
      <c r="S591" s="273"/>
      <c r="T591" s="274"/>
      <c r="AT591" s="275" t="s">
        <v>168</v>
      </c>
      <c r="AU591" s="275" t="s">
        <v>88</v>
      </c>
      <c r="AV591" s="264" t="s">
        <v>166</v>
      </c>
      <c r="AW591" s="264" t="s">
        <v>35</v>
      </c>
      <c r="AX591" s="264" t="s">
        <v>86</v>
      </c>
      <c r="AY591" s="275" t="s">
        <v>160</v>
      </c>
    </row>
    <row r="592" s="31" customFormat="true" ht="21.75" hidden="false" customHeight="true" outlineLevel="0" collapsed="false">
      <c r="A592" s="24"/>
      <c r="B592" s="25"/>
      <c r="C592" s="287" t="s">
        <v>675</v>
      </c>
      <c r="D592" s="287" t="s">
        <v>262</v>
      </c>
      <c r="E592" s="288" t="s">
        <v>263</v>
      </c>
      <c r="F592" s="289" t="s">
        <v>264</v>
      </c>
      <c r="G592" s="290" t="s">
        <v>259</v>
      </c>
      <c r="H592" s="291" t="n">
        <v>3</v>
      </c>
      <c r="I592" s="292"/>
      <c r="J592" s="293" t="n">
        <f aca="false">ROUND(I592*H592,2)</f>
        <v>0</v>
      </c>
      <c r="K592" s="294"/>
      <c r="L592" s="295"/>
      <c r="M592" s="296"/>
      <c r="N592" s="297" t="s">
        <v>44</v>
      </c>
      <c r="O592" s="74"/>
      <c r="P592" s="247" t="n">
        <f aca="false">O592*H592</f>
        <v>0</v>
      </c>
      <c r="Q592" s="247" t="n">
        <v>0.01249</v>
      </c>
      <c r="R592" s="247" t="n">
        <f aca="false">Q592*H592</f>
        <v>0.03747</v>
      </c>
      <c r="S592" s="247" t="n">
        <v>0</v>
      </c>
      <c r="T592" s="248" t="n">
        <f aca="false">S592*H592</f>
        <v>0</v>
      </c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R592" s="249" t="s">
        <v>200</v>
      </c>
      <c r="AT592" s="249" t="s">
        <v>262</v>
      </c>
      <c r="AU592" s="249" t="s">
        <v>88</v>
      </c>
      <c r="AY592" s="3" t="s">
        <v>160</v>
      </c>
      <c r="BE592" s="250" t="n">
        <f aca="false">IF(N592="základní",J592,0)</f>
        <v>0</v>
      </c>
      <c r="BF592" s="250" t="n">
        <f aca="false">IF(N592="snížená",J592,0)</f>
        <v>0</v>
      </c>
      <c r="BG592" s="250" t="n">
        <f aca="false">IF(N592="zákl. přenesená",J592,0)</f>
        <v>0</v>
      </c>
      <c r="BH592" s="250" t="n">
        <f aca="false">IF(N592="sníž. přenesená",J592,0)</f>
        <v>0</v>
      </c>
      <c r="BI592" s="250" t="n">
        <f aca="false">IF(N592="nulová",J592,0)</f>
        <v>0</v>
      </c>
      <c r="BJ592" s="3" t="s">
        <v>86</v>
      </c>
      <c r="BK592" s="250" t="n">
        <f aca="false">ROUND(I592*H592,2)</f>
        <v>0</v>
      </c>
      <c r="BL592" s="3" t="s">
        <v>166</v>
      </c>
      <c r="BM592" s="249" t="s">
        <v>680</v>
      </c>
    </row>
    <row r="593" s="31" customFormat="true" ht="21.75" hidden="false" customHeight="true" outlineLevel="0" collapsed="false">
      <c r="A593" s="24"/>
      <c r="B593" s="25"/>
      <c r="C593" s="237" t="s">
        <v>679</v>
      </c>
      <c r="D593" s="237" t="s">
        <v>162</v>
      </c>
      <c r="E593" s="238" t="s">
        <v>682</v>
      </c>
      <c r="F593" s="239" t="s">
        <v>683</v>
      </c>
      <c r="G593" s="240" t="s">
        <v>259</v>
      </c>
      <c r="H593" s="241" t="n">
        <v>3</v>
      </c>
      <c r="I593" s="242"/>
      <c r="J593" s="243" t="n">
        <f aca="false">ROUND(I593*H593,2)</f>
        <v>0</v>
      </c>
      <c r="K593" s="244"/>
      <c r="L593" s="30"/>
      <c r="M593" s="245"/>
      <c r="N593" s="246" t="s">
        <v>44</v>
      </c>
      <c r="O593" s="74"/>
      <c r="P593" s="247" t="n">
        <f aca="false">O593*H593</f>
        <v>0</v>
      </c>
      <c r="Q593" s="247" t="n">
        <v>0.4417</v>
      </c>
      <c r="R593" s="247" t="n">
        <f aca="false">Q593*H593</f>
        <v>1.3251</v>
      </c>
      <c r="S593" s="247" t="n">
        <v>0</v>
      </c>
      <c r="T593" s="248" t="n">
        <f aca="false">S593*H593</f>
        <v>0</v>
      </c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R593" s="249" t="s">
        <v>166</v>
      </c>
      <c r="AT593" s="249" t="s">
        <v>162</v>
      </c>
      <c r="AU593" s="249" t="s">
        <v>88</v>
      </c>
      <c r="AY593" s="3" t="s">
        <v>160</v>
      </c>
      <c r="BE593" s="250" t="n">
        <f aca="false">IF(N593="základní",J593,0)</f>
        <v>0</v>
      </c>
      <c r="BF593" s="250" t="n">
        <f aca="false">IF(N593="snížená",J593,0)</f>
        <v>0</v>
      </c>
      <c r="BG593" s="250" t="n">
        <f aca="false">IF(N593="zákl. přenesená",J593,0)</f>
        <v>0</v>
      </c>
      <c r="BH593" s="250" t="n">
        <f aca="false">IF(N593="sníž. přenesená",J593,0)</f>
        <v>0</v>
      </c>
      <c r="BI593" s="250" t="n">
        <f aca="false">IF(N593="nulová",J593,0)</f>
        <v>0</v>
      </c>
      <c r="BJ593" s="3" t="s">
        <v>86</v>
      </c>
      <c r="BK593" s="250" t="n">
        <f aca="false">ROUND(I593*H593,2)</f>
        <v>0</v>
      </c>
      <c r="BL593" s="3" t="s">
        <v>166</v>
      </c>
      <c r="BM593" s="249" t="s">
        <v>684</v>
      </c>
    </row>
    <row r="594" s="251" customFormat="true" ht="12.8" hidden="false" customHeight="false" outlineLevel="0" collapsed="false">
      <c r="B594" s="252"/>
      <c r="C594" s="253"/>
      <c r="D594" s="254" t="s">
        <v>168</v>
      </c>
      <c r="E594" s="255"/>
      <c r="F594" s="256" t="s">
        <v>86</v>
      </c>
      <c r="G594" s="253"/>
      <c r="H594" s="257" t="n">
        <v>1</v>
      </c>
      <c r="I594" s="258"/>
      <c r="J594" s="253"/>
      <c r="K594" s="253"/>
      <c r="L594" s="259"/>
      <c r="M594" s="260"/>
      <c r="N594" s="261"/>
      <c r="O594" s="261"/>
      <c r="P594" s="261"/>
      <c r="Q594" s="261"/>
      <c r="R594" s="261"/>
      <c r="S594" s="261"/>
      <c r="T594" s="262"/>
      <c r="AT594" s="263" t="s">
        <v>168</v>
      </c>
      <c r="AU594" s="263" t="s">
        <v>88</v>
      </c>
      <c r="AV594" s="251" t="s">
        <v>88</v>
      </c>
      <c r="AW594" s="251" t="s">
        <v>35</v>
      </c>
      <c r="AX594" s="251" t="s">
        <v>79</v>
      </c>
      <c r="AY594" s="263" t="s">
        <v>160</v>
      </c>
    </row>
    <row r="595" s="276" customFormat="true" ht="12.8" hidden="false" customHeight="false" outlineLevel="0" collapsed="false">
      <c r="B595" s="277"/>
      <c r="C595" s="278"/>
      <c r="D595" s="254" t="s">
        <v>168</v>
      </c>
      <c r="E595" s="279"/>
      <c r="F595" s="280" t="s">
        <v>1456</v>
      </c>
      <c r="G595" s="278"/>
      <c r="H595" s="279"/>
      <c r="I595" s="281"/>
      <c r="J595" s="278"/>
      <c r="K595" s="278"/>
      <c r="L595" s="282"/>
      <c r="M595" s="283"/>
      <c r="N595" s="284"/>
      <c r="O595" s="284"/>
      <c r="P595" s="284"/>
      <c r="Q595" s="284"/>
      <c r="R595" s="284"/>
      <c r="S595" s="284"/>
      <c r="T595" s="285"/>
      <c r="AT595" s="286" t="s">
        <v>168</v>
      </c>
      <c r="AU595" s="286" t="s">
        <v>88</v>
      </c>
      <c r="AV595" s="276" t="s">
        <v>86</v>
      </c>
      <c r="AW595" s="276" t="s">
        <v>35</v>
      </c>
      <c r="AX595" s="276" t="s">
        <v>79</v>
      </c>
      <c r="AY595" s="286" t="s">
        <v>160</v>
      </c>
    </row>
    <row r="596" s="251" customFormat="true" ht="12.8" hidden="false" customHeight="false" outlineLevel="0" collapsed="false">
      <c r="B596" s="252"/>
      <c r="C596" s="253"/>
      <c r="D596" s="254" t="s">
        <v>168</v>
      </c>
      <c r="E596" s="255"/>
      <c r="F596" s="256" t="s">
        <v>86</v>
      </c>
      <c r="G596" s="253"/>
      <c r="H596" s="257" t="n">
        <v>1</v>
      </c>
      <c r="I596" s="258"/>
      <c r="J596" s="253"/>
      <c r="K596" s="253"/>
      <c r="L596" s="259"/>
      <c r="M596" s="260"/>
      <c r="N596" s="261"/>
      <c r="O596" s="261"/>
      <c r="P596" s="261"/>
      <c r="Q596" s="261"/>
      <c r="R596" s="261"/>
      <c r="S596" s="261"/>
      <c r="T596" s="262"/>
      <c r="AT596" s="263" t="s">
        <v>168</v>
      </c>
      <c r="AU596" s="263" t="s">
        <v>88</v>
      </c>
      <c r="AV596" s="251" t="s">
        <v>88</v>
      </c>
      <c r="AW596" s="251" t="s">
        <v>35</v>
      </c>
      <c r="AX596" s="251" t="s">
        <v>79</v>
      </c>
      <c r="AY596" s="263" t="s">
        <v>160</v>
      </c>
    </row>
    <row r="597" s="276" customFormat="true" ht="12.8" hidden="false" customHeight="false" outlineLevel="0" collapsed="false">
      <c r="B597" s="277"/>
      <c r="C597" s="278"/>
      <c r="D597" s="254" t="s">
        <v>168</v>
      </c>
      <c r="E597" s="279"/>
      <c r="F597" s="280" t="s">
        <v>1315</v>
      </c>
      <c r="G597" s="278"/>
      <c r="H597" s="279"/>
      <c r="I597" s="281"/>
      <c r="J597" s="278"/>
      <c r="K597" s="278"/>
      <c r="L597" s="282"/>
      <c r="M597" s="283"/>
      <c r="N597" s="284"/>
      <c r="O597" s="284"/>
      <c r="P597" s="284"/>
      <c r="Q597" s="284"/>
      <c r="R597" s="284"/>
      <c r="S597" s="284"/>
      <c r="T597" s="285"/>
      <c r="AT597" s="286" t="s">
        <v>168</v>
      </c>
      <c r="AU597" s="286" t="s">
        <v>88</v>
      </c>
      <c r="AV597" s="276" t="s">
        <v>86</v>
      </c>
      <c r="AW597" s="276" t="s">
        <v>35</v>
      </c>
      <c r="AX597" s="276" t="s">
        <v>79</v>
      </c>
      <c r="AY597" s="286" t="s">
        <v>160</v>
      </c>
    </row>
    <row r="598" s="251" customFormat="true" ht="12.8" hidden="false" customHeight="false" outlineLevel="0" collapsed="false">
      <c r="B598" s="252"/>
      <c r="C598" s="253"/>
      <c r="D598" s="254" t="s">
        <v>168</v>
      </c>
      <c r="E598" s="255"/>
      <c r="F598" s="256" t="s">
        <v>86</v>
      </c>
      <c r="G598" s="253"/>
      <c r="H598" s="257" t="n">
        <v>1</v>
      </c>
      <c r="I598" s="258"/>
      <c r="J598" s="253"/>
      <c r="K598" s="253"/>
      <c r="L598" s="259"/>
      <c r="M598" s="260"/>
      <c r="N598" s="261"/>
      <c r="O598" s="261"/>
      <c r="P598" s="261"/>
      <c r="Q598" s="261"/>
      <c r="R598" s="261"/>
      <c r="S598" s="261"/>
      <c r="T598" s="262"/>
      <c r="AT598" s="263" t="s">
        <v>168</v>
      </c>
      <c r="AU598" s="263" t="s">
        <v>88</v>
      </c>
      <c r="AV598" s="251" t="s">
        <v>88</v>
      </c>
      <c r="AW598" s="251" t="s">
        <v>35</v>
      </c>
      <c r="AX598" s="251" t="s">
        <v>79</v>
      </c>
      <c r="AY598" s="263" t="s">
        <v>160</v>
      </c>
    </row>
    <row r="599" s="276" customFormat="true" ht="12.8" hidden="false" customHeight="false" outlineLevel="0" collapsed="false">
      <c r="B599" s="277"/>
      <c r="C599" s="278"/>
      <c r="D599" s="254" t="s">
        <v>168</v>
      </c>
      <c r="E599" s="279"/>
      <c r="F599" s="280" t="s">
        <v>1457</v>
      </c>
      <c r="G599" s="278"/>
      <c r="H599" s="279"/>
      <c r="I599" s="281"/>
      <c r="J599" s="278"/>
      <c r="K599" s="278"/>
      <c r="L599" s="282"/>
      <c r="M599" s="283"/>
      <c r="N599" s="284"/>
      <c r="O599" s="284"/>
      <c r="P599" s="284"/>
      <c r="Q599" s="284"/>
      <c r="R599" s="284"/>
      <c r="S599" s="284"/>
      <c r="T599" s="285"/>
      <c r="AT599" s="286" t="s">
        <v>168</v>
      </c>
      <c r="AU599" s="286" t="s">
        <v>88</v>
      </c>
      <c r="AV599" s="276" t="s">
        <v>86</v>
      </c>
      <c r="AW599" s="276" t="s">
        <v>35</v>
      </c>
      <c r="AX599" s="276" t="s">
        <v>79</v>
      </c>
      <c r="AY599" s="286" t="s">
        <v>160</v>
      </c>
    </row>
    <row r="600" s="264" customFormat="true" ht="12.8" hidden="false" customHeight="false" outlineLevel="0" collapsed="false">
      <c r="B600" s="265"/>
      <c r="C600" s="266"/>
      <c r="D600" s="254" t="s">
        <v>168</v>
      </c>
      <c r="E600" s="267"/>
      <c r="F600" s="268" t="s">
        <v>172</v>
      </c>
      <c r="G600" s="266"/>
      <c r="H600" s="269" t="n">
        <v>3</v>
      </c>
      <c r="I600" s="270"/>
      <c r="J600" s="266"/>
      <c r="K600" s="266"/>
      <c r="L600" s="271"/>
      <c r="M600" s="272"/>
      <c r="N600" s="273"/>
      <c r="O600" s="273"/>
      <c r="P600" s="273"/>
      <c r="Q600" s="273"/>
      <c r="R600" s="273"/>
      <c r="S600" s="273"/>
      <c r="T600" s="274"/>
      <c r="AT600" s="275" t="s">
        <v>168</v>
      </c>
      <c r="AU600" s="275" t="s">
        <v>88</v>
      </c>
      <c r="AV600" s="264" t="s">
        <v>166</v>
      </c>
      <c r="AW600" s="264" t="s">
        <v>35</v>
      </c>
      <c r="AX600" s="264" t="s">
        <v>86</v>
      </c>
      <c r="AY600" s="275" t="s">
        <v>160</v>
      </c>
    </row>
    <row r="601" s="31" customFormat="true" ht="21.75" hidden="false" customHeight="true" outlineLevel="0" collapsed="false">
      <c r="A601" s="24"/>
      <c r="B601" s="25"/>
      <c r="C601" s="287" t="s">
        <v>681</v>
      </c>
      <c r="D601" s="287" t="s">
        <v>262</v>
      </c>
      <c r="E601" s="288" t="s">
        <v>686</v>
      </c>
      <c r="F601" s="289" t="s">
        <v>687</v>
      </c>
      <c r="G601" s="290" t="s">
        <v>259</v>
      </c>
      <c r="H601" s="291" t="n">
        <v>3</v>
      </c>
      <c r="I601" s="292"/>
      <c r="J601" s="293" t="n">
        <f aca="false">ROUND(I601*H601,2)</f>
        <v>0</v>
      </c>
      <c r="K601" s="294"/>
      <c r="L601" s="295"/>
      <c r="M601" s="296"/>
      <c r="N601" s="297" t="s">
        <v>44</v>
      </c>
      <c r="O601" s="74"/>
      <c r="P601" s="247" t="n">
        <f aca="false">O601*H601</f>
        <v>0</v>
      </c>
      <c r="Q601" s="247" t="n">
        <v>0.02265</v>
      </c>
      <c r="R601" s="247" t="n">
        <f aca="false">Q601*H601</f>
        <v>0.06795</v>
      </c>
      <c r="S601" s="247" t="n">
        <v>0</v>
      </c>
      <c r="T601" s="248" t="n">
        <f aca="false">S601*H601</f>
        <v>0</v>
      </c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R601" s="249" t="s">
        <v>200</v>
      </c>
      <c r="AT601" s="249" t="s">
        <v>262</v>
      </c>
      <c r="AU601" s="249" t="s">
        <v>88</v>
      </c>
      <c r="AY601" s="3" t="s">
        <v>160</v>
      </c>
      <c r="BE601" s="250" t="n">
        <f aca="false">IF(N601="základní",J601,0)</f>
        <v>0</v>
      </c>
      <c r="BF601" s="250" t="n">
        <f aca="false">IF(N601="snížená",J601,0)</f>
        <v>0</v>
      </c>
      <c r="BG601" s="250" t="n">
        <f aca="false">IF(N601="zákl. přenesená",J601,0)</f>
        <v>0</v>
      </c>
      <c r="BH601" s="250" t="n">
        <f aca="false">IF(N601="sníž. přenesená",J601,0)</f>
        <v>0</v>
      </c>
      <c r="BI601" s="250" t="n">
        <f aca="false">IF(N601="nulová",J601,0)</f>
        <v>0</v>
      </c>
      <c r="BJ601" s="3" t="s">
        <v>86</v>
      </c>
      <c r="BK601" s="250" t="n">
        <f aca="false">ROUND(I601*H601,2)</f>
        <v>0</v>
      </c>
      <c r="BL601" s="3" t="s">
        <v>166</v>
      </c>
      <c r="BM601" s="249" t="s">
        <v>688</v>
      </c>
    </row>
    <row r="602" s="220" customFormat="true" ht="22.8" hidden="false" customHeight="true" outlineLevel="0" collapsed="false">
      <c r="B602" s="221"/>
      <c r="C602" s="222"/>
      <c r="D602" s="223" t="s">
        <v>78</v>
      </c>
      <c r="E602" s="235" t="s">
        <v>204</v>
      </c>
      <c r="F602" s="235" t="s">
        <v>266</v>
      </c>
      <c r="G602" s="222"/>
      <c r="H602" s="222"/>
      <c r="I602" s="225"/>
      <c r="J602" s="236" t="n">
        <f aca="false">BK602</f>
        <v>0</v>
      </c>
      <c r="K602" s="222"/>
      <c r="L602" s="227"/>
      <c r="M602" s="228"/>
      <c r="N602" s="229"/>
      <c r="O602" s="229"/>
      <c r="P602" s="230" t="n">
        <f aca="false">SUM(P603:P801)</f>
        <v>0</v>
      </c>
      <c r="Q602" s="229"/>
      <c r="R602" s="230" t="n">
        <f aca="false">SUM(R603:R801)</f>
        <v>0.0386892</v>
      </c>
      <c r="S602" s="229"/>
      <c r="T602" s="231" t="n">
        <f aca="false">SUM(T603:T801)</f>
        <v>44.655061</v>
      </c>
      <c r="AR602" s="232" t="s">
        <v>86</v>
      </c>
      <c r="AT602" s="233" t="s">
        <v>78</v>
      </c>
      <c r="AU602" s="233" t="s">
        <v>86</v>
      </c>
      <c r="AY602" s="232" t="s">
        <v>160</v>
      </c>
      <c r="BK602" s="234" t="n">
        <f aca="false">SUM(BK603:BK801)</f>
        <v>0</v>
      </c>
    </row>
    <row r="603" s="31" customFormat="true" ht="21.75" hidden="false" customHeight="true" outlineLevel="0" collapsed="false">
      <c r="A603" s="24"/>
      <c r="B603" s="25"/>
      <c r="C603" s="237" t="s">
        <v>685</v>
      </c>
      <c r="D603" s="237" t="s">
        <v>162</v>
      </c>
      <c r="E603" s="238" t="s">
        <v>268</v>
      </c>
      <c r="F603" s="239" t="s">
        <v>269</v>
      </c>
      <c r="G603" s="240" t="s">
        <v>213</v>
      </c>
      <c r="H603" s="241" t="n">
        <v>181.04</v>
      </c>
      <c r="I603" s="242"/>
      <c r="J603" s="243" t="n">
        <f aca="false">ROUND(I603*H603,2)</f>
        <v>0</v>
      </c>
      <c r="K603" s="244"/>
      <c r="L603" s="30"/>
      <c r="M603" s="245"/>
      <c r="N603" s="246" t="s">
        <v>44</v>
      </c>
      <c r="O603" s="74"/>
      <c r="P603" s="247" t="n">
        <f aca="false">O603*H603</f>
        <v>0</v>
      </c>
      <c r="Q603" s="247" t="n">
        <v>0.00013</v>
      </c>
      <c r="R603" s="247" t="n">
        <f aca="false">Q603*H603</f>
        <v>0.0235352</v>
      </c>
      <c r="S603" s="247" t="n">
        <v>0</v>
      </c>
      <c r="T603" s="248" t="n">
        <f aca="false">S603*H603</f>
        <v>0</v>
      </c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R603" s="249" t="s">
        <v>166</v>
      </c>
      <c r="AT603" s="249" t="s">
        <v>162</v>
      </c>
      <c r="AU603" s="249" t="s">
        <v>88</v>
      </c>
      <c r="AY603" s="3" t="s">
        <v>160</v>
      </c>
      <c r="BE603" s="250" t="n">
        <f aca="false">IF(N603="základní",J603,0)</f>
        <v>0</v>
      </c>
      <c r="BF603" s="250" t="n">
        <f aca="false">IF(N603="snížená",J603,0)</f>
        <v>0</v>
      </c>
      <c r="BG603" s="250" t="n">
        <f aca="false">IF(N603="zákl. přenesená",J603,0)</f>
        <v>0</v>
      </c>
      <c r="BH603" s="250" t="n">
        <f aca="false">IF(N603="sníž. přenesená",J603,0)</f>
        <v>0</v>
      </c>
      <c r="BI603" s="250" t="n">
        <f aca="false">IF(N603="nulová",J603,0)</f>
        <v>0</v>
      </c>
      <c r="BJ603" s="3" t="s">
        <v>86</v>
      </c>
      <c r="BK603" s="250" t="n">
        <f aca="false">ROUND(I603*H603,2)</f>
        <v>0</v>
      </c>
      <c r="BL603" s="3" t="s">
        <v>166</v>
      </c>
      <c r="BM603" s="249" t="s">
        <v>690</v>
      </c>
    </row>
    <row r="604" s="251" customFormat="true" ht="12.8" hidden="false" customHeight="false" outlineLevel="0" collapsed="false">
      <c r="B604" s="252"/>
      <c r="C604" s="253"/>
      <c r="D604" s="254" t="s">
        <v>168</v>
      </c>
      <c r="E604" s="255"/>
      <c r="F604" s="256" t="s">
        <v>1325</v>
      </c>
      <c r="G604" s="253"/>
      <c r="H604" s="257" t="n">
        <v>13.04</v>
      </c>
      <c r="I604" s="258"/>
      <c r="J604" s="253"/>
      <c r="K604" s="253"/>
      <c r="L604" s="259"/>
      <c r="M604" s="260"/>
      <c r="N604" s="261"/>
      <c r="O604" s="261"/>
      <c r="P604" s="261"/>
      <c r="Q604" s="261"/>
      <c r="R604" s="261"/>
      <c r="S604" s="261"/>
      <c r="T604" s="262"/>
      <c r="AT604" s="263" t="s">
        <v>168</v>
      </c>
      <c r="AU604" s="263" t="s">
        <v>88</v>
      </c>
      <c r="AV604" s="251" t="s">
        <v>88</v>
      </c>
      <c r="AW604" s="251" t="s">
        <v>35</v>
      </c>
      <c r="AX604" s="251" t="s">
        <v>79</v>
      </c>
      <c r="AY604" s="263" t="s">
        <v>160</v>
      </c>
    </row>
    <row r="605" s="276" customFormat="true" ht="12.8" hidden="false" customHeight="false" outlineLevel="0" collapsed="false">
      <c r="B605" s="277"/>
      <c r="C605" s="278"/>
      <c r="D605" s="254" t="s">
        <v>168</v>
      </c>
      <c r="E605" s="279"/>
      <c r="F605" s="280" t="s">
        <v>1326</v>
      </c>
      <c r="G605" s="278"/>
      <c r="H605" s="279"/>
      <c r="I605" s="281"/>
      <c r="J605" s="278"/>
      <c r="K605" s="278"/>
      <c r="L605" s="282"/>
      <c r="M605" s="283"/>
      <c r="N605" s="284"/>
      <c r="O605" s="284"/>
      <c r="P605" s="284"/>
      <c r="Q605" s="284"/>
      <c r="R605" s="284"/>
      <c r="S605" s="284"/>
      <c r="T605" s="285"/>
      <c r="AT605" s="286" t="s">
        <v>168</v>
      </c>
      <c r="AU605" s="286" t="s">
        <v>88</v>
      </c>
      <c r="AV605" s="276" t="s">
        <v>86</v>
      </c>
      <c r="AW605" s="276" t="s">
        <v>35</v>
      </c>
      <c r="AX605" s="276" t="s">
        <v>79</v>
      </c>
      <c r="AY605" s="286" t="s">
        <v>160</v>
      </c>
    </row>
    <row r="606" s="251" customFormat="true" ht="12.8" hidden="false" customHeight="false" outlineLevel="0" collapsed="false">
      <c r="B606" s="252"/>
      <c r="C606" s="253"/>
      <c r="D606" s="254" t="s">
        <v>168</v>
      </c>
      <c r="E606" s="255"/>
      <c r="F606" s="256" t="s">
        <v>1327</v>
      </c>
      <c r="G606" s="253"/>
      <c r="H606" s="257" t="n">
        <v>15.48</v>
      </c>
      <c r="I606" s="258"/>
      <c r="J606" s="253"/>
      <c r="K606" s="253"/>
      <c r="L606" s="259"/>
      <c r="M606" s="260"/>
      <c r="N606" s="261"/>
      <c r="O606" s="261"/>
      <c r="P606" s="261"/>
      <c r="Q606" s="261"/>
      <c r="R606" s="261"/>
      <c r="S606" s="261"/>
      <c r="T606" s="262"/>
      <c r="AT606" s="263" t="s">
        <v>168</v>
      </c>
      <c r="AU606" s="263" t="s">
        <v>88</v>
      </c>
      <c r="AV606" s="251" t="s">
        <v>88</v>
      </c>
      <c r="AW606" s="251" t="s">
        <v>35</v>
      </c>
      <c r="AX606" s="251" t="s">
        <v>79</v>
      </c>
      <c r="AY606" s="263" t="s">
        <v>160</v>
      </c>
    </row>
    <row r="607" s="276" customFormat="true" ht="12.8" hidden="false" customHeight="false" outlineLevel="0" collapsed="false">
      <c r="B607" s="277"/>
      <c r="C607" s="278"/>
      <c r="D607" s="254" t="s">
        <v>168</v>
      </c>
      <c r="E607" s="279"/>
      <c r="F607" s="280" t="s">
        <v>1328</v>
      </c>
      <c r="G607" s="278"/>
      <c r="H607" s="279"/>
      <c r="I607" s="281"/>
      <c r="J607" s="278"/>
      <c r="K607" s="278"/>
      <c r="L607" s="282"/>
      <c r="M607" s="283"/>
      <c r="N607" s="284"/>
      <c r="O607" s="284"/>
      <c r="P607" s="284"/>
      <c r="Q607" s="284"/>
      <c r="R607" s="284"/>
      <c r="S607" s="284"/>
      <c r="T607" s="285"/>
      <c r="AT607" s="286" t="s">
        <v>168</v>
      </c>
      <c r="AU607" s="286" t="s">
        <v>88</v>
      </c>
      <c r="AV607" s="276" t="s">
        <v>86</v>
      </c>
      <c r="AW607" s="276" t="s">
        <v>35</v>
      </c>
      <c r="AX607" s="276" t="s">
        <v>79</v>
      </c>
      <c r="AY607" s="286" t="s">
        <v>160</v>
      </c>
    </row>
    <row r="608" s="251" customFormat="true" ht="12.8" hidden="false" customHeight="false" outlineLevel="0" collapsed="false">
      <c r="B608" s="252"/>
      <c r="C608" s="253"/>
      <c r="D608" s="254" t="s">
        <v>168</v>
      </c>
      <c r="E608" s="255"/>
      <c r="F608" s="256" t="s">
        <v>1329</v>
      </c>
      <c r="G608" s="253"/>
      <c r="H608" s="257" t="n">
        <v>2.54</v>
      </c>
      <c r="I608" s="258"/>
      <c r="J608" s="253"/>
      <c r="K608" s="253"/>
      <c r="L608" s="259"/>
      <c r="M608" s="260"/>
      <c r="N608" s="261"/>
      <c r="O608" s="261"/>
      <c r="P608" s="261"/>
      <c r="Q608" s="261"/>
      <c r="R608" s="261"/>
      <c r="S608" s="261"/>
      <c r="T608" s="262"/>
      <c r="AT608" s="263" t="s">
        <v>168</v>
      </c>
      <c r="AU608" s="263" t="s">
        <v>88</v>
      </c>
      <c r="AV608" s="251" t="s">
        <v>88</v>
      </c>
      <c r="AW608" s="251" t="s">
        <v>35</v>
      </c>
      <c r="AX608" s="251" t="s">
        <v>79</v>
      </c>
      <c r="AY608" s="263" t="s">
        <v>160</v>
      </c>
    </row>
    <row r="609" s="276" customFormat="true" ht="12.8" hidden="false" customHeight="false" outlineLevel="0" collapsed="false">
      <c r="B609" s="277"/>
      <c r="C609" s="278"/>
      <c r="D609" s="254" t="s">
        <v>168</v>
      </c>
      <c r="E609" s="279"/>
      <c r="F609" s="280" t="s">
        <v>1330</v>
      </c>
      <c r="G609" s="278"/>
      <c r="H609" s="279"/>
      <c r="I609" s="281"/>
      <c r="J609" s="278"/>
      <c r="K609" s="278"/>
      <c r="L609" s="282"/>
      <c r="M609" s="283"/>
      <c r="N609" s="284"/>
      <c r="O609" s="284"/>
      <c r="P609" s="284"/>
      <c r="Q609" s="284"/>
      <c r="R609" s="284"/>
      <c r="S609" s="284"/>
      <c r="T609" s="285"/>
      <c r="AT609" s="286" t="s">
        <v>168</v>
      </c>
      <c r="AU609" s="286" t="s">
        <v>88</v>
      </c>
      <c r="AV609" s="276" t="s">
        <v>86</v>
      </c>
      <c r="AW609" s="276" t="s">
        <v>35</v>
      </c>
      <c r="AX609" s="276" t="s">
        <v>79</v>
      </c>
      <c r="AY609" s="286" t="s">
        <v>160</v>
      </c>
    </row>
    <row r="610" s="251" customFormat="true" ht="12.8" hidden="false" customHeight="false" outlineLevel="0" collapsed="false">
      <c r="B610" s="252"/>
      <c r="C610" s="253"/>
      <c r="D610" s="254" t="s">
        <v>168</v>
      </c>
      <c r="E610" s="255"/>
      <c r="F610" s="256" t="s">
        <v>1331</v>
      </c>
      <c r="G610" s="253"/>
      <c r="H610" s="257" t="n">
        <v>3.89</v>
      </c>
      <c r="I610" s="258"/>
      <c r="J610" s="253"/>
      <c r="K610" s="253"/>
      <c r="L610" s="259"/>
      <c r="M610" s="260"/>
      <c r="N610" s="261"/>
      <c r="O610" s="261"/>
      <c r="P610" s="261"/>
      <c r="Q610" s="261"/>
      <c r="R610" s="261"/>
      <c r="S610" s="261"/>
      <c r="T610" s="262"/>
      <c r="AT610" s="263" t="s">
        <v>168</v>
      </c>
      <c r="AU610" s="263" t="s">
        <v>88</v>
      </c>
      <c r="AV610" s="251" t="s">
        <v>88</v>
      </c>
      <c r="AW610" s="251" t="s">
        <v>35</v>
      </c>
      <c r="AX610" s="251" t="s">
        <v>79</v>
      </c>
      <c r="AY610" s="263" t="s">
        <v>160</v>
      </c>
    </row>
    <row r="611" s="276" customFormat="true" ht="12.8" hidden="false" customHeight="false" outlineLevel="0" collapsed="false">
      <c r="B611" s="277"/>
      <c r="C611" s="278"/>
      <c r="D611" s="254" t="s">
        <v>168</v>
      </c>
      <c r="E611" s="279"/>
      <c r="F611" s="280" t="s">
        <v>1332</v>
      </c>
      <c r="G611" s="278"/>
      <c r="H611" s="279"/>
      <c r="I611" s="281"/>
      <c r="J611" s="278"/>
      <c r="K611" s="278"/>
      <c r="L611" s="282"/>
      <c r="M611" s="283"/>
      <c r="N611" s="284"/>
      <c r="O611" s="284"/>
      <c r="P611" s="284"/>
      <c r="Q611" s="284"/>
      <c r="R611" s="284"/>
      <c r="S611" s="284"/>
      <c r="T611" s="285"/>
      <c r="AT611" s="286" t="s">
        <v>168</v>
      </c>
      <c r="AU611" s="286" t="s">
        <v>88</v>
      </c>
      <c r="AV611" s="276" t="s">
        <v>86</v>
      </c>
      <c r="AW611" s="276" t="s">
        <v>35</v>
      </c>
      <c r="AX611" s="276" t="s">
        <v>79</v>
      </c>
      <c r="AY611" s="286" t="s">
        <v>160</v>
      </c>
    </row>
    <row r="612" s="251" customFormat="true" ht="12.8" hidden="false" customHeight="false" outlineLevel="0" collapsed="false">
      <c r="B612" s="252"/>
      <c r="C612" s="253"/>
      <c r="D612" s="254" t="s">
        <v>168</v>
      </c>
      <c r="E612" s="255"/>
      <c r="F612" s="256" t="s">
        <v>1333</v>
      </c>
      <c r="G612" s="253"/>
      <c r="H612" s="257" t="n">
        <v>21.17</v>
      </c>
      <c r="I612" s="258"/>
      <c r="J612" s="253"/>
      <c r="K612" s="253"/>
      <c r="L612" s="259"/>
      <c r="M612" s="260"/>
      <c r="N612" s="261"/>
      <c r="O612" s="261"/>
      <c r="P612" s="261"/>
      <c r="Q612" s="261"/>
      <c r="R612" s="261"/>
      <c r="S612" s="261"/>
      <c r="T612" s="262"/>
      <c r="AT612" s="263" t="s">
        <v>168</v>
      </c>
      <c r="AU612" s="263" t="s">
        <v>88</v>
      </c>
      <c r="AV612" s="251" t="s">
        <v>88</v>
      </c>
      <c r="AW612" s="251" t="s">
        <v>35</v>
      </c>
      <c r="AX612" s="251" t="s">
        <v>79</v>
      </c>
      <c r="AY612" s="263" t="s">
        <v>160</v>
      </c>
    </row>
    <row r="613" s="276" customFormat="true" ht="12.8" hidden="false" customHeight="false" outlineLevel="0" collapsed="false">
      <c r="B613" s="277"/>
      <c r="C613" s="278"/>
      <c r="D613" s="254" t="s">
        <v>168</v>
      </c>
      <c r="E613" s="279"/>
      <c r="F613" s="280" t="s">
        <v>1334</v>
      </c>
      <c r="G613" s="278"/>
      <c r="H613" s="279"/>
      <c r="I613" s="281"/>
      <c r="J613" s="278"/>
      <c r="K613" s="278"/>
      <c r="L613" s="282"/>
      <c r="M613" s="283"/>
      <c r="N613" s="284"/>
      <c r="O613" s="284"/>
      <c r="P613" s="284"/>
      <c r="Q613" s="284"/>
      <c r="R613" s="284"/>
      <c r="S613" s="284"/>
      <c r="T613" s="285"/>
      <c r="AT613" s="286" t="s">
        <v>168</v>
      </c>
      <c r="AU613" s="286" t="s">
        <v>88</v>
      </c>
      <c r="AV613" s="276" t="s">
        <v>86</v>
      </c>
      <c r="AW613" s="276" t="s">
        <v>35</v>
      </c>
      <c r="AX613" s="276" t="s">
        <v>79</v>
      </c>
      <c r="AY613" s="286" t="s">
        <v>160</v>
      </c>
    </row>
    <row r="614" s="251" customFormat="true" ht="12.8" hidden="false" customHeight="false" outlineLevel="0" collapsed="false">
      <c r="B614" s="252"/>
      <c r="C614" s="253"/>
      <c r="D614" s="254" t="s">
        <v>168</v>
      </c>
      <c r="E614" s="255"/>
      <c r="F614" s="256" t="s">
        <v>1335</v>
      </c>
      <c r="G614" s="253"/>
      <c r="H614" s="257" t="n">
        <v>13.45</v>
      </c>
      <c r="I614" s="258"/>
      <c r="J614" s="253"/>
      <c r="K614" s="253"/>
      <c r="L614" s="259"/>
      <c r="M614" s="260"/>
      <c r="N614" s="261"/>
      <c r="O614" s="261"/>
      <c r="P614" s="261"/>
      <c r="Q614" s="261"/>
      <c r="R614" s="261"/>
      <c r="S614" s="261"/>
      <c r="T614" s="262"/>
      <c r="AT614" s="263" t="s">
        <v>168</v>
      </c>
      <c r="AU614" s="263" t="s">
        <v>88</v>
      </c>
      <c r="AV614" s="251" t="s">
        <v>88</v>
      </c>
      <c r="AW614" s="251" t="s">
        <v>35</v>
      </c>
      <c r="AX614" s="251" t="s">
        <v>79</v>
      </c>
      <c r="AY614" s="263" t="s">
        <v>160</v>
      </c>
    </row>
    <row r="615" s="276" customFormat="true" ht="12.8" hidden="false" customHeight="false" outlineLevel="0" collapsed="false">
      <c r="B615" s="277"/>
      <c r="C615" s="278"/>
      <c r="D615" s="254" t="s">
        <v>168</v>
      </c>
      <c r="E615" s="279"/>
      <c r="F615" s="280" t="s">
        <v>1336</v>
      </c>
      <c r="G615" s="278"/>
      <c r="H615" s="279"/>
      <c r="I615" s="281"/>
      <c r="J615" s="278"/>
      <c r="K615" s="278"/>
      <c r="L615" s="282"/>
      <c r="M615" s="283"/>
      <c r="N615" s="284"/>
      <c r="O615" s="284"/>
      <c r="P615" s="284"/>
      <c r="Q615" s="284"/>
      <c r="R615" s="284"/>
      <c r="S615" s="284"/>
      <c r="T615" s="285"/>
      <c r="AT615" s="286" t="s">
        <v>168</v>
      </c>
      <c r="AU615" s="286" t="s">
        <v>88</v>
      </c>
      <c r="AV615" s="276" t="s">
        <v>86</v>
      </c>
      <c r="AW615" s="276" t="s">
        <v>35</v>
      </c>
      <c r="AX615" s="276" t="s">
        <v>79</v>
      </c>
      <c r="AY615" s="286" t="s">
        <v>160</v>
      </c>
    </row>
    <row r="616" s="251" customFormat="true" ht="12.8" hidden="false" customHeight="false" outlineLevel="0" collapsed="false">
      <c r="B616" s="252"/>
      <c r="C616" s="253"/>
      <c r="D616" s="254" t="s">
        <v>168</v>
      </c>
      <c r="E616" s="255"/>
      <c r="F616" s="256" t="s">
        <v>1337</v>
      </c>
      <c r="G616" s="253"/>
      <c r="H616" s="257" t="n">
        <v>5.6</v>
      </c>
      <c r="I616" s="258"/>
      <c r="J616" s="253"/>
      <c r="K616" s="253"/>
      <c r="L616" s="259"/>
      <c r="M616" s="260"/>
      <c r="N616" s="261"/>
      <c r="O616" s="261"/>
      <c r="P616" s="261"/>
      <c r="Q616" s="261"/>
      <c r="R616" s="261"/>
      <c r="S616" s="261"/>
      <c r="T616" s="262"/>
      <c r="AT616" s="263" t="s">
        <v>168</v>
      </c>
      <c r="AU616" s="263" t="s">
        <v>88</v>
      </c>
      <c r="AV616" s="251" t="s">
        <v>88</v>
      </c>
      <c r="AW616" s="251" t="s">
        <v>35</v>
      </c>
      <c r="AX616" s="251" t="s">
        <v>79</v>
      </c>
      <c r="AY616" s="263" t="s">
        <v>160</v>
      </c>
    </row>
    <row r="617" s="276" customFormat="true" ht="12.8" hidden="false" customHeight="false" outlineLevel="0" collapsed="false">
      <c r="B617" s="277"/>
      <c r="C617" s="278"/>
      <c r="D617" s="254" t="s">
        <v>168</v>
      </c>
      <c r="E617" s="279"/>
      <c r="F617" s="280" t="s">
        <v>1338</v>
      </c>
      <c r="G617" s="278"/>
      <c r="H617" s="279"/>
      <c r="I617" s="281"/>
      <c r="J617" s="278"/>
      <c r="K617" s="278"/>
      <c r="L617" s="282"/>
      <c r="M617" s="283"/>
      <c r="N617" s="284"/>
      <c r="O617" s="284"/>
      <c r="P617" s="284"/>
      <c r="Q617" s="284"/>
      <c r="R617" s="284"/>
      <c r="S617" s="284"/>
      <c r="T617" s="285"/>
      <c r="AT617" s="286" t="s">
        <v>168</v>
      </c>
      <c r="AU617" s="286" t="s">
        <v>88</v>
      </c>
      <c r="AV617" s="276" t="s">
        <v>86</v>
      </c>
      <c r="AW617" s="276" t="s">
        <v>35</v>
      </c>
      <c r="AX617" s="276" t="s">
        <v>79</v>
      </c>
      <c r="AY617" s="286" t="s">
        <v>160</v>
      </c>
    </row>
    <row r="618" s="251" customFormat="true" ht="12.8" hidden="false" customHeight="false" outlineLevel="0" collapsed="false">
      <c r="B618" s="252"/>
      <c r="C618" s="253"/>
      <c r="D618" s="254" t="s">
        <v>168</v>
      </c>
      <c r="E618" s="255"/>
      <c r="F618" s="256" t="s">
        <v>1339</v>
      </c>
      <c r="G618" s="253"/>
      <c r="H618" s="257" t="n">
        <v>14.2</v>
      </c>
      <c r="I618" s="258"/>
      <c r="J618" s="253"/>
      <c r="K618" s="253"/>
      <c r="L618" s="259"/>
      <c r="M618" s="260"/>
      <c r="N618" s="261"/>
      <c r="O618" s="261"/>
      <c r="P618" s="261"/>
      <c r="Q618" s="261"/>
      <c r="R618" s="261"/>
      <c r="S618" s="261"/>
      <c r="T618" s="262"/>
      <c r="AT618" s="263" t="s">
        <v>168</v>
      </c>
      <c r="AU618" s="263" t="s">
        <v>88</v>
      </c>
      <c r="AV618" s="251" t="s">
        <v>88</v>
      </c>
      <c r="AW618" s="251" t="s">
        <v>35</v>
      </c>
      <c r="AX618" s="251" t="s">
        <v>79</v>
      </c>
      <c r="AY618" s="263" t="s">
        <v>160</v>
      </c>
    </row>
    <row r="619" s="276" customFormat="true" ht="12.8" hidden="false" customHeight="false" outlineLevel="0" collapsed="false">
      <c r="B619" s="277"/>
      <c r="C619" s="278"/>
      <c r="D619" s="254" t="s">
        <v>168</v>
      </c>
      <c r="E619" s="279"/>
      <c r="F619" s="280" t="s">
        <v>1340</v>
      </c>
      <c r="G619" s="278"/>
      <c r="H619" s="279"/>
      <c r="I619" s="281"/>
      <c r="J619" s="278"/>
      <c r="K619" s="278"/>
      <c r="L619" s="282"/>
      <c r="M619" s="283"/>
      <c r="N619" s="284"/>
      <c r="O619" s="284"/>
      <c r="P619" s="284"/>
      <c r="Q619" s="284"/>
      <c r="R619" s="284"/>
      <c r="S619" s="284"/>
      <c r="T619" s="285"/>
      <c r="AT619" s="286" t="s">
        <v>168</v>
      </c>
      <c r="AU619" s="286" t="s">
        <v>88</v>
      </c>
      <c r="AV619" s="276" t="s">
        <v>86</v>
      </c>
      <c r="AW619" s="276" t="s">
        <v>35</v>
      </c>
      <c r="AX619" s="276" t="s">
        <v>79</v>
      </c>
      <c r="AY619" s="286" t="s">
        <v>160</v>
      </c>
    </row>
    <row r="620" s="251" customFormat="true" ht="12.8" hidden="false" customHeight="false" outlineLevel="0" collapsed="false">
      <c r="B620" s="252"/>
      <c r="C620" s="253"/>
      <c r="D620" s="254" t="s">
        <v>168</v>
      </c>
      <c r="E620" s="255"/>
      <c r="F620" s="256" t="s">
        <v>1341</v>
      </c>
      <c r="G620" s="253"/>
      <c r="H620" s="257" t="n">
        <v>5.44</v>
      </c>
      <c r="I620" s="258"/>
      <c r="J620" s="253"/>
      <c r="K620" s="253"/>
      <c r="L620" s="259"/>
      <c r="M620" s="260"/>
      <c r="N620" s="261"/>
      <c r="O620" s="261"/>
      <c r="P620" s="261"/>
      <c r="Q620" s="261"/>
      <c r="R620" s="261"/>
      <c r="S620" s="261"/>
      <c r="T620" s="262"/>
      <c r="AT620" s="263" t="s">
        <v>168</v>
      </c>
      <c r="AU620" s="263" t="s">
        <v>88</v>
      </c>
      <c r="AV620" s="251" t="s">
        <v>88</v>
      </c>
      <c r="AW620" s="251" t="s">
        <v>35</v>
      </c>
      <c r="AX620" s="251" t="s">
        <v>79</v>
      </c>
      <c r="AY620" s="263" t="s">
        <v>160</v>
      </c>
    </row>
    <row r="621" s="276" customFormat="true" ht="12.8" hidden="false" customHeight="false" outlineLevel="0" collapsed="false">
      <c r="B621" s="277"/>
      <c r="C621" s="278"/>
      <c r="D621" s="254" t="s">
        <v>168</v>
      </c>
      <c r="E621" s="279"/>
      <c r="F621" s="280" t="s">
        <v>1342</v>
      </c>
      <c r="G621" s="278"/>
      <c r="H621" s="279"/>
      <c r="I621" s="281"/>
      <c r="J621" s="278"/>
      <c r="K621" s="278"/>
      <c r="L621" s="282"/>
      <c r="M621" s="283"/>
      <c r="N621" s="284"/>
      <c r="O621" s="284"/>
      <c r="P621" s="284"/>
      <c r="Q621" s="284"/>
      <c r="R621" s="284"/>
      <c r="S621" s="284"/>
      <c r="T621" s="285"/>
      <c r="AT621" s="286" t="s">
        <v>168</v>
      </c>
      <c r="AU621" s="286" t="s">
        <v>88</v>
      </c>
      <c r="AV621" s="276" t="s">
        <v>86</v>
      </c>
      <c r="AW621" s="276" t="s">
        <v>35</v>
      </c>
      <c r="AX621" s="276" t="s">
        <v>79</v>
      </c>
      <c r="AY621" s="286" t="s">
        <v>160</v>
      </c>
    </row>
    <row r="622" s="251" customFormat="true" ht="12.8" hidden="false" customHeight="false" outlineLevel="0" collapsed="false">
      <c r="B622" s="252"/>
      <c r="C622" s="253"/>
      <c r="D622" s="254" t="s">
        <v>168</v>
      </c>
      <c r="E622" s="255"/>
      <c r="F622" s="256" t="s">
        <v>1343</v>
      </c>
      <c r="G622" s="253"/>
      <c r="H622" s="257" t="n">
        <v>4.54</v>
      </c>
      <c r="I622" s="258"/>
      <c r="J622" s="253"/>
      <c r="K622" s="253"/>
      <c r="L622" s="259"/>
      <c r="M622" s="260"/>
      <c r="N622" s="261"/>
      <c r="O622" s="261"/>
      <c r="P622" s="261"/>
      <c r="Q622" s="261"/>
      <c r="R622" s="261"/>
      <c r="S622" s="261"/>
      <c r="T622" s="262"/>
      <c r="AT622" s="263" t="s">
        <v>168</v>
      </c>
      <c r="AU622" s="263" t="s">
        <v>88</v>
      </c>
      <c r="AV622" s="251" t="s">
        <v>88</v>
      </c>
      <c r="AW622" s="251" t="s">
        <v>35</v>
      </c>
      <c r="AX622" s="251" t="s">
        <v>79</v>
      </c>
      <c r="AY622" s="263" t="s">
        <v>160</v>
      </c>
    </row>
    <row r="623" s="276" customFormat="true" ht="12.8" hidden="false" customHeight="false" outlineLevel="0" collapsed="false">
      <c r="B623" s="277"/>
      <c r="C623" s="278"/>
      <c r="D623" s="254" t="s">
        <v>168</v>
      </c>
      <c r="E623" s="279"/>
      <c r="F623" s="280" t="s">
        <v>1344</v>
      </c>
      <c r="G623" s="278"/>
      <c r="H623" s="279"/>
      <c r="I623" s="281"/>
      <c r="J623" s="278"/>
      <c r="K623" s="278"/>
      <c r="L623" s="282"/>
      <c r="M623" s="283"/>
      <c r="N623" s="284"/>
      <c r="O623" s="284"/>
      <c r="P623" s="284"/>
      <c r="Q623" s="284"/>
      <c r="R623" s="284"/>
      <c r="S623" s="284"/>
      <c r="T623" s="285"/>
      <c r="AT623" s="286" t="s">
        <v>168</v>
      </c>
      <c r="AU623" s="286" t="s">
        <v>88</v>
      </c>
      <c r="AV623" s="276" t="s">
        <v>86</v>
      </c>
      <c r="AW623" s="276" t="s">
        <v>35</v>
      </c>
      <c r="AX623" s="276" t="s">
        <v>79</v>
      </c>
      <c r="AY623" s="286" t="s">
        <v>160</v>
      </c>
    </row>
    <row r="624" s="251" customFormat="true" ht="12.8" hidden="false" customHeight="false" outlineLevel="0" collapsed="false">
      <c r="B624" s="252"/>
      <c r="C624" s="253"/>
      <c r="D624" s="254" t="s">
        <v>168</v>
      </c>
      <c r="E624" s="255"/>
      <c r="F624" s="256" t="s">
        <v>1458</v>
      </c>
      <c r="G624" s="253"/>
      <c r="H624" s="257" t="n">
        <v>81.69</v>
      </c>
      <c r="I624" s="258"/>
      <c r="J624" s="253"/>
      <c r="K624" s="253"/>
      <c r="L624" s="259"/>
      <c r="M624" s="260"/>
      <c r="N624" s="261"/>
      <c r="O624" s="261"/>
      <c r="P624" s="261"/>
      <c r="Q624" s="261"/>
      <c r="R624" s="261"/>
      <c r="S624" s="261"/>
      <c r="T624" s="262"/>
      <c r="AT624" s="263" t="s">
        <v>168</v>
      </c>
      <c r="AU624" s="263" t="s">
        <v>88</v>
      </c>
      <c r="AV624" s="251" t="s">
        <v>88</v>
      </c>
      <c r="AW624" s="251" t="s">
        <v>35</v>
      </c>
      <c r="AX624" s="251" t="s">
        <v>79</v>
      </c>
      <c r="AY624" s="263" t="s">
        <v>160</v>
      </c>
    </row>
    <row r="625" s="276" customFormat="true" ht="12.8" hidden="false" customHeight="false" outlineLevel="0" collapsed="false">
      <c r="B625" s="277"/>
      <c r="C625" s="278"/>
      <c r="D625" s="254" t="s">
        <v>168</v>
      </c>
      <c r="E625" s="279"/>
      <c r="F625" s="280" t="s">
        <v>1368</v>
      </c>
      <c r="G625" s="278"/>
      <c r="H625" s="279"/>
      <c r="I625" s="281"/>
      <c r="J625" s="278"/>
      <c r="K625" s="278"/>
      <c r="L625" s="282"/>
      <c r="M625" s="283"/>
      <c r="N625" s="284"/>
      <c r="O625" s="284"/>
      <c r="P625" s="284"/>
      <c r="Q625" s="284"/>
      <c r="R625" s="284"/>
      <c r="S625" s="284"/>
      <c r="T625" s="285"/>
      <c r="AT625" s="286" t="s">
        <v>168</v>
      </c>
      <c r="AU625" s="286" t="s">
        <v>88</v>
      </c>
      <c r="AV625" s="276" t="s">
        <v>86</v>
      </c>
      <c r="AW625" s="276" t="s">
        <v>35</v>
      </c>
      <c r="AX625" s="276" t="s">
        <v>79</v>
      </c>
      <c r="AY625" s="286" t="s">
        <v>160</v>
      </c>
    </row>
    <row r="626" s="264" customFormat="true" ht="12.8" hidden="false" customHeight="false" outlineLevel="0" collapsed="false">
      <c r="B626" s="265"/>
      <c r="C626" s="266"/>
      <c r="D626" s="254" t="s">
        <v>168</v>
      </c>
      <c r="E626" s="267"/>
      <c r="F626" s="268" t="s">
        <v>172</v>
      </c>
      <c r="G626" s="266"/>
      <c r="H626" s="269" t="n">
        <v>181.04</v>
      </c>
      <c r="I626" s="270"/>
      <c r="J626" s="266"/>
      <c r="K626" s="266"/>
      <c r="L626" s="271"/>
      <c r="M626" s="272"/>
      <c r="N626" s="273"/>
      <c r="O626" s="273"/>
      <c r="P626" s="273"/>
      <c r="Q626" s="273"/>
      <c r="R626" s="273"/>
      <c r="S626" s="273"/>
      <c r="T626" s="274"/>
      <c r="AT626" s="275" t="s">
        <v>168</v>
      </c>
      <c r="AU626" s="275" t="s">
        <v>88</v>
      </c>
      <c r="AV626" s="264" t="s">
        <v>166</v>
      </c>
      <c r="AW626" s="264" t="s">
        <v>35</v>
      </c>
      <c r="AX626" s="264" t="s">
        <v>86</v>
      </c>
      <c r="AY626" s="275" t="s">
        <v>160</v>
      </c>
    </row>
    <row r="627" s="31" customFormat="true" ht="21.75" hidden="false" customHeight="true" outlineLevel="0" collapsed="false">
      <c r="A627" s="24"/>
      <c r="B627" s="25"/>
      <c r="C627" s="237" t="s">
        <v>689</v>
      </c>
      <c r="D627" s="237" t="s">
        <v>162</v>
      </c>
      <c r="E627" s="238" t="s">
        <v>692</v>
      </c>
      <c r="F627" s="239" t="s">
        <v>693</v>
      </c>
      <c r="G627" s="240" t="s">
        <v>213</v>
      </c>
      <c r="H627" s="241" t="n">
        <v>99.35</v>
      </c>
      <c r="I627" s="242"/>
      <c r="J627" s="243" t="n">
        <f aca="false">ROUND(I627*H627,2)</f>
        <v>0</v>
      </c>
      <c r="K627" s="244"/>
      <c r="L627" s="30"/>
      <c r="M627" s="245"/>
      <c r="N627" s="246" t="s">
        <v>44</v>
      </c>
      <c r="O627" s="74"/>
      <c r="P627" s="247" t="n">
        <f aca="false">O627*H627</f>
        <v>0</v>
      </c>
      <c r="Q627" s="247" t="n">
        <v>4E-005</v>
      </c>
      <c r="R627" s="247" t="n">
        <f aca="false">Q627*H627</f>
        <v>0.003974</v>
      </c>
      <c r="S627" s="247" t="n">
        <v>0</v>
      </c>
      <c r="T627" s="248" t="n">
        <f aca="false">S627*H627</f>
        <v>0</v>
      </c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  <c r="AR627" s="249" t="s">
        <v>166</v>
      </c>
      <c r="AT627" s="249" t="s">
        <v>162</v>
      </c>
      <c r="AU627" s="249" t="s">
        <v>88</v>
      </c>
      <c r="AY627" s="3" t="s">
        <v>160</v>
      </c>
      <c r="BE627" s="250" t="n">
        <f aca="false">IF(N627="základní",J627,0)</f>
        <v>0</v>
      </c>
      <c r="BF627" s="250" t="n">
        <f aca="false">IF(N627="snížená",J627,0)</f>
        <v>0</v>
      </c>
      <c r="BG627" s="250" t="n">
        <f aca="false">IF(N627="zákl. přenesená",J627,0)</f>
        <v>0</v>
      </c>
      <c r="BH627" s="250" t="n">
        <f aca="false">IF(N627="sníž. přenesená",J627,0)</f>
        <v>0</v>
      </c>
      <c r="BI627" s="250" t="n">
        <f aca="false">IF(N627="nulová",J627,0)</f>
        <v>0</v>
      </c>
      <c r="BJ627" s="3" t="s">
        <v>86</v>
      </c>
      <c r="BK627" s="250" t="n">
        <f aca="false">ROUND(I627*H627,2)</f>
        <v>0</v>
      </c>
      <c r="BL627" s="3" t="s">
        <v>166</v>
      </c>
      <c r="BM627" s="249" t="s">
        <v>1459</v>
      </c>
    </row>
    <row r="628" s="251" customFormat="true" ht="12.8" hidden="false" customHeight="false" outlineLevel="0" collapsed="false">
      <c r="B628" s="252"/>
      <c r="C628" s="253"/>
      <c r="D628" s="254" t="s">
        <v>168</v>
      </c>
      <c r="E628" s="255"/>
      <c r="F628" s="256" t="s">
        <v>1325</v>
      </c>
      <c r="G628" s="253"/>
      <c r="H628" s="257" t="n">
        <v>13.04</v>
      </c>
      <c r="I628" s="258"/>
      <c r="J628" s="253"/>
      <c r="K628" s="253"/>
      <c r="L628" s="259"/>
      <c r="M628" s="260"/>
      <c r="N628" s="261"/>
      <c r="O628" s="261"/>
      <c r="P628" s="261"/>
      <c r="Q628" s="261"/>
      <c r="R628" s="261"/>
      <c r="S628" s="261"/>
      <c r="T628" s="262"/>
      <c r="AT628" s="263" t="s">
        <v>168</v>
      </c>
      <c r="AU628" s="263" t="s">
        <v>88</v>
      </c>
      <c r="AV628" s="251" t="s">
        <v>88</v>
      </c>
      <c r="AW628" s="251" t="s">
        <v>35</v>
      </c>
      <c r="AX628" s="251" t="s">
        <v>79</v>
      </c>
      <c r="AY628" s="263" t="s">
        <v>160</v>
      </c>
    </row>
    <row r="629" s="276" customFormat="true" ht="12.8" hidden="false" customHeight="false" outlineLevel="0" collapsed="false">
      <c r="B629" s="277"/>
      <c r="C629" s="278"/>
      <c r="D629" s="254" t="s">
        <v>168</v>
      </c>
      <c r="E629" s="279"/>
      <c r="F629" s="280" t="s">
        <v>1326</v>
      </c>
      <c r="G629" s="278"/>
      <c r="H629" s="279"/>
      <c r="I629" s="281"/>
      <c r="J629" s="278"/>
      <c r="K629" s="278"/>
      <c r="L629" s="282"/>
      <c r="M629" s="283"/>
      <c r="N629" s="284"/>
      <c r="O629" s="284"/>
      <c r="P629" s="284"/>
      <c r="Q629" s="284"/>
      <c r="R629" s="284"/>
      <c r="S629" s="284"/>
      <c r="T629" s="285"/>
      <c r="AT629" s="286" t="s">
        <v>168</v>
      </c>
      <c r="AU629" s="286" t="s">
        <v>88</v>
      </c>
      <c r="AV629" s="276" t="s">
        <v>86</v>
      </c>
      <c r="AW629" s="276" t="s">
        <v>35</v>
      </c>
      <c r="AX629" s="276" t="s">
        <v>79</v>
      </c>
      <c r="AY629" s="286" t="s">
        <v>160</v>
      </c>
    </row>
    <row r="630" s="251" customFormat="true" ht="12.8" hidden="false" customHeight="false" outlineLevel="0" collapsed="false">
      <c r="B630" s="252"/>
      <c r="C630" s="253"/>
      <c r="D630" s="254" t="s">
        <v>168</v>
      </c>
      <c r="E630" s="255"/>
      <c r="F630" s="256" t="s">
        <v>1327</v>
      </c>
      <c r="G630" s="253"/>
      <c r="H630" s="257" t="n">
        <v>15.48</v>
      </c>
      <c r="I630" s="258"/>
      <c r="J630" s="253"/>
      <c r="K630" s="253"/>
      <c r="L630" s="259"/>
      <c r="M630" s="260"/>
      <c r="N630" s="261"/>
      <c r="O630" s="261"/>
      <c r="P630" s="261"/>
      <c r="Q630" s="261"/>
      <c r="R630" s="261"/>
      <c r="S630" s="261"/>
      <c r="T630" s="262"/>
      <c r="AT630" s="263" t="s">
        <v>168</v>
      </c>
      <c r="AU630" s="263" t="s">
        <v>88</v>
      </c>
      <c r="AV630" s="251" t="s">
        <v>88</v>
      </c>
      <c r="AW630" s="251" t="s">
        <v>35</v>
      </c>
      <c r="AX630" s="251" t="s">
        <v>79</v>
      </c>
      <c r="AY630" s="263" t="s">
        <v>160</v>
      </c>
    </row>
    <row r="631" s="276" customFormat="true" ht="12.8" hidden="false" customHeight="false" outlineLevel="0" collapsed="false">
      <c r="B631" s="277"/>
      <c r="C631" s="278"/>
      <c r="D631" s="254" t="s">
        <v>168</v>
      </c>
      <c r="E631" s="279"/>
      <c r="F631" s="280" t="s">
        <v>1328</v>
      </c>
      <c r="G631" s="278"/>
      <c r="H631" s="279"/>
      <c r="I631" s="281"/>
      <c r="J631" s="278"/>
      <c r="K631" s="278"/>
      <c r="L631" s="282"/>
      <c r="M631" s="283"/>
      <c r="N631" s="284"/>
      <c r="O631" s="284"/>
      <c r="P631" s="284"/>
      <c r="Q631" s="284"/>
      <c r="R631" s="284"/>
      <c r="S631" s="284"/>
      <c r="T631" s="285"/>
      <c r="AT631" s="286" t="s">
        <v>168</v>
      </c>
      <c r="AU631" s="286" t="s">
        <v>88</v>
      </c>
      <c r="AV631" s="276" t="s">
        <v>86</v>
      </c>
      <c r="AW631" s="276" t="s">
        <v>35</v>
      </c>
      <c r="AX631" s="276" t="s">
        <v>79</v>
      </c>
      <c r="AY631" s="286" t="s">
        <v>160</v>
      </c>
    </row>
    <row r="632" s="251" customFormat="true" ht="12.8" hidden="false" customHeight="false" outlineLevel="0" collapsed="false">
      <c r="B632" s="252"/>
      <c r="C632" s="253"/>
      <c r="D632" s="254" t="s">
        <v>168</v>
      </c>
      <c r="E632" s="255"/>
      <c r="F632" s="256" t="s">
        <v>1329</v>
      </c>
      <c r="G632" s="253"/>
      <c r="H632" s="257" t="n">
        <v>2.54</v>
      </c>
      <c r="I632" s="258"/>
      <c r="J632" s="253"/>
      <c r="K632" s="253"/>
      <c r="L632" s="259"/>
      <c r="M632" s="260"/>
      <c r="N632" s="261"/>
      <c r="O632" s="261"/>
      <c r="P632" s="261"/>
      <c r="Q632" s="261"/>
      <c r="R632" s="261"/>
      <c r="S632" s="261"/>
      <c r="T632" s="262"/>
      <c r="AT632" s="263" t="s">
        <v>168</v>
      </c>
      <c r="AU632" s="263" t="s">
        <v>88</v>
      </c>
      <c r="AV632" s="251" t="s">
        <v>88</v>
      </c>
      <c r="AW632" s="251" t="s">
        <v>35</v>
      </c>
      <c r="AX632" s="251" t="s">
        <v>79</v>
      </c>
      <c r="AY632" s="263" t="s">
        <v>160</v>
      </c>
    </row>
    <row r="633" s="276" customFormat="true" ht="12.8" hidden="false" customHeight="false" outlineLevel="0" collapsed="false">
      <c r="B633" s="277"/>
      <c r="C633" s="278"/>
      <c r="D633" s="254" t="s">
        <v>168</v>
      </c>
      <c r="E633" s="279"/>
      <c r="F633" s="280" t="s">
        <v>1330</v>
      </c>
      <c r="G633" s="278"/>
      <c r="H633" s="279"/>
      <c r="I633" s="281"/>
      <c r="J633" s="278"/>
      <c r="K633" s="278"/>
      <c r="L633" s="282"/>
      <c r="M633" s="283"/>
      <c r="N633" s="284"/>
      <c r="O633" s="284"/>
      <c r="P633" s="284"/>
      <c r="Q633" s="284"/>
      <c r="R633" s="284"/>
      <c r="S633" s="284"/>
      <c r="T633" s="285"/>
      <c r="AT633" s="286" t="s">
        <v>168</v>
      </c>
      <c r="AU633" s="286" t="s">
        <v>88</v>
      </c>
      <c r="AV633" s="276" t="s">
        <v>86</v>
      </c>
      <c r="AW633" s="276" t="s">
        <v>35</v>
      </c>
      <c r="AX633" s="276" t="s">
        <v>79</v>
      </c>
      <c r="AY633" s="286" t="s">
        <v>160</v>
      </c>
    </row>
    <row r="634" s="251" customFormat="true" ht="12.8" hidden="false" customHeight="false" outlineLevel="0" collapsed="false">
      <c r="B634" s="252"/>
      <c r="C634" s="253"/>
      <c r="D634" s="254" t="s">
        <v>168</v>
      </c>
      <c r="E634" s="255"/>
      <c r="F634" s="256" t="s">
        <v>1331</v>
      </c>
      <c r="G634" s="253"/>
      <c r="H634" s="257" t="n">
        <v>3.89</v>
      </c>
      <c r="I634" s="258"/>
      <c r="J634" s="253"/>
      <c r="K634" s="253"/>
      <c r="L634" s="259"/>
      <c r="M634" s="260"/>
      <c r="N634" s="261"/>
      <c r="O634" s="261"/>
      <c r="P634" s="261"/>
      <c r="Q634" s="261"/>
      <c r="R634" s="261"/>
      <c r="S634" s="261"/>
      <c r="T634" s="262"/>
      <c r="AT634" s="263" t="s">
        <v>168</v>
      </c>
      <c r="AU634" s="263" t="s">
        <v>88</v>
      </c>
      <c r="AV634" s="251" t="s">
        <v>88</v>
      </c>
      <c r="AW634" s="251" t="s">
        <v>35</v>
      </c>
      <c r="AX634" s="251" t="s">
        <v>79</v>
      </c>
      <c r="AY634" s="263" t="s">
        <v>160</v>
      </c>
    </row>
    <row r="635" s="276" customFormat="true" ht="12.8" hidden="false" customHeight="false" outlineLevel="0" collapsed="false">
      <c r="B635" s="277"/>
      <c r="C635" s="278"/>
      <c r="D635" s="254" t="s">
        <v>168</v>
      </c>
      <c r="E635" s="279"/>
      <c r="F635" s="280" t="s">
        <v>1332</v>
      </c>
      <c r="G635" s="278"/>
      <c r="H635" s="279"/>
      <c r="I635" s="281"/>
      <c r="J635" s="278"/>
      <c r="K635" s="278"/>
      <c r="L635" s="282"/>
      <c r="M635" s="283"/>
      <c r="N635" s="284"/>
      <c r="O635" s="284"/>
      <c r="P635" s="284"/>
      <c r="Q635" s="284"/>
      <c r="R635" s="284"/>
      <c r="S635" s="284"/>
      <c r="T635" s="285"/>
      <c r="AT635" s="286" t="s">
        <v>168</v>
      </c>
      <c r="AU635" s="286" t="s">
        <v>88</v>
      </c>
      <c r="AV635" s="276" t="s">
        <v>86</v>
      </c>
      <c r="AW635" s="276" t="s">
        <v>35</v>
      </c>
      <c r="AX635" s="276" t="s">
        <v>79</v>
      </c>
      <c r="AY635" s="286" t="s">
        <v>160</v>
      </c>
    </row>
    <row r="636" s="251" customFormat="true" ht="12.8" hidden="false" customHeight="false" outlineLevel="0" collapsed="false">
      <c r="B636" s="252"/>
      <c r="C636" s="253"/>
      <c r="D636" s="254" t="s">
        <v>168</v>
      </c>
      <c r="E636" s="255"/>
      <c r="F636" s="256" t="s">
        <v>1333</v>
      </c>
      <c r="G636" s="253"/>
      <c r="H636" s="257" t="n">
        <v>21.17</v>
      </c>
      <c r="I636" s="258"/>
      <c r="J636" s="253"/>
      <c r="K636" s="253"/>
      <c r="L636" s="259"/>
      <c r="M636" s="260"/>
      <c r="N636" s="261"/>
      <c r="O636" s="261"/>
      <c r="P636" s="261"/>
      <c r="Q636" s="261"/>
      <c r="R636" s="261"/>
      <c r="S636" s="261"/>
      <c r="T636" s="262"/>
      <c r="AT636" s="263" t="s">
        <v>168</v>
      </c>
      <c r="AU636" s="263" t="s">
        <v>88</v>
      </c>
      <c r="AV636" s="251" t="s">
        <v>88</v>
      </c>
      <c r="AW636" s="251" t="s">
        <v>35</v>
      </c>
      <c r="AX636" s="251" t="s">
        <v>79</v>
      </c>
      <c r="AY636" s="263" t="s">
        <v>160</v>
      </c>
    </row>
    <row r="637" s="276" customFormat="true" ht="12.8" hidden="false" customHeight="false" outlineLevel="0" collapsed="false">
      <c r="B637" s="277"/>
      <c r="C637" s="278"/>
      <c r="D637" s="254" t="s">
        <v>168</v>
      </c>
      <c r="E637" s="279"/>
      <c r="F637" s="280" t="s">
        <v>1334</v>
      </c>
      <c r="G637" s="278"/>
      <c r="H637" s="279"/>
      <c r="I637" s="281"/>
      <c r="J637" s="278"/>
      <c r="K637" s="278"/>
      <c r="L637" s="282"/>
      <c r="M637" s="283"/>
      <c r="N637" s="284"/>
      <c r="O637" s="284"/>
      <c r="P637" s="284"/>
      <c r="Q637" s="284"/>
      <c r="R637" s="284"/>
      <c r="S637" s="284"/>
      <c r="T637" s="285"/>
      <c r="AT637" s="286" t="s">
        <v>168</v>
      </c>
      <c r="AU637" s="286" t="s">
        <v>88</v>
      </c>
      <c r="AV637" s="276" t="s">
        <v>86</v>
      </c>
      <c r="AW637" s="276" t="s">
        <v>35</v>
      </c>
      <c r="AX637" s="276" t="s">
        <v>79</v>
      </c>
      <c r="AY637" s="286" t="s">
        <v>160</v>
      </c>
    </row>
    <row r="638" s="251" customFormat="true" ht="12.8" hidden="false" customHeight="false" outlineLevel="0" collapsed="false">
      <c r="B638" s="252"/>
      <c r="C638" s="253"/>
      <c r="D638" s="254" t="s">
        <v>168</v>
      </c>
      <c r="E638" s="255"/>
      <c r="F638" s="256" t="s">
        <v>1335</v>
      </c>
      <c r="G638" s="253"/>
      <c r="H638" s="257" t="n">
        <v>13.45</v>
      </c>
      <c r="I638" s="258"/>
      <c r="J638" s="253"/>
      <c r="K638" s="253"/>
      <c r="L638" s="259"/>
      <c r="M638" s="260"/>
      <c r="N638" s="261"/>
      <c r="O638" s="261"/>
      <c r="P638" s="261"/>
      <c r="Q638" s="261"/>
      <c r="R638" s="261"/>
      <c r="S638" s="261"/>
      <c r="T638" s="262"/>
      <c r="AT638" s="263" t="s">
        <v>168</v>
      </c>
      <c r="AU638" s="263" t="s">
        <v>88</v>
      </c>
      <c r="AV638" s="251" t="s">
        <v>88</v>
      </c>
      <c r="AW638" s="251" t="s">
        <v>35</v>
      </c>
      <c r="AX638" s="251" t="s">
        <v>79</v>
      </c>
      <c r="AY638" s="263" t="s">
        <v>160</v>
      </c>
    </row>
    <row r="639" s="276" customFormat="true" ht="12.8" hidden="false" customHeight="false" outlineLevel="0" collapsed="false">
      <c r="B639" s="277"/>
      <c r="C639" s="278"/>
      <c r="D639" s="254" t="s">
        <v>168</v>
      </c>
      <c r="E639" s="279"/>
      <c r="F639" s="280" t="s">
        <v>1336</v>
      </c>
      <c r="G639" s="278"/>
      <c r="H639" s="279"/>
      <c r="I639" s="281"/>
      <c r="J639" s="278"/>
      <c r="K639" s="278"/>
      <c r="L639" s="282"/>
      <c r="M639" s="283"/>
      <c r="N639" s="284"/>
      <c r="O639" s="284"/>
      <c r="P639" s="284"/>
      <c r="Q639" s="284"/>
      <c r="R639" s="284"/>
      <c r="S639" s="284"/>
      <c r="T639" s="285"/>
      <c r="AT639" s="286" t="s">
        <v>168</v>
      </c>
      <c r="AU639" s="286" t="s">
        <v>88</v>
      </c>
      <c r="AV639" s="276" t="s">
        <v>86</v>
      </c>
      <c r="AW639" s="276" t="s">
        <v>35</v>
      </c>
      <c r="AX639" s="276" t="s">
        <v>79</v>
      </c>
      <c r="AY639" s="286" t="s">
        <v>160</v>
      </c>
    </row>
    <row r="640" s="251" customFormat="true" ht="12.8" hidden="false" customHeight="false" outlineLevel="0" collapsed="false">
      <c r="B640" s="252"/>
      <c r="C640" s="253"/>
      <c r="D640" s="254" t="s">
        <v>168</v>
      </c>
      <c r="E640" s="255"/>
      <c r="F640" s="256" t="s">
        <v>1337</v>
      </c>
      <c r="G640" s="253"/>
      <c r="H640" s="257" t="n">
        <v>5.6</v>
      </c>
      <c r="I640" s="258"/>
      <c r="J640" s="253"/>
      <c r="K640" s="253"/>
      <c r="L640" s="259"/>
      <c r="M640" s="260"/>
      <c r="N640" s="261"/>
      <c r="O640" s="261"/>
      <c r="P640" s="261"/>
      <c r="Q640" s="261"/>
      <c r="R640" s="261"/>
      <c r="S640" s="261"/>
      <c r="T640" s="262"/>
      <c r="AT640" s="263" t="s">
        <v>168</v>
      </c>
      <c r="AU640" s="263" t="s">
        <v>88</v>
      </c>
      <c r="AV640" s="251" t="s">
        <v>88</v>
      </c>
      <c r="AW640" s="251" t="s">
        <v>35</v>
      </c>
      <c r="AX640" s="251" t="s">
        <v>79</v>
      </c>
      <c r="AY640" s="263" t="s">
        <v>160</v>
      </c>
    </row>
    <row r="641" s="276" customFormat="true" ht="12.8" hidden="false" customHeight="false" outlineLevel="0" collapsed="false">
      <c r="B641" s="277"/>
      <c r="C641" s="278"/>
      <c r="D641" s="254" t="s">
        <v>168</v>
      </c>
      <c r="E641" s="279"/>
      <c r="F641" s="280" t="s">
        <v>1338</v>
      </c>
      <c r="G641" s="278"/>
      <c r="H641" s="279"/>
      <c r="I641" s="281"/>
      <c r="J641" s="278"/>
      <c r="K641" s="278"/>
      <c r="L641" s="282"/>
      <c r="M641" s="283"/>
      <c r="N641" s="284"/>
      <c r="O641" s="284"/>
      <c r="P641" s="284"/>
      <c r="Q641" s="284"/>
      <c r="R641" s="284"/>
      <c r="S641" s="284"/>
      <c r="T641" s="285"/>
      <c r="AT641" s="286" t="s">
        <v>168</v>
      </c>
      <c r="AU641" s="286" t="s">
        <v>88</v>
      </c>
      <c r="AV641" s="276" t="s">
        <v>86</v>
      </c>
      <c r="AW641" s="276" t="s">
        <v>35</v>
      </c>
      <c r="AX641" s="276" t="s">
        <v>79</v>
      </c>
      <c r="AY641" s="286" t="s">
        <v>160</v>
      </c>
    </row>
    <row r="642" s="251" customFormat="true" ht="12.8" hidden="false" customHeight="false" outlineLevel="0" collapsed="false">
      <c r="B642" s="252"/>
      <c r="C642" s="253"/>
      <c r="D642" s="254" t="s">
        <v>168</v>
      </c>
      <c r="E642" s="255"/>
      <c r="F642" s="256" t="s">
        <v>1339</v>
      </c>
      <c r="G642" s="253"/>
      <c r="H642" s="257" t="n">
        <v>14.2</v>
      </c>
      <c r="I642" s="258"/>
      <c r="J642" s="253"/>
      <c r="K642" s="253"/>
      <c r="L642" s="259"/>
      <c r="M642" s="260"/>
      <c r="N642" s="261"/>
      <c r="O642" s="261"/>
      <c r="P642" s="261"/>
      <c r="Q642" s="261"/>
      <c r="R642" s="261"/>
      <c r="S642" s="261"/>
      <c r="T642" s="262"/>
      <c r="AT642" s="263" t="s">
        <v>168</v>
      </c>
      <c r="AU642" s="263" t="s">
        <v>88</v>
      </c>
      <c r="AV642" s="251" t="s">
        <v>88</v>
      </c>
      <c r="AW642" s="251" t="s">
        <v>35</v>
      </c>
      <c r="AX642" s="251" t="s">
        <v>79</v>
      </c>
      <c r="AY642" s="263" t="s">
        <v>160</v>
      </c>
    </row>
    <row r="643" s="276" customFormat="true" ht="12.8" hidden="false" customHeight="false" outlineLevel="0" collapsed="false">
      <c r="B643" s="277"/>
      <c r="C643" s="278"/>
      <c r="D643" s="254" t="s">
        <v>168</v>
      </c>
      <c r="E643" s="279"/>
      <c r="F643" s="280" t="s">
        <v>1340</v>
      </c>
      <c r="G643" s="278"/>
      <c r="H643" s="279"/>
      <c r="I643" s="281"/>
      <c r="J643" s="278"/>
      <c r="K643" s="278"/>
      <c r="L643" s="282"/>
      <c r="M643" s="283"/>
      <c r="N643" s="284"/>
      <c r="O643" s="284"/>
      <c r="P643" s="284"/>
      <c r="Q643" s="284"/>
      <c r="R643" s="284"/>
      <c r="S643" s="284"/>
      <c r="T643" s="285"/>
      <c r="AT643" s="286" t="s">
        <v>168</v>
      </c>
      <c r="AU643" s="286" t="s">
        <v>88</v>
      </c>
      <c r="AV643" s="276" t="s">
        <v>86</v>
      </c>
      <c r="AW643" s="276" t="s">
        <v>35</v>
      </c>
      <c r="AX643" s="276" t="s">
        <v>79</v>
      </c>
      <c r="AY643" s="286" t="s">
        <v>160</v>
      </c>
    </row>
    <row r="644" s="251" customFormat="true" ht="12.8" hidden="false" customHeight="false" outlineLevel="0" collapsed="false">
      <c r="B644" s="252"/>
      <c r="C644" s="253"/>
      <c r="D644" s="254" t="s">
        <v>168</v>
      </c>
      <c r="E644" s="255"/>
      <c r="F644" s="256" t="s">
        <v>1341</v>
      </c>
      <c r="G644" s="253"/>
      <c r="H644" s="257" t="n">
        <v>5.44</v>
      </c>
      <c r="I644" s="258"/>
      <c r="J644" s="253"/>
      <c r="K644" s="253"/>
      <c r="L644" s="259"/>
      <c r="M644" s="260"/>
      <c r="N644" s="261"/>
      <c r="O644" s="261"/>
      <c r="P644" s="261"/>
      <c r="Q644" s="261"/>
      <c r="R644" s="261"/>
      <c r="S644" s="261"/>
      <c r="T644" s="262"/>
      <c r="AT644" s="263" t="s">
        <v>168</v>
      </c>
      <c r="AU644" s="263" t="s">
        <v>88</v>
      </c>
      <c r="AV644" s="251" t="s">
        <v>88</v>
      </c>
      <c r="AW644" s="251" t="s">
        <v>35</v>
      </c>
      <c r="AX644" s="251" t="s">
        <v>79</v>
      </c>
      <c r="AY644" s="263" t="s">
        <v>160</v>
      </c>
    </row>
    <row r="645" s="276" customFormat="true" ht="12.8" hidden="false" customHeight="false" outlineLevel="0" collapsed="false">
      <c r="B645" s="277"/>
      <c r="C645" s="278"/>
      <c r="D645" s="254" t="s">
        <v>168</v>
      </c>
      <c r="E645" s="279"/>
      <c r="F645" s="280" t="s">
        <v>1342</v>
      </c>
      <c r="G645" s="278"/>
      <c r="H645" s="279"/>
      <c r="I645" s="281"/>
      <c r="J645" s="278"/>
      <c r="K645" s="278"/>
      <c r="L645" s="282"/>
      <c r="M645" s="283"/>
      <c r="N645" s="284"/>
      <c r="O645" s="284"/>
      <c r="P645" s="284"/>
      <c r="Q645" s="284"/>
      <c r="R645" s="284"/>
      <c r="S645" s="284"/>
      <c r="T645" s="285"/>
      <c r="AT645" s="286" t="s">
        <v>168</v>
      </c>
      <c r="AU645" s="286" t="s">
        <v>88</v>
      </c>
      <c r="AV645" s="276" t="s">
        <v>86</v>
      </c>
      <c r="AW645" s="276" t="s">
        <v>35</v>
      </c>
      <c r="AX645" s="276" t="s">
        <v>79</v>
      </c>
      <c r="AY645" s="286" t="s">
        <v>160</v>
      </c>
    </row>
    <row r="646" s="251" customFormat="true" ht="12.8" hidden="false" customHeight="false" outlineLevel="0" collapsed="false">
      <c r="B646" s="252"/>
      <c r="C646" s="253"/>
      <c r="D646" s="254" t="s">
        <v>168</v>
      </c>
      <c r="E646" s="255"/>
      <c r="F646" s="256" t="s">
        <v>1343</v>
      </c>
      <c r="G646" s="253"/>
      <c r="H646" s="257" t="n">
        <v>4.54</v>
      </c>
      <c r="I646" s="258"/>
      <c r="J646" s="253"/>
      <c r="K646" s="253"/>
      <c r="L646" s="259"/>
      <c r="M646" s="260"/>
      <c r="N646" s="261"/>
      <c r="O646" s="261"/>
      <c r="P646" s="261"/>
      <c r="Q646" s="261"/>
      <c r="R646" s="261"/>
      <c r="S646" s="261"/>
      <c r="T646" s="262"/>
      <c r="AT646" s="263" t="s">
        <v>168</v>
      </c>
      <c r="AU646" s="263" t="s">
        <v>88</v>
      </c>
      <c r="AV646" s="251" t="s">
        <v>88</v>
      </c>
      <c r="AW646" s="251" t="s">
        <v>35</v>
      </c>
      <c r="AX646" s="251" t="s">
        <v>79</v>
      </c>
      <c r="AY646" s="263" t="s">
        <v>160</v>
      </c>
    </row>
    <row r="647" s="276" customFormat="true" ht="12.8" hidden="false" customHeight="false" outlineLevel="0" collapsed="false">
      <c r="B647" s="277"/>
      <c r="C647" s="278"/>
      <c r="D647" s="254" t="s">
        <v>168</v>
      </c>
      <c r="E647" s="279"/>
      <c r="F647" s="280" t="s">
        <v>1344</v>
      </c>
      <c r="G647" s="278"/>
      <c r="H647" s="279"/>
      <c r="I647" s="281"/>
      <c r="J647" s="278"/>
      <c r="K647" s="278"/>
      <c r="L647" s="282"/>
      <c r="M647" s="283"/>
      <c r="N647" s="284"/>
      <c r="O647" s="284"/>
      <c r="P647" s="284"/>
      <c r="Q647" s="284"/>
      <c r="R647" s="284"/>
      <c r="S647" s="284"/>
      <c r="T647" s="285"/>
      <c r="AT647" s="286" t="s">
        <v>168</v>
      </c>
      <c r="AU647" s="286" t="s">
        <v>88</v>
      </c>
      <c r="AV647" s="276" t="s">
        <v>86</v>
      </c>
      <c r="AW647" s="276" t="s">
        <v>35</v>
      </c>
      <c r="AX647" s="276" t="s">
        <v>79</v>
      </c>
      <c r="AY647" s="286" t="s">
        <v>160</v>
      </c>
    </row>
    <row r="648" s="264" customFormat="true" ht="12.8" hidden="false" customHeight="false" outlineLevel="0" collapsed="false">
      <c r="B648" s="265"/>
      <c r="C648" s="266"/>
      <c r="D648" s="254" t="s">
        <v>168</v>
      </c>
      <c r="E648" s="267"/>
      <c r="F648" s="268" t="s">
        <v>172</v>
      </c>
      <c r="G648" s="266"/>
      <c r="H648" s="269" t="n">
        <v>99.35</v>
      </c>
      <c r="I648" s="270"/>
      <c r="J648" s="266"/>
      <c r="K648" s="266"/>
      <c r="L648" s="271"/>
      <c r="M648" s="272"/>
      <c r="N648" s="273"/>
      <c r="O648" s="273"/>
      <c r="P648" s="273"/>
      <c r="Q648" s="273"/>
      <c r="R648" s="273"/>
      <c r="S648" s="273"/>
      <c r="T648" s="274"/>
      <c r="AT648" s="275" t="s">
        <v>168</v>
      </c>
      <c r="AU648" s="275" t="s">
        <v>88</v>
      </c>
      <c r="AV648" s="264" t="s">
        <v>166</v>
      </c>
      <c r="AW648" s="264" t="s">
        <v>35</v>
      </c>
      <c r="AX648" s="264" t="s">
        <v>86</v>
      </c>
      <c r="AY648" s="275" t="s">
        <v>160</v>
      </c>
    </row>
    <row r="649" s="31" customFormat="true" ht="21.75" hidden="false" customHeight="true" outlineLevel="0" collapsed="false">
      <c r="A649" s="24"/>
      <c r="B649" s="25"/>
      <c r="C649" s="237" t="s">
        <v>691</v>
      </c>
      <c r="D649" s="237" t="s">
        <v>162</v>
      </c>
      <c r="E649" s="238" t="s">
        <v>279</v>
      </c>
      <c r="F649" s="239" t="s">
        <v>280</v>
      </c>
      <c r="G649" s="240" t="s">
        <v>213</v>
      </c>
      <c r="H649" s="241" t="n">
        <v>81.69</v>
      </c>
      <c r="I649" s="242"/>
      <c r="J649" s="243" t="n">
        <f aca="false">ROUND(I649*H649,2)</f>
        <v>0</v>
      </c>
      <c r="K649" s="244"/>
      <c r="L649" s="30"/>
      <c r="M649" s="245"/>
      <c r="N649" s="246" t="s">
        <v>44</v>
      </c>
      <c r="O649" s="74"/>
      <c r="P649" s="247" t="n">
        <f aca="false">O649*H649</f>
        <v>0</v>
      </c>
      <c r="Q649" s="247" t="n">
        <v>0</v>
      </c>
      <c r="R649" s="247" t="n">
        <f aca="false">Q649*H649</f>
        <v>0</v>
      </c>
      <c r="S649" s="247" t="n">
        <v>0</v>
      </c>
      <c r="T649" s="248" t="n">
        <f aca="false">S649*H649</f>
        <v>0</v>
      </c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  <c r="AR649" s="249" t="s">
        <v>166</v>
      </c>
      <c r="AT649" s="249" t="s">
        <v>162</v>
      </c>
      <c r="AU649" s="249" t="s">
        <v>88</v>
      </c>
      <c r="AY649" s="3" t="s">
        <v>160</v>
      </c>
      <c r="BE649" s="250" t="n">
        <f aca="false">IF(N649="základní",J649,0)</f>
        <v>0</v>
      </c>
      <c r="BF649" s="250" t="n">
        <f aca="false">IF(N649="snížená",J649,0)</f>
        <v>0</v>
      </c>
      <c r="BG649" s="250" t="n">
        <f aca="false">IF(N649="zákl. přenesená",J649,0)</f>
        <v>0</v>
      </c>
      <c r="BH649" s="250" t="n">
        <f aca="false">IF(N649="sníž. přenesená",J649,0)</f>
        <v>0</v>
      </c>
      <c r="BI649" s="250" t="n">
        <f aca="false">IF(N649="nulová",J649,0)</f>
        <v>0</v>
      </c>
      <c r="BJ649" s="3" t="s">
        <v>86</v>
      </c>
      <c r="BK649" s="250" t="n">
        <f aca="false">ROUND(I649*H649,2)</f>
        <v>0</v>
      </c>
      <c r="BL649" s="3" t="s">
        <v>166</v>
      </c>
      <c r="BM649" s="249" t="s">
        <v>1460</v>
      </c>
    </row>
    <row r="650" s="251" customFormat="true" ht="12.8" hidden="false" customHeight="false" outlineLevel="0" collapsed="false">
      <c r="B650" s="252"/>
      <c r="C650" s="253"/>
      <c r="D650" s="254" t="s">
        <v>168</v>
      </c>
      <c r="E650" s="255"/>
      <c r="F650" s="256" t="s">
        <v>1458</v>
      </c>
      <c r="G650" s="253"/>
      <c r="H650" s="257" t="n">
        <v>81.69</v>
      </c>
      <c r="I650" s="258"/>
      <c r="J650" s="253"/>
      <c r="K650" s="253"/>
      <c r="L650" s="259"/>
      <c r="M650" s="260"/>
      <c r="N650" s="261"/>
      <c r="O650" s="261"/>
      <c r="P650" s="261"/>
      <c r="Q650" s="261"/>
      <c r="R650" s="261"/>
      <c r="S650" s="261"/>
      <c r="T650" s="262"/>
      <c r="AT650" s="263" t="s">
        <v>168</v>
      </c>
      <c r="AU650" s="263" t="s">
        <v>88</v>
      </c>
      <c r="AV650" s="251" t="s">
        <v>88</v>
      </c>
      <c r="AW650" s="251" t="s">
        <v>35</v>
      </c>
      <c r="AX650" s="251" t="s">
        <v>79</v>
      </c>
      <c r="AY650" s="263" t="s">
        <v>160</v>
      </c>
    </row>
    <row r="651" s="276" customFormat="true" ht="12.8" hidden="false" customHeight="false" outlineLevel="0" collapsed="false">
      <c r="B651" s="277"/>
      <c r="C651" s="278"/>
      <c r="D651" s="254" t="s">
        <v>168</v>
      </c>
      <c r="E651" s="279"/>
      <c r="F651" s="280" t="s">
        <v>1368</v>
      </c>
      <c r="G651" s="278"/>
      <c r="H651" s="279"/>
      <c r="I651" s="281"/>
      <c r="J651" s="278"/>
      <c r="K651" s="278"/>
      <c r="L651" s="282"/>
      <c r="M651" s="283"/>
      <c r="N651" s="284"/>
      <c r="O651" s="284"/>
      <c r="P651" s="284"/>
      <c r="Q651" s="284"/>
      <c r="R651" s="284"/>
      <c r="S651" s="284"/>
      <c r="T651" s="285"/>
      <c r="AT651" s="286" t="s">
        <v>168</v>
      </c>
      <c r="AU651" s="286" t="s">
        <v>88</v>
      </c>
      <c r="AV651" s="276" t="s">
        <v>86</v>
      </c>
      <c r="AW651" s="276" t="s">
        <v>35</v>
      </c>
      <c r="AX651" s="276" t="s">
        <v>79</v>
      </c>
      <c r="AY651" s="286" t="s">
        <v>160</v>
      </c>
    </row>
    <row r="652" s="264" customFormat="true" ht="12.8" hidden="false" customHeight="false" outlineLevel="0" collapsed="false">
      <c r="B652" s="265"/>
      <c r="C652" s="266"/>
      <c r="D652" s="254" t="s">
        <v>168</v>
      </c>
      <c r="E652" s="267"/>
      <c r="F652" s="268" t="s">
        <v>172</v>
      </c>
      <c r="G652" s="266"/>
      <c r="H652" s="269" t="n">
        <v>81.69</v>
      </c>
      <c r="I652" s="270"/>
      <c r="J652" s="266"/>
      <c r="K652" s="266"/>
      <c r="L652" s="271"/>
      <c r="M652" s="272"/>
      <c r="N652" s="273"/>
      <c r="O652" s="273"/>
      <c r="P652" s="273"/>
      <c r="Q652" s="273"/>
      <c r="R652" s="273"/>
      <c r="S652" s="273"/>
      <c r="T652" s="274"/>
      <c r="AT652" s="275" t="s">
        <v>168</v>
      </c>
      <c r="AU652" s="275" t="s">
        <v>88</v>
      </c>
      <c r="AV652" s="264" t="s">
        <v>166</v>
      </c>
      <c r="AW652" s="264" t="s">
        <v>35</v>
      </c>
      <c r="AX652" s="264" t="s">
        <v>86</v>
      </c>
      <c r="AY652" s="275" t="s">
        <v>160</v>
      </c>
    </row>
    <row r="653" s="31" customFormat="true" ht="16.5" hidden="false" customHeight="true" outlineLevel="0" collapsed="false">
      <c r="A653" s="24"/>
      <c r="B653" s="25"/>
      <c r="C653" s="237" t="s">
        <v>695</v>
      </c>
      <c r="D653" s="237" t="s">
        <v>162</v>
      </c>
      <c r="E653" s="238" t="s">
        <v>1461</v>
      </c>
      <c r="F653" s="239" t="s">
        <v>1462</v>
      </c>
      <c r="G653" s="240" t="s">
        <v>213</v>
      </c>
      <c r="H653" s="241" t="n">
        <v>176.41</v>
      </c>
      <c r="I653" s="242"/>
      <c r="J653" s="243" t="n">
        <f aca="false">ROUND(I653*H653,2)</f>
        <v>0</v>
      </c>
      <c r="K653" s="244"/>
      <c r="L653" s="30"/>
      <c r="M653" s="245"/>
      <c r="N653" s="246" t="s">
        <v>44</v>
      </c>
      <c r="O653" s="74"/>
      <c r="P653" s="247" t="n">
        <f aca="false">O653*H653</f>
        <v>0</v>
      </c>
      <c r="Q653" s="247" t="n">
        <v>0</v>
      </c>
      <c r="R653" s="247" t="n">
        <f aca="false">Q653*H653</f>
        <v>0</v>
      </c>
      <c r="S653" s="247" t="n">
        <v>0</v>
      </c>
      <c r="T653" s="248" t="n">
        <f aca="false">S653*H653</f>
        <v>0</v>
      </c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  <c r="AR653" s="249" t="s">
        <v>166</v>
      </c>
      <c r="AT653" s="249" t="s">
        <v>162</v>
      </c>
      <c r="AU653" s="249" t="s">
        <v>88</v>
      </c>
      <c r="AY653" s="3" t="s">
        <v>160</v>
      </c>
      <c r="BE653" s="250" t="n">
        <f aca="false">IF(N653="základní",J653,0)</f>
        <v>0</v>
      </c>
      <c r="BF653" s="250" t="n">
        <f aca="false">IF(N653="snížená",J653,0)</f>
        <v>0</v>
      </c>
      <c r="BG653" s="250" t="n">
        <f aca="false">IF(N653="zákl. přenesená",J653,0)</f>
        <v>0</v>
      </c>
      <c r="BH653" s="250" t="n">
        <f aca="false">IF(N653="sníž. přenesená",J653,0)</f>
        <v>0</v>
      </c>
      <c r="BI653" s="250" t="n">
        <f aca="false">IF(N653="nulová",J653,0)</f>
        <v>0</v>
      </c>
      <c r="BJ653" s="3" t="s">
        <v>86</v>
      </c>
      <c r="BK653" s="250" t="n">
        <f aca="false">ROUND(I653*H653,2)</f>
        <v>0</v>
      </c>
      <c r="BL653" s="3" t="s">
        <v>166</v>
      </c>
      <c r="BM653" s="249" t="s">
        <v>1463</v>
      </c>
    </row>
    <row r="654" s="251" customFormat="true" ht="12.8" hidden="false" customHeight="false" outlineLevel="0" collapsed="false">
      <c r="B654" s="252"/>
      <c r="C654" s="253"/>
      <c r="D654" s="254" t="s">
        <v>168</v>
      </c>
      <c r="E654" s="255"/>
      <c r="F654" s="256" t="s">
        <v>1432</v>
      </c>
      <c r="G654" s="253"/>
      <c r="H654" s="257" t="n">
        <v>114.72</v>
      </c>
      <c r="I654" s="258"/>
      <c r="J654" s="253"/>
      <c r="K654" s="253"/>
      <c r="L654" s="259"/>
      <c r="M654" s="260"/>
      <c r="N654" s="261"/>
      <c r="O654" s="261"/>
      <c r="P654" s="261"/>
      <c r="Q654" s="261"/>
      <c r="R654" s="261"/>
      <c r="S654" s="261"/>
      <c r="T654" s="262"/>
      <c r="AT654" s="263" t="s">
        <v>168</v>
      </c>
      <c r="AU654" s="263" t="s">
        <v>88</v>
      </c>
      <c r="AV654" s="251" t="s">
        <v>88</v>
      </c>
      <c r="AW654" s="251" t="s">
        <v>35</v>
      </c>
      <c r="AX654" s="251" t="s">
        <v>79</v>
      </c>
      <c r="AY654" s="263" t="s">
        <v>160</v>
      </c>
    </row>
    <row r="655" s="276" customFormat="true" ht="12.8" hidden="false" customHeight="false" outlineLevel="0" collapsed="false">
      <c r="B655" s="277"/>
      <c r="C655" s="278"/>
      <c r="D655" s="254" t="s">
        <v>168</v>
      </c>
      <c r="E655" s="279"/>
      <c r="F655" s="280" t="s">
        <v>1433</v>
      </c>
      <c r="G655" s="278"/>
      <c r="H655" s="279"/>
      <c r="I655" s="281"/>
      <c r="J655" s="278"/>
      <c r="K655" s="278"/>
      <c r="L655" s="282"/>
      <c r="M655" s="283"/>
      <c r="N655" s="284"/>
      <c r="O655" s="284"/>
      <c r="P655" s="284"/>
      <c r="Q655" s="284"/>
      <c r="R655" s="284"/>
      <c r="S655" s="284"/>
      <c r="T655" s="285"/>
      <c r="AT655" s="286" t="s">
        <v>168</v>
      </c>
      <c r="AU655" s="286" t="s">
        <v>88</v>
      </c>
      <c r="AV655" s="276" t="s">
        <v>86</v>
      </c>
      <c r="AW655" s="276" t="s">
        <v>35</v>
      </c>
      <c r="AX655" s="276" t="s">
        <v>79</v>
      </c>
      <c r="AY655" s="286" t="s">
        <v>160</v>
      </c>
    </row>
    <row r="656" s="251" customFormat="true" ht="12.8" hidden="false" customHeight="false" outlineLevel="0" collapsed="false">
      <c r="B656" s="252"/>
      <c r="C656" s="253"/>
      <c r="D656" s="254" t="s">
        <v>168</v>
      </c>
      <c r="E656" s="255"/>
      <c r="F656" s="256" t="s">
        <v>1464</v>
      </c>
      <c r="G656" s="253"/>
      <c r="H656" s="257" t="n">
        <v>61.69</v>
      </c>
      <c r="I656" s="258"/>
      <c r="J656" s="253"/>
      <c r="K656" s="253"/>
      <c r="L656" s="259"/>
      <c r="M656" s="260"/>
      <c r="N656" s="261"/>
      <c r="O656" s="261"/>
      <c r="P656" s="261"/>
      <c r="Q656" s="261"/>
      <c r="R656" s="261"/>
      <c r="S656" s="261"/>
      <c r="T656" s="262"/>
      <c r="AT656" s="263" t="s">
        <v>168</v>
      </c>
      <c r="AU656" s="263" t="s">
        <v>88</v>
      </c>
      <c r="AV656" s="251" t="s">
        <v>88</v>
      </c>
      <c r="AW656" s="251" t="s">
        <v>35</v>
      </c>
      <c r="AX656" s="251" t="s">
        <v>79</v>
      </c>
      <c r="AY656" s="263" t="s">
        <v>160</v>
      </c>
    </row>
    <row r="657" s="276" customFormat="true" ht="12.8" hidden="false" customHeight="false" outlineLevel="0" collapsed="false">
      <c r="B657" s="277"/>
      <c r="C657" s="278"/>
      <c r="D657" s="254" t="s">
        <v>168</v>
      </c>
      <c r="E657" s="279"/>
      <c r="F657" s="280" t="s">
        <v>1465</v>
      </c>
      <c r="G657" s="278"/>
      <c r="H657" s="279"/>
      <c r="I657" s="281"/>
      <c r="J657" s="278"/>
      <c r="K657" s="278"/>
      <c r="L657" s="282"/>
      <c r="M657" s="283"/>
      <c r="N657" s="284"/>
      <c r="O657" s="284"/>
      <c r="P657" s="284"/>
      <c r="Q657" s="284"/>
      <c r="R657" s="284"/>
      <c r="S657" s="284"/>
      <c r="T657" s="285"/>
      <c r="AT657" s="286" t="s">
        <v>168</v>
      </c>
      <c r="AU657" s="286" t="s">
        <v>88</v>
      </c>
      <c r="AV657" s="276" t="s">
        <v>86</v>
      </c>
      <c r="AW657" s="276" t="s">
        <v>35</v>
      </c>
      <c r="AX657" s="276" t="s">
        <v>79</v>
      </c>
      <c r="AY657" s="286" t="s">
        <v>160</v>
      </c>
    </row>
    <row r="658" s="264" customFormat="true" ht="12.8" hidden="false" customHeight="false" outlineLevel="0" collapsed="false">
      <c r="B658" s="265"/>
      <c r="C658" s="266"/>
      <c r="D658" s="254" t="s">
        <v>168</v>
      </c>
      <c r="E658" s="267"/>
      <c r="F658" s="268" t="s">
        <v>172</v>
      </c>
      <c r="G658" s="266"/>
      <c r="H658" s="269" t="n">
        <v>176.41</v>
      </c>
      <c r="I658" s="270"/>
      <c r="J658" s="266"/>
      <c r="K658" s="266"/>
      <c r="L658" s="271"/>
      <c r="M658" s="272"/>
      <c r="N658" s="273"/>
      <c r="O658" s="273"/>
      <c r="P658" s="273"/>
      <c r="Q658" s="273"/>
      <c r="R658" s="273"/>
      <c r="S658" s="273"/>
      <c r="T658" s="274"/>
      <c r="AT658" s="275" t="s">
        <v>168</v>
      </c>
      <c r="AU658" s="275" t="s">
        <v>88</v>
      </c>
      <c r="AV658" s="264" t="s">
        <v>166</v>
      </c>
      <c r="AW658" s="264" t="s">
        <v>35</v>
      </c>
      <c r="AX658" s="264" t="s">
        <v>86</v>
      </c>
      <c r="AY658" s="275" t="s">
        <v>160</v>
      </c>
    </row>
    <row r="659" s="31" customFormat="true" ht="16.5" hidden="false" customHeight="true" outlineLevel="0" collapsed="false">
      <c r="A659" s="24"/>
      <c r="B659" s="25"/>
      <c r="C659" s="237" t="s">
        <v>699</v>
      </c>
      <c r="D659" s="237" t="s">
        <v>162</v>
      </c>
      <c r="E659" s="238" t="s">
        <v>696</v>
      </c>
      <c r="F659" s="239" t="s">
        <v>697</v>
      </c>
      <c r="G659" s="240" t="s">
        <v>259</v>
      </c>
      <c r="H659" s="241" t="n">
        <v>1</v>
      </c>
      <c r="I659" s="242"/>
      <c r="J659" s="243" t="n">
        <f aca="false">ROUND(I659*H659,2)</f>
        <v>0</v>
      </c>
      <c r="K659" s="244"/>
      <c r="L659" s="30"/>
      <c r="M659" s="245"/>
      <c r="N659" s="246" t="s">
        <v>44</v>
      </c>
      <c r="O659" s="74"/>
      <c r="P659" s="247" t="n">
        <f aca="false">O659*H659</f>
        <v>0</v>
      </c>
      <c r="Q659" s="247" t="n">
        <v>0.00018</v>
      </c>
      <c r="R659" s="247" t="n">
        <f aca="false">Q659*H659</f>
        <v>0.00018</v>
      </c>
      <c r="S659" s="247" t="n">
        <v>0</v>
      </c>
      <c r="T659" s="248" t="n">
        <f aca="false">S659*H659</f>
        <v>0</v>
      </c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  <c r="AR659" s="249" t="s">
        <v>166</v>
      </c>
      <c r="AT659" s="249" t="s">
        <v>162</v>
      </c>
      <c r="AU659" s="249" t="s">
        <v>88</v>
      </c>
      <c r="AY659" s="3" t="s">
        <v>160</v>
      </c>
      <c r="BE659" s="250" t="n">
        <f aca="false">IF(N659="základní",J659,0)</f>
        <v>0</v>
      </c>
      <c r="BF659" s="250" t="n">
        <f aca="false">IF(N659="snížená",J659,0)</f>
        <v>0</v>
      </c>
      <c r="BG659" s="250" t="n">
        <f aca="false">IF(N659="zákl. přenesená",J659,0)</f>
        <v>0</v>
      </c>
      <c r="BH659" s="250" t="n">
        <f aca="false">IF(N659="sníž. přenesená",J659,0)</f>
        <v>0</v>
      </c>
      <c r="BI659" s="250" t="n">
        <f aca="false">IF(N659="nulová",J659,0)</f>
        <v>0</v>
      </c>
      <c r="BJ659" s="3" t="s">
        <v>86</v>
      </c>
      <c r="BK659" s="250" t="n">
        <f aca="false">ROUND(I659*H659,2)</f>
        <v>0</v>
      </c>
      <c r="BL659" s="3" t="s">
        <v>166</v>
      </c>
      <c r="BM659" s="249" t="s">
        <v>1466</v>
      </c>
    </row>
    <row r="660" s="31" customFormat="true" ht="16.5" hidden="false" customHeight="true" outlineLevel="0" collapsed="false">
      <c r="A660" s="24"/>
      <c r="B660" s="25"/>
      <c r="C660" s="287" t="s">
        <v>703</v>
      </c>
      <c r="D660" s="287" t="s">
        <v>262</v>
      </c>
      <c r="E660" s="288" t="s">
        <v>1467</v>
      </c>
      <c r="F660" s="289" t="s">
        <v>1468</v>
      </c>
      <c r="G660" s="290" t="s">
        <v>259</v>
      </c>
      <c r="H660" s="291" t="n">
        <v>1</v>
      </c>
      <c r="I660" s="292"/>
      <c r="J660" s="293" t="n">
        <f aca="false">ROUND(I660*H660,2)</f>
        <v>0</v>
      </c>
      <c r="K660" s="294"/>
      <c r="L660" s="295"/>
      <c r="M660" s="296"/>
      <c r="N660" s="297" t="s">
        <v>44</v>
      </c>
      <c r="O660" s="74"/>
      <c r="P660" s="247" t="n">
        <f aca="false">O660*H660</f>
        <v>0</v>
      </c>
      <c r="Q660" s="247" t="n">
        <v>0.011</v>
      </c>
      <c r="R660" s="247" t="n">
        <f aca="false">Q660*H660</f>
        <v>0.011</v>
      </c>
      <c r="S660" s="247" t="n">
        <v>0</v>
      </c>
      <c r="T660" s="248" t="n">
        <f aca="false">S660*H660</f>
        <v>0</v>
      </c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  <c r="AR660" s="249" t="s">
        <v>200</v>
      </c>
      <c r="AT660" s="249" t="s">
        <v>262</v>
      </c>
      <c r="AU660" s="249" t="s">
        <v>88</v>
      </c>
      <c r="AY660" s="3" t="s">
        <v>160</v>
      </c>
      <c r="BE660" s="250" t="n">
        <f aca="false">IF(N660="základní",J660,0)</f>
        <v>0</v>
      </c>
      <c r="BF660" s="250" t="n">
        <f aca="false">IF(N660="snížená",J660,0)</f>
        <v>0</v>
      </c>
      <c r="BG660" s="250" t="n">
        <f aca="false">IF(N660="zákl. přenesená",J660,0)</f>
        <v>0</v>
      </c>
      <c r="BH660" s="250" t="n">
        <f aca="false">IF(N660="sníž. přenesená",J660,0)</f>
        <v>0</v>
      </c>
      <c r="BI660" s="250" t="n">
        <f aca="false">IF(N660="nulová",J660,0)</f>
        <v>0</v>
      </c>
      <c r="BJ660" s="3" t="s">
        <v>86</v>
      </c>
      <c r="BK660" s="250" t="n">
        <f aca="false">ROUND(I660*H660,2)</f>
        <v>0</v>
      </c>
      <c r="BL660" s="3" t="s">
        <v>166</v>
      </c>
      <c r="BM660" s="249" t="s">
        <v>1469</v>
      </c>
    </row>
    <row r="661" s="31" customFormat="true" ht="16.5" hidden="false" customHeight="true" outlineLevel="0" collapsed="false">
      <c r="A661" s="24"/>
      <c r="B661" s="25"/>
      <c r="C661" s="237" t="s">
        <v>707</v>
      </c>
      <c r="D661" s="237" t="s">
        <v>162</v>
      </c>
      <c r="E661" s="238" t="s">
        <v>708</v>
      </c>
      <c r="F661" s="239" t="s">
        <v>709</v>
      </c>
      <c r="G661" s="240" t="s">
        <v>213</v>
      </c>
      <c r="H661" s="241" t="n">
        <v>1.158</v>
      </c>
      <c r="I661" s="242"/>
      <c r="J661" s="243" t="n">
        <f aca="false">ROUND(I661*H661,2)</f>
        <v>0</v>
      </c>
      <c r="K661" s="244"/>
      <c r="L661" s="30"/>
      <c r="M661" s="245"/>
      <c r="N661" s="246" t="s">
        <v>44</v>
      </c>
      <c r="O661" s="74"/>
      <c r="P661" s="247" t="n">
        <f aca="false">O661*H661</f>
        <v>0</v>
      </c>
      <c r="Q661" s="247" t="n">
        <v>0</v>
      </c>
      <c r="R661" s="247" t="n">
        <f aca="false">Q661*H661</f>
        <v>0</v>
      </c>
      <c r="S661" s="247" t="n">
        <v>0.131</v>
      </c>
      <c r="T661" s="248" t="n">
        <f aca="false">S661*H661</f>
        <v>0.151698</v>
      </c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  <c r="AR661" s="249" t="s">
        <v>166</v>
      </c>
      <c r="AT661" s="249" t="s">
        <v>162</v>
      </c>
      <c r="AU661" s="249" t="s">
        <v>88</v>
      </c>
      <c r="AY661" s="3" t="s">
        <v>160</v>
      </c>
      <c r="BE661" s="250" t="n">
        <f aca="false">IF(N661="základní",J661,0)</f>
        <v>0</v>
      </c>
      <c r="BF661" s="250" t="n">
        <f aca="false">IF(N661="snížená",J661,0)</f>
        <v>0</v>
      </c>
      <c r="BG661" s="250" t="n">
        <f aca="false">IF(N661="zákl. přenesená",J661,0)</f>
        <v>0</v>
      </c>
      <c r="BH661" s="250" t="n">
        <f aca="false">IF(N661="sníž. přenesená",J661,0)</f>
        <v>0</v>
      </c>
      <c r="BI661" s="250" t="n">
        <f aca="false">IF(N661="nulová",J661,0)</f>
        <v>0</v>
      </c>
      <c r="BJ661" s="3" t="s">
        <v>86</v>
      </c>
      <c r="BK661" s="250" t="n">
        <f aca="false">ROUND(I661*H661,2)</f>
        <v>0</v>
      </c>
      <c r="BL661" s="3" t="s">
        <v>166</v>
      </c>
      <c r="BM661" s="249" t="s">
        <v>710</v>
      </c>
    </row>
    <row r="662" s="251" customFormat="true" ht="12.8" hidden="false" customHeight="false" outlineLevel="0" collapsed="false">
      <c r="B662" s="252"/>
      <c r="C662" s="253"/>
      <c r="D662" s="254" t="s">
        <v>168</v>
      </c>
      <c r="E662" s="255"/>
      <c r="F662" s="256" t="s">
        <v>1470</v>
      </c>
      <c r="G662" s="253"/>
      <c r="H662" s="257" t="n">
        <v>2.34</v>
      </c>
      <c r="I662" s="258"/>
      <c r="J662" s="253"/>
      <c r="K662" s="253"/>
      <c r="L662" s="259"/>
      <c r="M662" s="260"/>
      <c r="N662" s="261"/>
      <c r="O662" s="261"/>
      <c r="P662" s="261"/>
      <c r="Q662" s="261"/>
      <c r="R662" s="261"/>
      <c r="S662" s="261"/>
      <c r="T662" s="262"/>
      <c r="AT662" s="263" t="s">
        <v>168</v>
      </c>
      <c r="AU662" s="263" t="s">
        <v>88</v>
      </c>
      <c r="AV662" s="251" t="s">
        <v>88</v>
      </c>
      <c r="AW662" s="251" t="s">
        <v>35</v>
      </c>
      <c r="AX662" s="251" t="s">
        <v>79</v>
      </c>
      <c r="AY662" s="263" t="s">
        <v>160</v>
      </c>
    </row>
    <row r="663" s="251" customFormat="true" ht="12.8" hidden="false" customHeight="false" outlineLevel="0" collapsed="false">
      <c r="B663" s="252"/>
      <c r="C663" s="253"/>
      <c r="D663" s="254" t="s">
        <v>168</v>
      </c>
      <c r="E663" s="255"/>
      <c r="F663" s="256" t="s">
        <v>844</v>
      </c>
      <c r="G663" s="253"/>
      <c r="H663" s="257" t="n">
        <v>-1.182</v>
      </c>
      <c r="I663" s="258"/>
      <c r="J663" s="253"/>
      <c r="K663" s="253"/>
      <c r="L663" s="259"/>
      <c r="M663" s="260"/>
      <c r="N663" s="261"/>
      <c r="O663" s="261"/>
      <c r="P663" s="261"/>
      <c r="Q663" s="261"/>
      <c r="R663" s="261"/>
      <c r="S663" s="261"/>
      <c r="T663" s="262"/>
      <c r="AT663" s="263" t="s">
        <v>168</v>
      </c>
      <c r="AU663" s="263" t="s">
        <v>88</v>
      </c>
      <c r="AV663" s="251" t="s">
        <v>88</v>
      </c>
      <c r="AW663" s="251" t="s">
        <v>35</v>
      </c>
      <c r="AX663" s="251" t="s">
        <v>79</v>
      </c>
      <c r="AY663" s="263" t="s">
        <v>160</v>
      </c>
    </row>
    <row r="664" s="276" customFormat="true" ht="12.8" hidden="false" customHeight="false" outlineLevel="0" collapsed="false">
      <c r="B664" s="277"/>
      <c r="C664" s="278"/>
      <c r="D664" s="254" t="s">
        <v>168</v>
      </c>
      <c r="E664" s="279"/>
      <c r="F664" s="280" t="s">
        <v>1338</v>
      </c>
      <c r="G664" s="278"/>
      <c r="H664" s="279"/>
      <c r="I664" s="281"/>
      <c r="J664" s="278"/>
      <c r="K664" s="278"/>
      <c r="L664" s="282"/>
      <c r="M664" s="283"/>
      <c r="N664" s="284"/>
      <c r="O664" s="284"/>
      <c r="P664" s="284"/>
      <c r="Q664" s="284"/>
      <c r="R664" s="284"/>
      <c r="S664" s="284"/>
      <c r="T664" s="285"/>
      <c r="AT664" s="286" t="s">
        <v>168</v>
      </c>
      <c r="AU664" s="286" t="s">
        <v>88</v>
      </c>
      <c r="AV664" s="276" t="s">
        <v>86</v>
      </c>
      <c r="AW664" s="276" t="s">
        <v>35</v>
      </c>
      <c r="AX664" s="276" t="s">
        <v>79</v>
      </c>
      <c r="AY664" s="286" t="s">
        <v>160</v>
      </c>
    </row>
    <row r="665" s="264" customFormat="true" ht="12.8" hidden="false" customHeight="false" outlineLevel="0" collapsed="false">
      <c r="B665" s="265"/>
      <c r="C665" s="266"/>
      <c r="D665" s="254" t="s">
        <v>168</v>
      </c>
      <c r="E665" s="267"/>
      <c r="F665" s="268" t="s">
        <v>172</v>
      </c>
      <c r="G665" s="266"/>
      <c r="H665" s="269" t="n">
        <v>1.158</v>
      </c>
      <c r="I665" s="270"/>
      <c r="J665" s="266"/>
      <c r="K665" s="266"/>
      <c r="L665" s="271"/>
      <c r="M665" s="272"/>
      <c r="N665" s="273"/>
      <c r="O665" s="273"/>
      <c r="P665" s="273"/>
      <c r="Q665" s="273"/>
      <c r="R665" s="273"/>
      <c r="S665" s="273"/>
      <c r="T665" s="274"/>
      <c r="AT665" s="275" t="s">
        <v>168</v>
      </c>
      <c r="AU665" s="275" t="s">
        <v>88</v>
      </c>
      <c r="AV665" s="264" t="s">
        <v>166</v>
      </c>
      <c r="AW665" s="264" t="s">
        <v>35</v>
      </c>
      <c r="AX665" s="264" t="s">
        <v>86</v>
      </c>
      <c r="AY665" s="275" t="s">
        <v>160</v>
      </c>
    </row>
    <row r="666" s="31" customFormat="true" ht="16.5" hidden="false" customHeight="true" outlineLevel="0" collapsed="false">
      <c r="A666" s="24"/>
      <c r="B666" s="25"/>
      <c r="C666" s="237" t="s">
        <v>716</v>
      </c>
      <c r="D666" s="237" t="s">
        <v>162</v>
      </c>
      <c r="E666" s="238" t="s">
        <v>717</v>
      </c>
      <c r="F666" s="239" t="s">
        <v>718</v>
      </c>
      <c r="G666" s="240" t="s">
        <v>213</v>
      </c>
      <c r="H666" s="241" t="n">
        <v>4.576</v>
      </c>
      <c r="I666" s="242"/>
      <c r="J666" s="243" t="n">
        <f aca="false">ROUND(I666*H666,2)</f>
        <v>0</v>
      </c>
      <c r="K666" s="244"/>
      <c r="L666" s="30"/>
      <c r="M666" s="245"/>
      <c r="N666" s="246" t="s">
        <v>44</v>
      </c>
      <c r="O666" s="74"/>
      <c r="P666" s="247" t="n">
        <f aca="false">O666*H666</f>
        <v>0</v>
      </c>
      <c r="Q666" s="247" t="n">
        <v>0</v>
      </c>
      <c r="R666" s="247" t="n">
        <f aca="false">Q666*H666</f>
        <v>0</v>
      </c>
      <c r="S666" s="247" t="n">
        <v>0.261</v>
      </c>
      <c r="T666" s="248" t="n">
        <f aca="false">S666*H666</f>
        <v>1.194336</v>
      </c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  <c r="AR666" s="249" t="s">
        <v>166</v>
      </c>
      <c r="AT666" s="249" t="s">
        <v>162</v>
      </c>
      <c r="AU666" s="249" t="s">
        <v>88</v>
      </c>
      <c r="AY666" s="3" t="s">
        <v>160</v>
      </c>
      <c r="BE666" s="250" t="n">
        <f aca="false">IF(N666="základní",J666,0)</f>
        <v>0</v>
      </c>
      <c r="BF666" s="250" t="n">
        <f aca="false">IF(N666="snížená",J666,0)</f>
        <v>0</v>
      </c>
      <c r="BG666" s="250" t="n">
        <f aca="false">IF(N666="zákl. přenesená",J666,0)</f>
        <v>0</v>
      </c>
      <c r="BH666" s="250" t="n">
        <f aca="false">IF(N666="sníž. přenesená",J666,0)</f>
        <v>0</v>
      </c>
      <c r="BI666" s="250" t="n">
        <f aca="false">IF(N666="nulová",J666,0)</f>
        <v>0</v>
      </c>
      <c r="BJ666" s="3" t="s">
        <v>86</v>
      </c>
      <c r="BK666" s="250" t="n">
        <f aca="false">ROUND(I666*H666,2)</f>
        <v>0</v>
      </c>
      <c r="BL666" s="3" t="s">
        <v>166</v>
      </c>
      <c r="BM666" s="249" t="s">
        <v>719</v>
      </c>
    </row>
    <row r="667" s="251" customFormat="true" ht="12.8" hidden="false" customHeight="false" outlineLevel="0" collapsed="false">
      <c r="B667" s="252"/>
      <c r="C667" s="253"/>
      <c r="D667" s="254" t="s">
        <v>168</v>
      </c>
      <c r="E667" s="255"/>
      <c r="F667" s="256" t="s">
        <v>1471</v>
      </c>
      <c r="G667" s="253"/>
      <c r="H667" s="257" t="n">
        <v>5.758</v>
      </c>
      <c r="I667" s="258"/>
      <c r="J667" s="253"/>
      <c r="K667" s="253"/>
      <c r="L667" s="259"/>
      <c r="M667" s="260"/>
      <c r="N667" s="261"/>
      <c r="O667" s="261"/>
      <c r="P667" s="261"/>
      <c r="Q667" s="261"/>
      <c r="R667" s="261"/>
      <c r="S667" s="261"/>
      <c r="T667" s="262"/>
      <c r="AT667" s="263" t="s">
        <v>168</v>
      </c>
      <c r="AU667" s="263" t="s">
        <v>88</v>
      </c>
      <c r="AV667" s="251" t="s">
        <v>88</v>
      </c>
      <c r="AW667" s="251" t="s">
        <v>35</v>
      </c>
      <c r="AX667" s="251" t="s">
        <v>79</v>
      </c>
      <c r="AY667" s="263" t="s">
        <v>160</v>
      </c>
    </row>
    <row r="668" s="251" customFormat="true" ht="12.8" hidden="false" customHeight="false" outlineLevel="0" collapsed="false">
      <c r="B668" s="252"/>
      <c r="C668" s="253"/>
      <c r="D668" s="254" t="s">
        <v>168</v>
      </c>
      <c r="E668" s="255"/>
      <c r="F668" s="256" t="s">
        <v>844</v>
      </c>
      <c r="G668" s="253"/>
      <c r="H668" s="257" t="n">
        <v>-1.182</v>
      </c>
      <c r="I668" s="258"/>
      <c r="J668" s="253"/>
      <c r="K668" s="253"/>
      <c r="L668" s="259"/>
      <c r="M668" s="260"/>
      <c r="N668" s="261"/>
      <c r="O668" s="261"/>
      <c r="P668" s="261"/>
      <c r="Q668" s="261"/>
      <c r="R668" s="261"/>
      <c r="S668" s="261"/>
      <c r="T668" s="262"/>
      <c r="AT668" s="263" t="s">
        <v>168</v>
      </c>
      <c r="AU668" s="263" t="s">
        <v>88</v>
      </c>
      <c r="AV668" s="251" t="s">
        <v>88</v>
      </c>
      <c r="AW668" s="251" t="s">
        <v>35</v>
      </c>
      <c r="AX668" s="251" t="s">
        <v>79</v>
      </c>
      <c r="AY668" s="263" t="s">
        <v>160</v>
      </c>
    </row>
    <row r="669" s="276" customFormat="true" ht="12.8" hidden="false" customHeight="false" outlineLevel="0" collapsed="false">
      <c r="B669" s="277"/>
      <c r="C669" s="278"/>
      <c r="D669" s="254" t="s">
        <v>168</v>
      </c>
      <c r="E669" s="279"/>
      <c r="F669" s="280" t="s">
        <v>525</v>
      </c>
      <c r="G669" s="278"/>
      <c r="H669" s="279"/>
      <c r="I669" s="281"/>
      <c r="J669" s="278"/>
      <c r="K669" s="278"/>
      <c r="L669" s="282"/>
      <c r="M669" s="283"/>
      <c r="N669" s="284"/>
      <c r="O669" s="284"/>
      <c r="P669" s="284"/>
      <c r="Q669" s="284"/>
      <c r="R669" s="284"/>
      <c r="S669" s="284"/>
      <c r="T669" s="285"/>
      <c r="AT669" s="286" t="s">
        <v>168</v>
      </c>
      <c r="AU669" s="286" t="s">
        <v>88</v>
      </c>
      <c r="AV669" s="276" t="s">
        <v>86</v>
      </c>
      <c r="AW669" s="276" t="s">
        <v>35</v>
      </c>
      <c r="AX669" s="276" t="s">
        <v>79</v>
      </c>
      <c r="AY669" s="286" t="s">
        <v>160</v>
      </c>
    </row>
    <row r="670" s="264" customFormat="true" ht="12.8" hidden="false" customHeight="false" outlineLevel="0" collapsed="false">
      <c r="B670" s="265"/>
      <c r="C670" s="266"/>
      <c r="D670" s="254" t="s">
        <v>168</v>
      </c>
      <c r="E670" s="267"/>
      <c r="F670" s="268" t="s">
        <v>172</v>
      </c>
      <c r="G670" s="266"/>
      <c r="H670" s="269" t="n">
        <v>4.576</v>
      </c>
      <c r="I670" s="270"/>
      <c r="J670" s="266"/>
      <c r="K670" s="266"/>
      <c r="L670" s="271"/>
      <c r="M670" s="272"/>
      <c r="N670" s="273"/>
      <c r="O670" s="273"/>
      <c r="P670" s="273"/>
      <c r="Q670" s="273"/>
      <c r="R670" s="273"/>
      <c r="S670" s="273"/>
      <c r="T670" s="274"/>
      <c r="AT670" s="275" t="s">
        <v>168</v>
      </c>
      <c r="AU670" s="275" t="s">
        <v>88</v>
      </c>
      <c r="AV670" s="264" t="s">
        <v>166</v>
      </c>
      <c r="AW670" s="264" t="s">
        <v>35</v>
      </c>
      <c r="AX670" s="264" t="s">
        <v>86</v>
      </c>
      <c r="AY670" s="275" t="s">
        <v>160</v>
      </c>
    </row>
    <row r="671" s="31" customFormat="true" ht="16.5" hidden="false" customHeight="true" outlineLevel="0" collapsed="false">
      <c r="A671" s="24"/>
      <c r="B671" s="25"/>
      <c r="C671" s="237" t="s">
        <v>723</v>
      </c>
      <c r="D671" s="237" t="s">
        <v>162</v>
      </c>
      <c r="E671" s="238" t="s">
        <v>724</v>
      </c>
      <c r="F671" s="239" t="s">
        <v>725</v>
      </c>
      <c r="G671" s="240" t="s">
        <v>165</v>
      </c>
      <c r="H671" s="241" t="n">
        <v>6.884</v>
      </c>
      <c r="I671" s="242"/>
      <c r="J671" s="243" t="n">
        <f aca="false">ROUND(I671*H671,2)</f>
        <v>0</v>
      </c>
      <c r="K671" s="244"/>
      <c r="L671" s="30"/>
      <c r="M671" s="245"/>
      <c r="N671" s="246" t="s">
        <v>44</v>
      </c>
      <c r="O671" s="74"/>
      <c r="P671" s="247" t="n">
        <f aca="false">O671*H671</f>
        <v>0</v>
      </c>
      <c r="Q671" s="247" t="n">
        <v>0</v>
      </c>
      <c r="R671" s="247" t="n">
        <f aca="false">Q671*H671</f>
        <v>0</v>
      </c>
      <c r="S671" s="247" t="n">
        <v>1.594</v>
      </c>
      <c r="T671" s="248" t="n">
        <f aca="false">S671*H671</f>
        <v>10.973096</v>
      </c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  <c r="AR671" s="249" t="s">
        <v>166</v>
      </c>
      <c r="AT671" s="249" t="s">
        <v>162</v>
      </c>
      <c r="AU671" s="249" t="s">
        <v>88</v>
      </c>
      <c r="AY671" s="3" t="s">
        <v>160</v>
      </c>
      <c r="BE671" s="250" t="n">
        <f aca="false">IF(N671="základní",J671,0)</f>
        <v>0</v>
      </c>
      <c r="BF671" s="250" t="n">
        <f aca="false">IF(N671="snížená",J671,0)</f>
        <v>0</v>
      </c>
      <c r="BG671" s="250" t="n">
        <f aca="false">IF(N671="zákl. přenesená",J671,0)</f>
        <v>0</v>
      </c>
      <c r="BH671" s="250" t="n">
        <f aca="false">IF(N671="sníž. přenesená",J671,0)</f>
        <v>0</v>
      </c>
      <c r="BI671" s="250" t="n">
        <f aca="false">IF(N671="nulová",J671,0)</f>
        <v>0</v>
      </c>
      <c r="BJ671" s="3" t="s">
        <v>86</v>
      </c>
      <c r="BK671" s="250" t="n">
        <f aca="false">ROUND(I671*H671,2)</f>
        <v>0</v>
      </c>
      <c r="BL671" s="3" t="s">
        <v>166</v>
      </c>
      <c r="BM671" s="249" t="s">
        <v>726</v>
      </c>
    </row>
    <row r="672" s="251" customFormat="true" ht="12.8" hidden="false" customHeight="false" outlineLevel="0" collapsed="false">
      <c r="B672" s="252"/>
      <c r="C672" s="253"/>
      <c r="D672" s="254" t="s">
        <v>168</v>
      </c>
      <c r="E672" s="255"/>
      <c r="F672" s="256" t="s">
        <v>1472</v>
      </c>
      <c r="G672" s="253"/>
      <c r="H672" s="257" t="n">
        <v>6.884</v>
      </c>
      <c r="I672" s="258"/>
      <c r="J672" s="253"/>
      <c r="K672" s="253"/>
      <c r="L672" s="259"/>
      <c r="M672" s="260"/>
      <c r="N672" s="261"/>
      <c r="O672" s="261"/>
      <c r="P672" s="261"/>
      <c r="Q672" s="261"/>
      <c r="R672" s="261"/>
      <c r="S672" s="261"/>
      <c r="T672" s="262"/>
      <c r="AT672" s="263" t="s">
        <v>168</v>
      </c>
      <c r="AU672" s="263" t="s">
        <v>88</v>
      </c>
      <c r="AV672" s="251" t="s">
        <v>88</v>
      </c>
      <c r="AW672" s="251" t="s">
        <v>35</v>
      </c>
      <c r="AX672" s="251" t="s">
        <v>79</v>
      </c>
      <c r="AY672" s="263" t="s">
        <v>160</v>
      </c>
    </row>
    <row r="673" s="276" customFormat="true" ht="12.8" hidden="false" customHeight="false" outlineLevel="0" collapsed="false">
      <c r="B673" s="277"/>
      <c r="C673" s="278"/>
      <c r="D673" s="254" t="s">
        <v>168</v>
      </c>
      <c r="E673" s="279"/>
      <c r="F673" s="280" t="s">
        <v>1340</v>
      </c>
      <c r="G673" s="278"/>
      <c r="H673" s="279"/>
      <c r="I673" s="281"/>
      <c r="J673" s="278"/>
      <c r="K673" s="278"/>
      <c r="L673" s="282"/>
      <c r="M673" s="283"/>
      <c r="N673" s="284"/>
      <c r="O673" s="284"/>
      <c r="P673" s="284"/>
      <c r="Q673" s="284"/>
      <c r="R673" s="284"/>
      <c r="S673" s="284"/>
      <c r="T673" s="285"/>
      <c r="AT673" s="286" t="s">
        <v>168</v>
      </c>
      <c r="AU673" s="286" t="s">
        <v>88</v>
      </c>
      <c r="AV673" s="276" t="s">
        <v>86</v>
      </c>
      <c r="AW673" s="276" t="s">
        <v>35</v>
      </c>
      <c r="AX673" s="276" t="s">
        <v>79</v>
      </c>
      <c r="AY673" s="286" t="s">
        <v>160</v>
      </c>
    </row>
    <row r="674" s="264" customFormat="true" ht="12.8" hidden="false" customHeight="false" outlineLevel="0" collapsed="false">
      <c r="B674" s="265"/>
      <c r="C674" s="266"/>
      <c r="D674" s="254" t="s">
        <v>168</v>
      </c>
      <c r="E674" s="267"/>
      <c r="F674" s="268" t="s">
        <v>172</v>
      </c>
      <c r="G674" s="266"/>
      <c r="H674" s="269" t="n">
        <v>6.884</v>
      </c>
      <c r="I674" s="270"/>
      <c r="J674" s="266"/>
      <c r="K674" s="266"/>
      <c r="L674" s="271"/>
      <c r="M674" s="272"/>
      <c r="N674" s="273"/>
      <c r="O674" s="273"/>
      <c r="P674" s="273"/>
      <c r="Q674" s="273"/>
      <c r="R674" s="273"/>
      <c r="S674" s="273"/>
      <c r="T674" s="274"/>
      <c r="AT674" s="275" t="s">
        <v>168</v>
      </c>
      <c r="AU674" s="275" t="s">
        <v>88</v>
      </c>
      <c r="AV674" s="264" t="s">
        <v>166</v>
      </c>
      <c r="AW674" s="264" t="s">
        <v>35</v>
      </c>
      <c r="AX674" s="264" t="s">
        <v>86</v>
      </c>
      <c r="AY674" s="275" t="s">
        <v>160</v>
      </c>
    </row>
    <row r="675" s="31" customFormat="true" ht="33" hidden="false" customHeight="true" outlineLevel="0" collapsed="false">
      <c r="A675" s="24"/>
      <c r="B675" s="25"/>
      <c r="C675" s="237" t="s">
        <v>729</v>
      </c>
      <c r="D675" s="237" t="s">
        <v>162</v>
      </c>
      <c r="E675" s="238" t="s">
        <v>730</v>
      </c>
      <c r="F675" s="239" t="s">
        <v>731</v>
      </c>
      <c r="G675" s="240" t="s">
        <v>165</v>
      </c>
      <c r="H675" s="241" t="n">
        <v>6.419</v>
      </c>
      <c r="I675" s="242"/>
      <c r="J675" s="243" t="n">
        <f aca="false">ROUND(I675*H675,2)</f>
        <v>0</v>
      </c>
      <c r="K675" s="244"/>
      <c r="L675" s="30"/>
      <c r="M675" s="245"/>
      <c r="N675" s="246" t="s">
        <v>44</v>
      </c>
      <c r="O675" s="74"/>
      <c r="P675" s="247" t="n">
        <f aca="false">O675*H675</f>
        <v>0</v>
      </c>
      <c r="Q675" s="247" t="n">
        <v>0</v>
      </c>
      <c r="R675" s="247" t="n">
        <f aca="false">Q675*H675</f>
        <v>0</v>
      </c>
      <c r="S675" s="247" t="n">
        <v>2.2</v>
      </c>
      <c r="T675" s="248" t="n">
        <f aca="false">S675*H675</f>
        <v>14.1218</v>
      </c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  <c r="AR675" s="249" t="s">
        <v>166</v>
      </c>
      <c r="AT675" s="249" t="s">
        <v>162</v>
      </c>
      <c r="AU675" s="249" t="s">
        <v>88</v>
      </c>
      <c r="AY675" s="3" t="s">
        <v>160</v>
      </c>
      <c r="BE675" s="250" t="n">
        <f aca="false">IF(N675="základní",J675,0)</f>
        <v>0</v>
      </c>
      <c r="BF675" s="250" t="n">
        <f aca="false">IF(N675="snížená",J675,0)</f>
        <v>0</v>
      </c>
      <c r="BG675" s="250" t="n">
        <f aca="false">IF(N675="zákl. přenesená",J675,0)</f>
        <v>0</v>
      </c>
      <c r="BH675" s="250" t="n">
        <f aca="false">IF(N675="sníž. přenesená",J675,0)</f>
        <v>0</v>
      </c>
      <c r="BI675" s="250" t="n">
        <f aca="false">IF(N675="nulová",J675,0)</f>
        <v>0</v>
      </c>
      <c r="BJ675" s="3" t="s">
        <v>86</v>
      </c>
      <c r="BK675" s="250" t="n">
        <f aca="false">ROUND(I675*H675,2)</f>
        <v>0</v>
      </c>
      <c r="BL675" s="3" t="s">
        <v>166</v>
      </c>
      <c r="BM675" s="249" t="s">
        <v>732</v>
      </c>
    </row>
    <row r="676" s="251" customFormat="true" ht="12.8" hidden="false" customHeight="false" outlineLevel="0" collapsed="false">
      <c r="B676" s="252"/>
      <c r="C676" s="253"/>
      <c r="D676" s="254" t="s">
        <v>168</v>
      </c>
      <c r="E676" s="255"/>
      <c r="F676" s="256" t="s">
        <v>1473</v>
      </c>
      <c r="G676" s="253"/>
      <c r="H676" s="257" t="n">
        <v>2.002</v>
      </c>
      <c r="I676" s="258"/>
      <c r="J676" s="253"/>
      <c r="K676" s="253"/>
      <c r="L676" s="259"/>
      <c r="M676" s="260"/>
      <c r="N676" s="261"/>
      <c r="O676" s="261"/>
      <c r="P676" s="261"/>
      <c r="Q676" s="261"/>
      <c r="R676" s="261"/>
      <c r="S676" s="261"/>
      <c r="T676" s="262"/>
      <c r="AT676" s="263" t="s">
        <v>168</v>
      </c>
      <c r="AU676" s="263" t="s">
        <v>88</v>
      </c>
      <c r="AV676" s="251" t="s">
        <v>88</v>
      </c>
      <c r="AW676" s="251" t="s">
        <v>35</v>
      </c>
      <c r="AX676" s="251" t="s">
        <v>79</v>
      </c>
      <c r="AY676" s="263" t="s">
        <v>160</v>
      </c>
    </row>
    <row r="677" s="251" customFormat="true" ht="12.8" hidden="false" customHeight="false" outlineLevel="0" collapsed="false">
      <c r="B677" s="252"/>
      <c r="C677" s="253"/>
      <c r="D677" s="254" t="s">
        <v>168</v>
      </c>
      <c r="E677" s="255"/>
      <c r="F677" s="256" t="s">
        <v>1474</v>
      </c>
      <c r="G677" s="253"/>
      <c r="H677" s="257" t="n">
        <v>1.548</v>
      </c>
      <c r="I677" s="258"/>
      <c r="J677" s="253"/>
      <c r="K677" s="253"/>
      <c r="L677" s="259"/>
      <c r="M677" s="260"/>
      <c r="N677" s="261"/>
      <c r="O677" s="261"/>
      <c r="P677" s="261"/>
      <c r="Q677" s="261"/>
      <c r="R677" s="261"/>
      <c r="S677" s="261"/>
      <c r="T677" s="262"/>
      <c r="AT677" s="263" t="s">
        <v>168</v>
      </c>
      <c r="AU677" s="263" t="s">
        <v>88</v>
      </c>
      <c r="AV677" s="251" t="s">
        <v>88</v>
      </c>
      <c r="AW677" s="251" t="s">
        <v>35</v>
      </c>
      <c r="AX677" s="251" t="s">
        <v>79</v>
      </c>
      <c r="AY677" s="263" t="s">
        <v>160</v>
      </c>
    </row>
    <row r="678" s="251" customFormat="true" ht="12.8" hidden="false" customHeight="false" outlineLevel="0" collapsed="false">
      <c r="B678" s="252"/>
      <c r="C678" s="253"/>
      <c r="D678" s="254" t="s">
        <v>168</v>
      </c>
      <c r="E678" s="255"/>
      <c r="F678" s="256" t="s">
        <v>1475</v>
      </c>
      <c r="G678" s="253"/>
      <c r="H678" s="257" t="n">
        <v>1.325</v>
      </c>
      <c r="I678" s="258"/>
      <c r="J678" s="253"/>
      <c r="K678" s="253"/>
      <c r="L678" s="259"/>
      <c r="M678" s="260"/>
      <c r="N678" s="261"/>
      <c r="O678" s="261"/>
      <c r="P678" s="261"/>
      <c r="Q678" s="261"/>
      <c r="R678" s="261"/>
      <c r="S678" s="261"/>
      <c r="T678" s="262"/>
      <c r="AT678" s="263" t="s">
        <v>168</v>
      </c>
      <c r="AU678" s="263" t="s">
        <v>88</v>
      </c>
      <c r="AV678" s="251" t="s">
        <v>88</v>
      </c>
      <c r="AW678" s="251" t="s">
        <v>35</v>
      </c>
      <c r="AX678" s="251" t="s">
        <v>79</v>
      </c>
      <c r="AY678" s="263" t="s">
        <v>160</v>
      </c>
    </row>
    <row r="679" s="251" customFormat="true" ht="12.8" hidden="false" customHeight="false" outlineLevel="0" collapsed="false">
      <c r="B679" s="252"/>
      <c r="C679" s="253"/>
      <c r="D679" s="254" t="s">
        <v>168</v>
      </c>
      <c r="E679" s="255"/>
      <c r="F679" s="256" t="s">
        <v>1476</v>
      </c>
      <c r="G679" s="253"/>
      <c r="H679" s="257" t="n">
        <v>1.323</v>
      </c>
      <c r="I679" s="258"/>
      <c r="J679" s="253"/>
      <c r="K679" s="253"/>
      <c r="L679" s="259"/>
      <c r="M679" s="260"/>
      <c r="N679" s="261"/>
      <c r="O679" s="261"/>
      <c r="P679" s="261"/>
      <c r="Q679" s="261"/>
      <c r="R679" s="261"/>
      <c r="S679" s="261"/>
      <c r="T679" s="262"/>
      <c r="AT679" s="263" t="s">
        <v>168</v>
      </c>
      <c r="AU679" s="263" t="s">
        <v>88</v>
      </c>
      <c r="AV679" s="251" t="s">
        <v>88</v>
      </c>
      <c r="AW679" s="251" t="s">
        <v>35</v>
      </c>
      <c r="AX679" s="251" t="s">
        <v>79</v>
      </c>
      <c r="AY679" s="263" t="s">
        <v>160</v>
      </c>
    </row>
    <row r="680" s="251" customFormat="true" ht="12.8" hidden="false" customHeight="false" outlineLevel="0" collapsed="false">
      <c r="B680" s="252"/>
      <c r="C680" s="253"/>
      <c r="D680" s="254" t="s">
        <v>168</v>
      </c>
      <c r="E680" s="255"/>
      <c r="F680" s="256" t="s">
        <v>1477</v>
      </c>
      <c r="G680" s="253"/>
      <c r="H680" s="257" t="n">
        <v>0.221</v>
      </c>
      <c r="I680" s="258"/>
      <c r="J680" s="253"/>
      <c r="K680" s="253"/>
      <c r="L680" s="259"/>
      <c r="M680" s="260"/>
      <c r="N680" s="261"/>
      <c r="O680" s="261"/>
      <c r="P680" s="261"/>
      <c r="Q680" s="261"/>
      <c r="R680" s="261"/>
      <c r="S680" s="261"/>
      <c r="T680" s="262"/>
      <c r="AT680" s="263" t="s">
        <v>168</v>
      </c>
      <c r="AU680" s="263" t="s">
        <v>88</v>
      </c>
      <c r="AV680" s="251" t="s">
        <v>88</v>
      </c>
      <c r="AW680" s="251" t="s">
        <v>35</v>
      </c>
      <c r="AX680" s="251" t="s">
        <v>79</v>
      </c>
      <c r="AY680" s="263" t="s">
        <v>160</v>
      </c>
    </row>
    <row r="681" s="264" customFormat="true" ht="12.8" hidden="false" customHeight="false" outlineLevel="0" collapsed="false">
      <c r="B681" s="265"/>
      <c r="C681" s="266"/>
      <c r="D681" s="254" t="s">
        <v>168</v>
      </c>
      <c r="E681" s="267"/>
      <c r="F681" s="268" t="s">
        <v>172</v>
      </c>
      <c r="G681" s="266"/>
      <c r="H681" s="269" t="n">
        <v>6.419</v>
      </c>
      <c r="I681" s="270"/>
      <c r="J681" s="266"/>
      <c r="K681" s="266"/>
      <c r="L681" s="271"/>
      <c r="M681" s="272"/>
      <c r="N681" s="273"/>
      <c r="O681" s="273"/>
      <c r="P681" s="273"/>
      <c r="Q681" s="273"/>
      <c r="R681" s="273"/>
      <c r="S681" s="273"/>
      <c r="T681" s="274"/>
      <c r="AT681" s="275" t="s">
        <v>168</v>
      </c>
      <c r="AU681" s="275" t="s">
        <v>88</v>
      </c>
      <c r="AV681" s="264" t="s">
        <v>166</v>
      </c>
      <c r="AW681" s="264" t="s">
        <v>35</v>
      </c>
      <c r="AX681" s="264" t="s">
        <v>86</v>
      </c>
      <c r="AY681" s="275" t="s">
        <v>160</v>
      </c>
    </row>
    <row r="682" s="31" customFormat="true" ht="21.75" hidden="false" customHeight="true" outlineLevel="0" collapsed="false">
      <c r="A682" s="24"/>
      <c r="B682" s="25"/>
      <c r="C682" s="237" t="s">
        <v>742</v>
      </c>
      <c r="D682" s="237" t="s">
        <v>162</v>
      </c>
      <c r="E682" s="238" t="s">
        <v>743</v>
      </c>
      <c r="F682" s="239" t="s">
        <v>744</v>
      </c>
      <c r="G682" s="240" t="s">
        <v>165</v>
      </c>
      <c r="H682" s="241" t="n">
        <v>2.422</v>
      </c>
      <c r="I682" s="242"/>
      <c r="J682" s="243" t="n">
        <f aca="false">ROUND(I682*H682,2)</f>
        <v>0</v>
      </c>
      <c r="K682" s="244"/>
      <c r="L682" s="30"/>
      <c r="M682" s="245"/>
      <c r="N682" s="246" t="s">
        <v>44</v>
      </c>
      <c r="O682" s="74"/>
      <c r="P682" s="247" t="n">
        <f aca="false">O682*H682</f>
        <v>0</v>
      </c>
      <c r="Q682" s="247" t="n">
        <v>0</v>
      </c>
      <c r="R682" s="247" t="n">
        <f aca="false">Q682*H682</f>
        <v>0</v>
      </c>
      <c r="S682" s="247" t="n">
        <v>2.2</v>
      </c>
      <c r="T682" s="248" t="n">
        <f aca="false">S682*H682</f>
        <v>5.3284</v>
      </c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  <c r="AR682" s="249" t="s">
        <v>166</v>
      </c>
      <c r="AT682" s="249" t="s">
        <v>162</v>
      </c>
      <c r="AU682" s="249" t="s">
        <v>88</v>
      </c>
      <c r="AY682" s="3" t="s">
        <v>160</v>
      </c>
      <c r="BE682" s="250" t="n">
        <f aca="false">IF(N682="základní",J682,0)</f>
        <v>0</v>
      </c>
      <c r="BF682" s="250" t="n">
        <f aca="false">IF(N682="snížená",J682,0)</f>
        <v>0</v>
      </c>
      <c r="BG682" s="250" t="n">
        <f aca="false">IF(N682="zákl. přenesená",J682,0)</f>
        <v>0</v>
      </c>
      <c r="BH682" s="250" t="n">
        <f aca="false">IF(N682="sníž. přenesená",J682,0)</f>
        <v>0</v>
      </c>
      <c r="BI682" s="250" t="n">
        <f aca="false">IF(N682="nulová",J682,0)</f>
        <v>0</v>
      </c>
      <c r="BJ682" s="3" t="s">
        <v>86</v>
      </c>
      <c r="BK682" s="250" t="n">
        <f aca="false">ROUND(I682*H682,2)</f>
        <v>0</v>
      </c>
      <c r="BL682" s="3" t="s">
        <v>166</v>
      </c>
      <c r="BM682" s="249" t="s">
        <v>745</v>
      </c>
    </row>
    <row r="683" s="251" customFormat="true" ht="12.8" hidden="false" customHeight="false" outlineLevel="0" collapsed="false">
      <c r="B683" s="252"/>
      <c r="C683" s="253"/>
      <c r="D683" s="254" t="s">
        <v>168</v>
      </c>
      <c r="E683" s="255"/>
      <c r="F683" s="256" t="s">
        <v>1478</v>
      </c>
      <c r="G683" s="253"/>
      <c r="H683" s="257" t="n">
        <v>2.422</v>
      </c>
      <c r="I683" s="258"/>
      <c r="J683" s="253"/>
      <c r="K683" s="253"/>
      <c r="L683" s="259"/>
      <c r="M683" s="260"/>
      <c r="N683" s="261"/>
      <c r="O683" s="261"/>
      <c r="P683" s="261"/>
      <c r="Q683" s="261"/>
      <c r="R683" s="261"/>
      <c r="S683" s="261"/>
      <c r="T683" s="262"/>
      <c r="AT683" s="263" t="s">
        <v>168</v>
      </c>
      <c r="AU683" s="263" t="s">
        <v>88</v>
      </c>
      <c r="AV683" s="251" t="s">
        <v>88</v>
      </c>
      <c r="AW683" s="251" t="s">
        <v>35</v>
      </c>
      <c r="AX683" s="251" t="s">
        <v>79</v>
      </c>
      <c r="AY683" s="263" t="s">
        <v>160</v>
      </c>
    </row>
    <row r="684" s="264" customFormat="true" ht="12.8" hidden="false" customHeight="false" outlineLevel="0" collapsed="false">
      <c r="B684" s="265"/>
      <c r="C684" s="266"/>
      <c r="D684" s="254" t="s">
        <v>168</v>
      </c>
      <c r="E684" s="267"/>
      <c r="F684" s="268" t="s">
        <v>172</v>
      </c>
      <c r="G684" s="266"/>
      <c r="H684" s="269" t="n">
        <v>2.422</v>
      </c>
      <c r="I684" s="270"/>
      <c r="J684" s="266"/>
      <c r="K684" s="266"/>
      <c r="L684" s="271"/>
      <c r="M684" s="272"/>
      <c r="N684" s="273"/>
      <c r="O684" s="273"/>
      <c r="P684" s="273"/>
      <c r="Q684" s="273"/>
      <c r="R684" s="273"/>
      <c r="S684" s="273"/>
      <c r="T684" s="274"/>
      <c r="AT684" s="275" t="s">
        <v>168</v>
      </c>
      <c r="AU684" s="275" t="s">
        <v>88</v>
      </c>
      <c r="AV684" s="264" t="s">
        <v>166</v>
      </c>
      <c r="AW684" s="264" t="s">
        <v>35</v>
      </c>
      <c r="AX684" s="264" t="s">
        <v>86</v>
      </c>
      <c r="AY684" s="275" t="s">
        <v>160</v>
      </c>
    </row>
    <row r="685" s="31" customFormat="true" ht="21.75" hidden="false" customHeight="true" outlineLevel="0" collapsed="false">
      <c r="A685" s="24"/>
      <c r="B685" s="25"/>
      <c r="C685" s="237" t="s">
        <v>746</v>
      </c>
      <c r="D685" s="237" t="s">
        <v>162</v>
      </c>
      <c r="E685" s="238" t="s">
        <v>751</v>
      </c>
      <c r="F685" s="239" t="s">
        <v>752</v>
      </c>
      <c r="G685" s="240" t="s">
        <v>213</v>
      </c>
      <c r="H685" s="241" t="n">
        <v>1.97</v>
      </c>
      <c r="I685" s="242"/>
      <c r="J685" s="243" t="n">
        <f aca="false">ROUND(I685*H685,2)</f>
        <v>0</v>
      </c>
      <c r="K685" s="244"/>
      <c r="L685" s="30"/>
      <c r="M685" s="245"/>
      <c r="N685" s="246" t="s">
        <v>44</v>
      </c>
      <c r="O685" s="74"/>
      <c r="P685" s="247" t="n">
        <f aca="false">O685*H685</f>
        <v>0</v>
      </c>
      <c r="Q685" s="247" t="n">
        <v>0</v>
      </c>
      <c r="R685" s="247" t="n">
        <f aca="false">Q685*H685</f>
        <v>0</v>
      </c>
      <c r="S685" s="247" t="n">
        <v>0.055</v>
      </c>
      <c r="T685" s="248" t="n">
        <f aca="false">S685*H685</f>
        <v>0.10835</v>
      </c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  <c r="AR685" s="249" t="s">
        <v>166</v>
      </c>
      <c r="AT685" s="249" t="s">
        <v>162</v>
      </c>
      <c r="AU685" s="249" t="s">
        <v>88</v>
      </c>
      <c r="AY685" s="3" t="s">
        <v>160</v>
      </c>
      <c r="BE685" s="250" t="n">
        <f aca="false">IF(N685="základní",J685,0)</f>
        <v>0</v>
      </c>
      <c r="BF685" s="250" t="n">
        <f aca="false">IF(N685="snížená",J685,0)</f>
        <v>0</v>
      </c>
      <c r="BG685" s="250" t="n">
        <f aca="false">IF(N685="zákl. přenesená",J685,0)</f>
        <v>0</v>
      </c>
      <c r="BH685" s="250" t="n">
        <f aca="false">IF(N685="sníž. přenesená",J685,0)</f>
        <v>0</v>
      </c>
      <c r="BI685" s="250" t="n">
        <f aca="false">IF(N685="nulová",J685,0)</f>
        <v>0</v>
      </c>
      <c r="BJ685" s="3" t="s">
        <v>86</v>
      </c>
      <c r="BK685" s="250" t="n">
        <f aca="false">ROUND(I685*H685,2)</f>
        <v>0</v>
      </c>
      <c r="BL685" s="3" t="s">
        <v>166</v>
      </c>
      <c r="BM685" s="249" t="s">
        <v>753</v>
      </c>
    </row>
    <row r="686" s="251" customFormat="true" ht="12.8" hidden="false" customHeight="false" outlineLevel="0" collapsed="false">
      <c r="B686" s="252"/>
      <c r="C686" s="253"/>
      <c r="D686" s="254" t="s">
        <v>168</v>
      </c>
      <c r="E686" s="255"/>
      <c r="F686" s="256" t="s">
        <v>499</v>
      </c>
      <c r="G686" s="253"/>
      <c r="H686" s="257" t="n">
        <v>0.419</v>
      </c>
      <c r="I686" s="258"/>
      <c r="J686" s="253"/>
      <c r="K686" s="253"/>
      <c r="L686" s="259"/>
      <c r="M686" s="260"/>
      <c r="N686" s="261"/>
      <c r="O686" s="261"/>
      <c r="P686" s="261"/>
      <c r="Q686" s="261"/>
      <c r="R686" s="261"/>
      <c r="S686" s="261"/>
      <c r="T686" s="262"/>
      <c r="AT686" s="263" t="s">
        <v>168</v>
      </c>
      <c r="AU686" s="263" t="s">
        <v>88</v>
      </c>
      <c r="AV686" s="251" t="s">
        <v>88</v>
      </c>
      <c r="AW686" s="251" t="s">
        <v>35</v>
      </c>
      <c r="AX686" s="251" t="s">
        <v>79</v>
      </c>
      <c r="AY686" s="263" t="s">
        <v>160</v>
      </c>
    </row>
    <row r="687" s="276" customFormat="true" ht="12.8" hidden="false" customHeight="false" outlineLevel="0" collapsed="false">
      <c r="B687" s="277"/>
      <c r="C687" s="278"/>
      <c r="D687" s="254" t="s">
        <v>168</v>
      </c>
      <c r="E687" s="279"/>
      <c r="F687" s="280" t="s">
        <v>221</v>
      </c>
      <c r="G687" s="278"/>
      <c r="H687" s="279"/>
      <c r="I687" s="281"/>
      <c r="J687" s="278"/>
      <c r="K687" s="278"/>
      <c r="L687" s="282"/>
      <c r="M687" s="283"/>
      <c r="N687" s="284"/>
      <c r="O687" s="284"/>
      <c r="P687" s="284"/>
      <c r="Q687" s="284"/>
      <c r="R687" s="284"/>
      <c r="S687" s="284"/>
      <c r="T687" s="285"/>
      <c r="AT687" s="286" t="s">
        <v>168</v>
      </c>
      <c r="AU687" s="286" t="s">
        <v>88</v>
      </c>
      <c r="AV687" s="276" t="s">
        <v>86</v>
      </c>
      <c r="AW687" s="276" t="s">
        <v>35</v>
      </c>
      <c r="AX687" s="276" t="s">
        <v>79</v>
      </c>
      <c r="AY687" s="286" t="s">
        <v>160</v>
      </c>
    </row>
    <row r="688" s="251" customFormat="true" ht="12.8" hidden="false" customHeight="false" outlineLevel="0" collapsed="false">
      <c r="B688" s="252"/>
      <c r="C688" s="253"/>
      <c r="D688" s="254" t="s">
        <v>168</v>
      </c>
      <c r="E688" s="255"/>
      <c r="F688" s="256" t="s">
        <v>499</v>
      </c>
      <c r="G688" s="253"/>
      <c r="H688" s="257" t="n">
        <v>0.419</v>
      </c>
      <c r="I688" s="258"/>
      <c r="J688" s="253"/>
      <c r="K688" s="253"/>
      <c r="L688" s="259"/>
      <c r="M688" s="260"/>
      <c r="N688" s="261"/>
      <c r="O688" s="261"/>
      <c r="P688" s="261"/>
      <c r="Q688" s="261"/>
      <c r="R688" s="261"/>
      <c r="S688" s="261"/>
      <c r="T688" s="262"/>
      <c r="AT688" s="263" t="s">
        <v>168</v>
      </c>
      <c r="AU688" s="263" t="s">
        <v>88</v>
      </c>
      <c r="AV688" s="251" t="s">
        <v>88</v>
      </c>
      <c r="AW688" s="251" t="s">
        <v>35</v>
      </c>
      <c r="AX688" s="251" t="s">
        <v>79</v>
      </c>
      <c r="AY688" s="263" t="s">
        <v>160</v>
      </c>
    </row>
    <row r="689" s="276" customFormat="true" ht="12.8" hidden="false" customHeight="false" outlineLevel="0" collapsed="false">
      <c r="B689" s="277"/>
      <c r="C689" s="278"/>
      <c r="D689" s="254" t="s">
        <v>168</v>
      </c>
      <c r="E689" s="279"/>
      <c r="F689" s="280" t="s">
        <v>500</v>
      </c>
      <c r="G689" s="278"/>
      <c r="H689" s="279"/>
      <c r="I689" s="281"/>
      <c r="J689" s="278"/>
      <c r="K689" s="278"/>
      <c r="L689" s="282"/>
      <c r="M689" s="283"/>
      <c r="N689" s="284"/>
      <c r="O689" s="284"/>
      <c r="P689" s="284"/>
      <c r="Q689" s="284"/>
      <c r="R689" s="284"/>
      <c r="S689" s="284"/>
      <c r="T689" s="285"/>
      <c r="AT689" s="286" t="s">
        <v>168</v>
      </c>
      <c r="AU689" s="286" t="s">
        <v>88</v>
      </c>
      <c r="AV689" s="276" t="s">
        <v>86</v>
      </c>
      <c r="AW689" s="276" t="s">
        <v>35</v>
      </c>
      <c r="AX689" s="276" t="s">
        <v>79</v>
      </c>
      <c r="AY689" s="286" t="s">
        <v>160</v>
      </c>
    </row>
    <row r="690" s="251" customFormat="true" ht="12.8" hidden="false" customHeight="false" outlineLevel="0" collapsed="false">
      <c r="B690" s="252"/>
      <c r="C690" s="253"/>
      <c r="D690" s="254" t="s">
        <v>168</v>
      </c>
      <c r="E690" s="255"/>
      <c r="F690" s="256" t="s">
        <v>755</v>
      </c>
      <c r="G690" s="253"/>
      <c r="H690" s="257" t="n">
        <v>0.503</v>
      </c>
      <c r="I690" s="258"/>
      <c r="J690" s="253"/>
      <c r="K690" s="253"/>
      <c r="L690" s="259"/>
      <c r="M690" s="260"/>
      <c r="N690" s="261"/>
      <c r="O690" s="261"/>
      <c r="P690" s="261"/>
      <c r="Q690" s="261"/>
      <c r="R690" s="261"/>
      <c r="S690" s="261"/>
      <c r="T690" s="262"/>
      <c r="AT690" s="263" t="s">
        <v>168</v>
      </c>
      <c r="AU690" s="263" t="s">
        <v>88</v>
      </c>
      <c r="AV690" s="251" t="s">
        <v>88</v>
      </c>
      <c r="AW690" s="251" t="s">
        <v>35</v>
      </c>
      <c r="AX690" s="251" t="s">
        <v>79</v>
      </c>
      <c r="AY690" s="263" t="s">
        <v>160</v>
      </c>
    </row>
    <row r="691" s="276" customFormat="true" ht="12.8" hidden="false" customHeight="false" outlineLevel="0" collapsed="false">
      <c r="B691" s="277"/>
      <c r="C691" s="278"/>
      <c r="D691" s="254" t="s">
        <v>168</v>
      </c>
      <c r="E691" s="279"/>
      <c r="F691" s="280" t="s">
        <v>450</v>
      </c>
      <c r="G691" s="278"/>
      <c r="H691" s="279"/>
      <c r="I691" s="281"/>
      <c r="J691" s="278"/>
      <c r="K691" s="278"/>
      <c r="L691" s="282"/>
      <c r="M691" s="283"/>
      <c r="N691" s="284"/>
      <c r="O691" s="284"/>
      <c r="P691" s="284"/>
      <c r="Q691" s="284"/>
      <c r="R691" s="284"/>
      <c r="S691" s="284"/>
      <c r="T691" s="285"/>
      <c r="AT691" s="286" t="s">
        <v>168</v>
      </c>
      <c r="AU691" s="286" t="s">
        <v>88</v>
      </c>
      <c r="AV691" s="276" t="s">
        <v>86</v>
      </c>
      <c r="AW691" s="276" t="s">
        <v>35</v>
      </c>
      <c r="AX691" s="276" t="s">
        <v>79</v>
      </c>
      <c r="AY691" s="286" t="s">
        <v>160</v>
      </c>
    </row>
    <row r="692" s="251" customFormat="true" ht="12.8" hidden="false" customHeight="false" outlineLevel="0" collapsed="false">
      <c r="B692" s="252"/>
      <c r="C692" s="253"/>
      <c r="D692" s="254" t="s">
        <v>168</v>
      </c>
      <c r="E692" s="255"/>
      <c r="F692" s="256" t="s">
        <v>756</v>
      </c>
      <c r="G692" s="253"/>
      <c r="H692" s="257" t="n">
        <v>0.629</v>
      </c>
      <c r="I692" s="258"/>
      <c r="J692" s="253"/>
      <c r="K692" s="253"/>
      <c r="L692" s="259"/>
      <c r="M692" s="260"/>
      <c r="N692" s="261"/>
      <c r="O692" s="261"/>
      <c r="P692" s="261"/>
      <c r="Q692" s="261"/>
      <c r="R692" s="261"/>
      <c r="S692" s="261"/>
      <c r="T692" s="262"/>
      <c r="AT692" s="263" t="s">
        <v>168</v>
      </c>
      <c r="AU692" s="263" t="s">
        <v>88</v>
      </c>
      <c r="AV692" s="251" t="s">
        <v>88</v>
      </c>
      <c r="AW692" s="251" t="s">
        <v>35</v>
      </c>
      <c r="AX692" s="251" t="s">
        <v>79</v>
      </c>
      <c r="AY692" s="263" t="s">
        <v>160</v>
      </c>
    </row>
    <row r="693" s="276" customFormat="true" ht="12.8" hidden="false" customHeight="false" outlineLevel="0" collapsed="false">
      <c r="B693" s="277"/>
      <c r="C693" s="278"/>
      <c r="D693" s="254" t="s">
        <v>168</v>
      </c>
      <c r="E693" s="279"/>
      <c r="F693" s="280" t="s">
        <v>504</v>
      </c>
      <c r="G693" s="278"/>
      <c r="H693" s="279"/>
      <c r="I693" s="281"/>
      <c r="J693" s="278"/>
      <c r="K693" s="278"/>
      <c r="L693" s="282"/>
      <c r="M693" s="283"/>
      <c r="N693" s="284"/>
      <c r="O693" s="284"/>
      <c r="P693" s="284"/>
      <c r="Q693" s="284"/>
      <c r="R693" s="284"/>
      <c r="S693" s="284"/>
      <c r="T693" s="285"/>
      <c r="AT693" s="286" t="s">
        <v>168</v>
      </c>
      <c r="AU693" s="286" t="s">
        <v>88</v>
      </c>
      <c r="AV693" s="276" t="s">
        <v>86</v>
      </c>
      <c r="AW693" s="276" t="s">
        <v>35</v>
      </c>
      <c r="AX693" s="276" t="s">
        <v>79</v>
      </c>
      <c r="AY693" s="286" t="s">
        <v>160</v>
      </c>
    </row>
    <row r="694" s="264" customFormat="true" ht="12.8" hidden="false" customHeight="false" outlineLevel="0" collapsed="false">
      <c r="B694" s="265"/>
      <c r="C694" s="266"/>
      <c r="D694" s="254" t="s">
        <v>168</v>
      </c>
      <c r="E694" s="267"/>
      <c r="F694" s="268" t="s">
        <v>172</v>
      </c>
      <c r="G694" s="266"/>
      <c r="H694" s="269" t="n">
        <v>1.97</v>
      </c>
      <c r="I694" s="270"/>
      <c r="J694" s="266"/>
      <c r="K694" s="266"/>
      <c r="L694" s="271"/>
      <c r="M694" s="272"/>
      <c r="N694" s="273"/>
      <c r="O694" s="273"/>
      <c r="P694" s="273"/>
      <c r="Q694" s="273"/>
      <c r="R694" s="273"/>
      <c r="S694" s="273"/>
      <c r="T694" s="274"/>
      <c r="AT694" s="275" t="s">
        <v>168</v>
      </c>
      <c r="AU694" s="275" t="s">
        <v>88</v>
      </c>
      <c r="AV694" s="264" t="s">
        <v>166</v>
      </c>
      <c r="AW694" s="264" t="s">
        <v>35</v>
      </c>
      <c r="AX694" s="264" t="s">
        <v>86</v>
      </c>
      <c r="AY694" s="275" t="s">
        <v>160</v>
      </c>
    </row>
    <row r="695" s="31" customFormat="true" ht="21.75" hidden="false" customHeight="true" outlineLevel="0" collapsed="false">
      <c r="A695" s="24"/>
      <c r="B695" s="25"/>
      <c r="C695" s="237" t="s">
        <v>750</v>
      </c>
      <c r="D695" s="237" t="s">
        <v>162</v>
      </c>
      <c r="E695" s="238" t="s">
        <v>1479</v>
      </c>
      <c r="F695" s="239" t="s">
        <v>1480</v>
      </c>
      <c r="G695" s="240" t="s">
        <v>213</v>
      </c>
      <c r="H695" s="241" t="n">
        <v>11.339</v>
      </c>
      <c r="I695" s="242"/>
      <c r="J695" s="243" t="n">
        <f aca="false">ROUND(I695*H695,2)</f>
        <v>0</v>
      </c>
      <c r="K695" s="244"/>
      <c r="L695" s="30"/>
      <c r="M695" s="245"/>
      <c r="N695" s="246" t="s">
        <v>44</v>
      </c>
      <c r="O695" s="74"/>
      <c r="P695" s="247" t="n">
        <f aca="false">O695*H695</f>
        <v>0</v>
      </c>
      <c r="Q695" s="247" t="n">
        <v>0</v>
      </c>
      <c r="R695" s="247" t="n">
        <f aca="false">Q695*H695</f>
        <v>0</v>
      </c>
      <c r="S695" s="247" t="n">
        <v>0.061</v>
      </c>
      <c r="T695" s="248" t="n">
        <f aca="false">S695*H695</f>
        <v>0.691679</v>
      </c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  <c r="AR695" s="249" t="s">
        <v>166</v>
      </c>
      <c r="AT695" s="249" t="s">
        <v>162</v>
      </c>
      <c r="AU695" s="249" t="s">
        <v>88</v>
      </c>
      <c r="AY695" s="3" t="s">
        <v>160</v>
      </c>
      <c r="BE695" s="250" t="n">
        <f aca="false">IF(N695="základní",J695,0)</f>
        <v>0</v>
      </c>
      <c r="BF695" s="250" t="n">
        <f aca="false">IF(N695="snížená",J695,0)</f>
        <v>0</v>
      </c>
      <c r="BG695" s="250" t="n">
        <f aca="false">IF(N695="zákl. přenesená",J695,0)</f>
        <v>0</v>
      </c>
      <c r="BH695" s="250" t="n">
        <f aca="false">IF(N695="sníž. přenesená",J695,0)</f>
        <v>0</v>
      </c>
      <c r="BI695" s="250" t="n">
        <f aca="false">IF(N695="nulová",J695,0)</f>
        <v>0</v>
      </c>
      <c r="BJ695" s="3" t="s">
        <v>86</v>
      </c>
      <c r="BK695" s="250" t="n">
        <f aca="false">ROUND(I695*H695,2)</f>
        <v>0</v>
      </c>
      <c r="BL695" s="3" t="s">
        <v>166</v>
      </c>
      <c r="BM695" s="249" t="s">
        <v>1481</v>
      </c>
    </row>
    <row r="696" s="251" customFormat="true" ht="12.8" hidden="false" customHeight="false" outlineLevel="0" collapsed="false">
      <c r="B696" s="252"/>
      <c r="C696" s="253"/>
      <c r="D696" s="254" t="s">
        <v>168</v>
      </c>
      <c r="E696" s="255"/>
      <c r="F696" s="256" t="s">
        <v>1482</v>
      </c>
      <c r="G696" s="253"/>
      <c r="H696" s="257" t="n">
        <v>7.2</v>
      </c>
      <c r="I696" s="258"/>
      <c r="J696" s="253"/>
      <c r="K696" s="253"/>
      <c r="L696" s="259"/>
      <c r="M696" s="260"/>
      <c r="N696" s="261"/>
      <c r="O696" s="261"/>
      <c r="P696" s="261"/>
      <c r="Q696" s="261"/>
      <c r="R696" s="261"/>
      <c r="S696" s="261"/>
      <c r="T696" s="262"/>
      <c r="AT696" s="263" t="s">
        <v>168</v>
      </c>
      <c r="AU696" s="263" t="s">
        <v>88</v>
      </c>
      <c r="AV696" s="251" t="s">
        <v>88</v>
      </c>
      <c r="AW696" s="251" t="s">
        <v>35</v>
      </c>
      <c r="AX696" s="251" t="s">
        <v>79</v>
      </c>
      <c r="AY696" s="263" t="s">
        <v>160</v>
      </c>
    </row>
    <row r="697" s="251" customFormat="true" ht="12.8" hidden="false" customHeight="false" outlineLevel="0" collapsed="false">
      <c r="B697" s="252"/>
      <c r="C697" s="253"/>
      <c r="D697" s="254" t="s">
        <v>168</v>
      </c>
      <c r="E697" s="255"/>
      <c r="F697" s="256" t="s">
        <v>1483</v>
      </c>
      <c r="G697" s="253"/>
      <c r="H697" s="257" t="n">
        <v>3.059</v>
      </c>
      <c r="I697" s="258"/>
      <c r="J697" s="253"/>
      <c r="K697" s="253"/>
      <c r="L697" s="259"/>
      <c r="M697" s="260"/>
      <c r="N697" s="261"/>
      <c r="O697" s="261"/>
      <c r="P697" s="261"/>
      <c r="Q697" s="261"/>
      <c r="R697" s="261"/>
      <c r="S697" s="261"/>
      <c r="T697" s="262"/>
      <c r="AT697" s="263" t="s">
        <v>168</v>
      </c>
      <c r="AU697" s="263" t="s">
        <v>88</v>
      </c>
      <c r="AV697" s="251" t="s">
        <v>88</v>
      </c>
      <c r="AW697" s="251" t="s">
        <v>35</v>
      </c>
      <c r="AX697" s="251" t="s">
        <v>79</v>
      </c>
      <c r="AY697" s="263" t="s">
        <v>160</v>
      </c>
    </row>
    <row r="698" s="251" customFormat="true" ht="12.8" hidden="false" customHeight="false" outlineLevel="0" collapsed="false">
      <c r="B698" s="252"/>
      <c r="C698" s="253"/>
      <c r="D698" s="254" t="s">
        <v>168</v>
      </c>
      <c r="E698" s="255"/>
      <c r="F698" s="256" t="s">
        <v>1484</v>
      </c>
      <c r="G698" s="253"/>
      <c r="H698" s="257" t="n">
        <v>1.08</v>
      </c>
      <c r="I698" s="258"/>
      <c r="J698" s="253"/>
      <c r="K698" s="253"/>
      <c r="L698" s="259"/>
      <c r="M698" s="260"/>
      <c r="N698" s="261"/>
      <c r="O698" s="261"/>
      <c r="P698" s="261"/>
      <c r="Q698" s="261"/>
      <c r="R698" s="261"/>
      <c r="S698" s="261"/>
      <c r="T698" s="262"/>
      <c r="AT698" s="263" t="s">
        <v>168</v>
      </c>
      <c r="AU698" s="263" t="s">
        <v>88</v>
      </c>
      <c r="AV698" s="251" t="s">
        <v>88</v>
      </c>
      <c r="AW698" s="251" t="s">
        <v>35</v>
      </c>
      <c r="AX698" s="251" t="s">
        <v>79</v>
      </c>
      <c r="AY698" s="263" t="s">
        <v>160</v>
      </c>
    </row>
    <row r="699" s="264" customFormat="true" ht="12.8" hidden="false" customHeight="false" outlineLevel="0" collapsed="false">
      <c r="B699" s="265"/>
      <c r="C699" s="266"/>
      <c r="D699" s="254" t="s">
        <v>168</v>
      </c>
      <c r="E699" s="267"/>
      <c r="F699" s="268" t="s">
        <v>172</v>
      </c>
      <c r="G699" s="266"/>
      <c r="H699" s="269" t="n">
        <v>11.339</v>
      </c>
      <c r="I699" s="270"/>
      <c r="J699" s="266"/>
      <c r="K699" s="266"/>
      <c r="L699" s="271"/>
      <c r="M699" s="272"/>
      <c r="N699" s="273"/>
      <c r="O699" s="273"/>
      <c r="P699" s="273"/>
      <c r="Q699" s="273"/>
      <c r="R699" s="273"/>
      <c r="S699" s="273"/>
      <c r="T699" s="274"/>
      <c r="AT699" s="275" t="s">
        <v>168</v>
      </c>
      <c r="AU699" s="275" t="s">
        <v>88</v>
      </c>
      <c r="AV699" s="264" t="s">
        <v>166</v>
      </c>
      <c r="AW699" s="264" t="s">
        <v>35</v>
      </c>
      <c r="AX699" s="264" t="s">
        <v>86</v>
      </c>
      <c r="AY699" s="275" t="s">
        <v>160</v>
      </c>
    </row>
    <row r="700" s="31" customFormat="true" ht="16.5" hidden="false" customHeight="true" outlineLevel="0" collapsed="false">
      <c r="A700" s="24"/>
      <c r="B700" s="25"/>
      <c r="C700" s="237" t="s">
        <v>757</v>
      </c>
      <c r="D700" s="237" t="s">
        <v>162</v>
      </c>
      <c r="E700" s="238" t="s">
        <v>773</v>
      </c>
      <c r="F700" s="239" t="s">
        <v>774</v>
      </c>
      <c r="G700" s="240" t="s">
        <v>213</v>
      </c>
      <c r="H700" s="241" t="n">
        <v>10.244</v>
      </c>
      <c r="I700" s="242"/>
      <c r="J700" s="243" t="n">
        <f aca="false">ROUND(I700*H700,2)</f>
        <v>0</v>
      </c>
      <c r="K700" s="244"/>
      <c r="L700" s="30"/>
      <c r="M700" s="245"/>
      <c r="N700" s="246" t="s">
        <v>44</v>
      </c>
      <c r="O700" s="74"/>
      <c r="P700" s="247" t="n">
        <f aca="false">O700*H700</f>
        <v>0</v>
      </c>
      <c r="Q700" s="247" t="n">
        <v>0</v>
      </c>
      <c r="R700" s="247" t="n">
        <f aca="false">Q700*H700</f>
        <v>0</v>
      </c>
      <c r="S700" s="247" t="n">
        <v>0.076</v>
      </c>
      <c r="T700" s="248" t="n">
        <f aca="false">S700*H700</f>
        <v>0.778544</v>
      </c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  <c r="AR700" s="249" t="s">
        <v>166</v>
      </c>
      <c r="AT700" s="249" t="s">
        <v>162</v>
      </c>
      <c r="AU700" s="249" t="s">
        <v>88</v>
      </c>
      <c r="AY700" s="3" t="s">
        <v>160</v>
      </c>
      <c r="BE700" s="250" t="n">
        <f aca="false">IF(N700="základní",J700,0)</f>
        <v>0</v>
      </c>
      <c r="BF700" s="250" t="n">
        <f aca="false">IF(N700="snížená",J700,0)</f>
        <v>0</v>
      </c>
      <c r="BG700" s="250" t="n">
        <f aca="false">IF(N700="zákl. přenesená",J700,0)</f>
        <v>0</v>
      </c>
      <c r="BH700" s="250" t="n">
        <f aca="false">IF(N700="sníž. přenesená",J700,0)</f>
        <v>0</v>
      </c>
      <c r="BI700" s="250" t="n">
        <f aca="false">IF(N700="nulová",J700,0)</f>
        <v>0</v>
      </c>
      <c r="BJ700" s="3" t="s">
        <v>86</v>
      </c>
      <c r="BK700" s="250" t="n">
        <f aca="false">ROUND(I700*H700,2)</f>
        <v>0</v>
      </c>
      <c r="BL700" s="3" t="s">
        <v>166</v>
      </c>
      <c r="BM700" s="249" t="s">
        <v>775</v>
      </c>
    </row>
    <row r="701" s="251" customFormat="true" ht="12.8" hidden="false" customHeight="false" outlineLevel="0" collapsed="false">
      <c r="B701" s="252"/>
      <c r="C701" s="253"/>
      <c r="D701" s="254" t="s">
        <v>168</v>
      </c>
      <c r="E701" s="255"/>
      <c r="F701" s="256" t="s">
        <v>1485</v>
      </c>
      <c r="G701" s="253"/>
      <c r="H701" s="257" t="n">
        <v>2.364</v>
      </c>
      <c r="I701" s="258"/>
      <c r="J701" s="253"/>
      <c r="K701" s="253"/>
      <c r="L701" s="259"/>
      <c r="M701" s="260"/>
      <c r="N701" s="261"/>
      <c r="O701" s="261"/>
      <c r="P701" s="261"/>
      <c r="Q701" s="261"/>
      <c r="R701" s="261"/>
      <c r="S701" s="261"/>
      <c r="T701" s="262"/>
      <c r="AT701" s="263" t="s">
        <v>168</v>
      </c>
      <c r="AU701" s="263" t="s">
        <v>88</v>
      </c>
      <c r="AV701" s="251" t="s">
        <v>88</v>
      </c>
      <c r="AW701" s="251" t="s">
        <v>35</v>
      </c>
      <c r="AX701" s="251" t="s">
        <v>79</v>
      </c>
      <c r="AY701" s="263" t="s">
        <v>160</v>
      </c>
    </row>
    <row r="702" s="251" customFormat="true" ht="12.8" hidden="false" customHeight="false" outlineLevel="0" collapsed="false">
      <c r="B702" s="252"/>
      <c r="C702" s="253"/>
      <c r="D702" s="254" t="s">
        <v>168</v>
      </c>
      <c r="E702" s="255"/>
      <c r="F702" s="256" t="s">
        <v>1486</v>
      </c>
      <c r="G702" s="253"/>
      <c r="H702" s="257" t="n">
        <v>7.88</v>
      </c>
      <c r="I702" s="258"/>
      <c r="J702" s="253"/>
      <c r="K702" s="253"/>
      <c r="L702" s="259"/>
      <c r="M702" s="260"/>
      <c r="N702" s="261"/>
      <c r="O702" s="261"/>
      <c r="P702" s="261"/>
      <c r="Q702" s="261"/>
      <c r="R702" s="261"/>
      <c r="S702" s="261"/>
      <c r="T702" s="262"/>
      <c r="AT702" s="263" t="s">
        <v>168</v>
      </c>
      <c r="AU702" s="263" t="s">
        <v>88</v>
      </c>
      <c r="AV702" s="251" t="s">
        <v>88</v>
      </c>
      <c r="AW702" s="251" t="s">
        <v>35</v>
      </c>
      <c r="AX702" s="251" t="s">
        <v>79</v>
      </c>
      <c r="AY702" s="263" t="s">
        <v>160</v>
      </c>
    </row>
    <row r="703" s="264" customFormat="true" ht="12.8" hidden="false" customHeight="false" outlineLevel="0" collapsed="false">
      <c r="B703" s="265"/>
      <c r="C703" s="266"/>
      <c r="D703" s="254" t="s">
        <v>168</v>
      </c>
      <c r="E703" s="267"/>
      <c r="F703" s="268" t="s">
        <v>172</v>
      </c>
      <c r="G703" s="266"/>
      <c r="H703" s="269" t="n">
        <v>10.244</v>
      </c>
      <c r="I703" s="270"/>
      <c r="J703" s="266"/>
      <c r="K703" s="266"/>
      <c r="L703" s="271"/>
      <c r="M703" s="272"/>
      <c r="N703" s="273"/>
      <c r="O703" s="273"/>
      <c r="P703" s="273"/>
      <c r="Q703" s="273"/>
      <c r="R703" s="273"/>
      <c r="S703" s="273"/>
      <c r="T703" s="274"/>
      <c r="AT703" s="275" t="s">
        <v>168</v>
      </c>
      <c r="AU703" s="275" t="s">
        <v>88</v>
      </c>
      <c r="AV703" s="264" t="s">
        <v>166</v>
      </c>
      <c r="AW703" s="264" t="s">
        <v>35</v>
      </c>
      <c r="AX703" s="264" t="s">
        <v>86</v>
      </c>
      <c r="AY703" s="275" t="s">
        <v>160</v>
      </c>
    </row>
    <row r="704" s="31" customFormat="true" ht="21.75" hidden="false" customHeight="true" outlineLevel="0" collapsed="false">
      <c r="A704" s="24"/>
      <c r="B704" s="25"/>
      <c r="C704" s="237" t="s">
        <v>762</v>
      </c>
      <c r="D704" s="237" t="s">
        <v>162</v>
      </c>
      <c r="E704" s="238" t="s">
        <v>1487</v>
      </c>
      <c r="F704" s="239" t="s">
        <v>1488</v>
      </c>
      <c r="G704" s="240" t="s">
        <v>165</v>
      </c>
      <c r="H704" s="241" t="n">
        <v>2.524</v>
      </c>
      <c r="I704" s="242"/>
      <c r="J704" s="243" t="n">
        <f aca="false">ROUND(I704*H704,2)</f>
        <v>0</v>
      </c>
      <c r="K704" s="244"/>
      <c r="L704" s="30"/>
      <c r="M704" s="245"/>
      <c r="N704" s="246" t="s">
        <v>44</v>
      </c>
      <c r="O704" s="74"/>
      <c r="P704" s="247" t="n">
        <f aca="false">O704*H704</f>
        <v>0</v>
      </c>
      <c r="Q704" s="247" t="n">
        <v>0</v>
      </c>
      <c r="R704" s="247" t="n">
        <f aca="false">Q704*H704</f>
        <v>0</v>
      </c>
      <c r="S704" s="247" t="n">
        <v>1.8</v>
      </c>
      <c r="T704" s="248" t="n">
        <f aca="false">S704*H704</f>
        <v>4.5432</v>
      </c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  <c r="AR704" s="249" t="s">
        <v>166</v>
      </c>
      <c r="AT704" s="249" t="s">
        <v>162</v>
      </c>
      <c r="AU704" s="249" t="s">
        <v>88</v>
      </c>
      <c r="AY704" s="3" t="s">
        <v>160</v>
      </c>
      <c r="BE704" s="250" t="n">
        <f aca="false">IF(N704="základní",J704,0)</f>
        <v>0</v>
      </c>
      <c r="BF704" s="250" t="n">
        <f aca="false">IF(N704="snížená",J704,0)</f>
        <v>0</v>
      </c>
      <c r="BG704" s="250" t="n">
        <f aca="false">IF(N704="zákl. přenesená",J704,0)</f>
        <v>0</v>
      </c>
      <c r="BH704" s="250" t="n">
        <f aca="false">IF(N704="sníž. přenesená",J704,0)</f>
        <v>0</v>
      </c>
      <c r="BI704" s="250" t="n">
        <f aca="false">IF(N704="nulová",J704,0)</f>
        <v>0</v>
      </c>
      <c r="BJ704" s="3" t="s">
        <v>86</v>
      </c>
      <c r="BK704" s="250" t="n">
        <f aca="false">ROUND(I704*H704,2)</f>
        <v>0</v>
      </c>
      <c r="BL704" s="3" t="s">
        <v>166</v>
      </c>
      <c r="BM704" s="249" t="s">
        <v>790</v>
      </c>
    </row>
    <row r="705" s="251" customFormat="true" ht="12.8" hidden="false" customHeight="false" outlineLevel="0" collapsed="false">
      <c r="B705" s="252"/>
      <c r="C705" s="253"/>
      <c r="D705" s="254" t="s">
        <v>168</v>
      </c>
      <c r="E705" s="255"/>
      <c r="F705" s="256" t="s">
        <v>1489</v>
      </c>
      <c r="G705" s="253"/>
      <c r="H705" s="257" t="n">
        <v>0.63</v>
      </c>
      <c r="I705" s="258"/>
      <c r="J705" s="253"/>
      <c r="K705" s="253"/>
      <c r="L705" s="259"/>
      <c r="M705" s="260"/>
      <c r="N705" s="261"/>
      <c r="O705" s="261"/>
      <c r="P705" s="261"/>
      <c r="Q705" s="261"/>
      <c r="R705" s="261"/>
      <c r="S705" s="261"/>
      <c r="T705" s="262"/>
      <c r="AT705" s="263" t="s">
        <v>168</v>
      </c>
      <c r="AU705" s="263" t="s">
        <v>88</v>
      </c>
      <c r="AV705" s="251" t="s">
        <v>88</v>
      </c>
      <c r="AW705" s="251" t="s">
        <v>35</v>
      </c>
      <c r="AX705" s="251" t="s">
        <v>79</v>
      </c>
      <c r="AY705" s="263" t="s">
        <v>160</v>
      </c>
    </row>
    <row r="706" s="276" customFormat="true" ht="12.8" hidden="false" customHeight="false" outlineLevel="0" collapsed="false">
      <c r="B706" s="277"/>
      <c r="C706" s="278"/>
      <c r="D706" s="254" t="s">
        <v>168</v>
      </c>
      <c r="E706" s="279"/>
      <c r="F706" s="280" t="s">
        <v>1453</v>
      </c>
      <c r="G706" s="278"/>
      <c r="H706" s="279"/>
      <c r="I706" s="281"/>
      <c r="J706" s="278"/>
      <c r="K706" s="278"/>
      <c r="L706" s="282"/>
      <c r="M706" s="283"/>
      <c r="N706" s="284"/>
      <c r="O706" s="284"/>
      <c r="P706" s="284"/>
      <c r="Q706" s="284"/>
      <c r="R706" s="284"/>
      <c r="S706" s="284"/>
      <c r="T706" s="285"/>
      <c r="AT706" s="286" t="s">
        <v>168</v>
      </c>
      <c r="AU706" s="286" t="s">
        <v>88</v>
      </c>
      <c r="AV706" s="276" t="s">
        <v>86</v>
      </c>
      <c r="AW706" s="276" t="s">
        <v>35</v>
      </c>
      <c r="AX706" s="276" t="s">
        <v>79</v>
      </c>
      <c r="AY706" s="286" t="s">
        <v>160</v>
      </c>
    </row>
    <row r="707" s="251" customFormat="true" ht="12.8" hidden="false" customHeight="false" outlineLevel="0" collapsed="false">
      <c r="B707" s="252"/>
      <c r="C707" s="253"/>
      <c r="D707" s="254" t="s">
        <v>168</v>
      </c>
      <c r="E707" s="255"/>
      <c r="F707" s="256" t="s">
        <v>1490</v>
      </c>
      <c r="G707" s="253"/>
      <c r="H707" s="257" t="n">
        <v>0.651</v>
      </c>
      <c r="I707" s="258"/>
      <c r="J707" s="253"/>
      <c r="K707" s="253"/>
      <c r="L707" s="259"/>
      <c r="M707" s="260"/>
      <c r="N707" s="261"/>
      <c r="O707" s="261"/>
      <c r="P707" s="261"/>
      <c r="Q707" s="261"/>
      <c r="R707" s="261"/>
      <c r="S707" s="261"/>
      <c r="T707" s="262"/>
      <c r="AT707" s="263" t="s">
        <v>168</v>
      </c>
      <c r="AU707" s="263" t="s">
        <v>88</v>
      </c>
      <c r="AV707" s="251" t="s">
        <v>88</v>
      </c>
      <c r="AW707" s="251" t="s">
        <v>35</v>
      </c>
      <c r="AX707" s="251" t="s">
        <v>79</v>
      </c>
      <c r="AY707" s="263" t="s">
        <v>160</v>
      </c>
    </row>
    <row r="708" s="276" customFormat="true" ht="12.8" hidden="false" customHeight="false" outlineLevel="0" collapsed="false">
      <c r="B708" s="277"/>
      <c r="C708" s="278"/>
      <c r="D708" s="254" t="s">
        <v>168</v>
      </c>
      <c r="E708" s="279"/>
      <c r="F708" s="280" t="s">
        <v>1457</v>
      </c>
      <c r="G708" s="278"/>
      <c r="H708" s="279"/>
      <c r="I708" s="281"/>
      <c r="J708" s="278"/>
      <c r="K708" s="278"/>
      <c r="L708" s="282"/>
      <c r="M708" s="283"/>
      <c r="N708" s="284"/>
      <c r="O708" s="284"/>
      <c r="P708" s="284"/>
      <c r="Q708" s="284"/>
      <c r="R708" s="284"/>
      <c r="S708" s="284"/>
      <c r="T708" s="285"/>
      <c r="AT708" s="286" t="s">
        <v>168</v>
      </c>
      <c r="AU708" s="286" t="s">
        <v>88</v>
      </c>
      <c r="AV708" s="276" t="s">
        <v>86</v>
      </c>
      <c r="AW708" s="276" t="s">
        <v>35</v>
      </c>
      <c r="AX708" s="276" t="s">
        <v>79</v>
      </c>
      <c r="AY708" s="286" t="s">
        <v>160</v>
      </c>
    </row>
    <row r="709" s="251" customFormat="true" ht="12.8" hidden="false" customHeight="false" outlineLevel="0" collapsed="false">
      <c r="B709" s="252"/>
      <c r="C709" s="253"/>
      <c r="D709" s="254" t="s">
        <v>168</v>
      </c>
      <c r="E709" s="255"/>
      <c r="F709" s="256" t="s">
        <v>1491</v>
      </c>
      <c r="G709" s="253"/>
      <c r="H709" s="257" t="n">
        <v>0.638</v>
      </c>
      <c r="I709" s="258"/>
      <c r="J709" s="253"/>
      <c r="K709" s="253"/>
      <c r="L709" s="259"/>
      <c r="M709" s="260"/>
      <c r="N709" s="261"/>
      <c r="O709" s="261"/>
      <c r="P709" s="261"/>
      <c r="Q709" s="261"/>
      <c r="R709" s="261"/>
      <c r="S709" s="261"/>
      <c r="T709" s="262"/>
      <c r="AT709" s="263" t="s">
        <v>168</v>
      </c>
      <c r="AU709" s="263" t="s">
        <v>88</v>
      </c>
      <c r="AV709" s="251" t="s">
        <v>88</v>
      </c>
      <c r="AW709" s="251" t="s">
        <v>35</v>
      </c>
      <c r="AX709" s="251" t="s">
        <v>79</v>
      </c>
      <c r="AY709" s="263" t="s">
        <v>160</v>
      </c>
    </row>
    <row r="710" s="276" customFormat="true" ht="12.8" hidden="false" customHeight="false" outlineLevel="0" collapsed="false">
      <c r="B710" s="277"/>
      <c r="C710" s="278"/>
      <c r="D710" s="254" t="s">
        <v>168</v>
      </c>
      <c r="E710" s="279"/>
      <c r="F710" s="280" t="s">
        <v>1454</v>
      </c>
      <c r="G710" s="278"/>
      <c r="H710" s="279"/>
      <c r="I710" s="281"/>
      <c r="J710" s="278"/>
      <c r="K710" s="278"/>
      <c r="L710" s="282"/>
      <c r="M710" s="283"/>
      <c r="N710" s="284"/>
      <c r="O710" s="284"/>
      <c r="P710" s="284"/>
      <c r="Q710" s="284"/>
      <c r="R710" s="284"/>
      <c r="S710" s="284"/>
      <c r="T710" s="285"/>
      <c r="AT710" s="286" t="s">
        <v>168</v>
      </c>
      <c r="AU710" s="286" t="s">
        <v>88</v>
      </c>
      <c r="AV710" s="276" t="s">
        <v>86</v>
      </c>
      <c r="AW710" s="276" t="s">
        <v>35</v>
      </c>
      <c r="AX710" s="276" t="s">
        <v>79</v>
      </c>
      <c r="AY710" s="286" t="s">
        <v>160</v>
      </c>
    </row>
    <row r="711" s="251" customFormat="true" ht="12.8" hidden="false" customHeight="false" outlineLevel="0" collapsed="false">
      <c r="B711" s="252"/>
      <c r="C711" s="253"/>
      <c r="D711" s="254" t="s">
        <v>168</v>
      </c>
      <c r="E711" s="255"/>
      <c r="F711" s="256" t="s">
        <v>1492</v>
      </c>
      <c r="G711" s="253"/>
      <c r="H711" s="257" t="n">
        <v>0.605</v>
      </c>
      <c r="I711" s="258"/>
      <c r="J711" s="253"/>
      <c r="K711" s="253"/>
      <c r="L711" s="259"/>
      <c r="M711" s="260"/>
      <c r="N711" s="261"/>
      <c r="O711" s="261"/>
      <c r="P711" s="261"/>
      <c r="Q711" s="261"/>
      <c r="R711" s="261"/>
      <c r="S711" s="261"/>
      <c r="T711" s="262"/>
      <c r="AT711" s="263" t="s">
        <v>168</v>
      </c>
      <c r="AU711" s="263" t="s">
        <v>88</v>
      </c>
      <c r="AV711" s="251" t="s">
        <v>88</v>
      </c>
      <c r="AW711" s="251" t="s">
        <v>35</v>
      </c>
      <c r="AX711" s="251" t="s">
        <v>79</v>
      </c>
      <c r="AY711" s="263" t="s">
        <v>160</v>
      </c>
    </row>
    <row r="712" s="276" customFormat="true" ht="12.8" hidden="false" customHeight="false" outlineLevel="0" collapsed="false">
      <c r="B712" s="277"/>
      <c r="C712" s="278"/>
      <c r="D712" s="254" t="s">
        <v>168</v>
      </c>
      <c r="E712" s="279"/>
      <c r="F712" s="280" t="s">
        <v>1455</v>
      </c>
      <c r="G712" s="278"/>
      <c r="H712" s="279"/>
      <c r="I712" s="281"/>
      <c r="J712" s="278"/>
      <c r="K712" s="278"/>
      <c r="L712" s="282"/>
      <c r="M712" s="283"/>
      <c r="N712" s="284"/>
      <c r="O712" s="284"/>
      <c r="P712" s="284"/>
      <c r="Q712" s="284"/>
      <c r="R712" s="284"/>
      <c r="S712" s="284"/>
      <c r="T712" s="285"/>
      <c r="AT712" s="286" t="s">
        <v>168</v>
      </c>
      <c r="AU712" s="286" t="s">
        <v>88</v>
      </c>
      <c r="AV712" s="276" t="s">
        <v>86</v>
      </c>
      <c r="AW712" s="276" t="s">
        <v>35</v>
      </c>
      <c r="AX712" s="276" t="s">
        <v>79</v>
      </c>
      <c r="AY712" s="286" t="s">
        <v>160</v>
      </c>
    </row>
    <row r="713" s="264" customFormat="true" ht="12.8" hidden="false" customHeight="false" outlineLevel="0" collapsed="false">
      <c r="B713" s="265"/>
      <c r="C713" s="266"/>
      <c r="D713" s="254" t="s">
        <v>168</v>
      </c>
      <c r="E713" s="267"/>
      <c r="F713" s="268" t="s">
        <v>172</v>
      </c>
      <c r="G713" s="266"/>
      <c r="H713" s="269" t="n">
        <v>2.524</v>
      </c>
      <c r="I713" s="270"/>
      <c r="J713" s="266"/>
      <c r="K713" s="266"/>
      <c r="L713" s="271"/>
      <c r="M713" s="272"/>
      <c r="N713" s="273"/>
      <c r="O713" s="273"/>
      <c r="P713" s="273"/>
      <c r="Q713" s="273"/>
      <c r="R713" s="273"/>
      <c r="S713" s="273"/>
      <c r="T713" s="274"/>
      <c r="AT713" s="275" t="s">
        <v>168</v>
      </c>
      <c r="AU713" s="275" t="s">
        <v>88</v>
      </c>
      <c r="AV713" s="264" t="s">
        <v>166</v>
      </c>
      <c r="AW713" s="264" t="s">
        <v>35</v>
      </c>
      <c r="AX713" s="264" t="s">
        <v>86</v>
      </c>
      <c r="AY713" s="275" t="s">
        <v>160</v>
      </c>
    </row>
    <row r="714" s="31" customFormat="true" ht="21.75" hidden="false" customHeight="true" outlineLevel="0" collapsed="false">
      <c r="A714" s="24"/>
      <c r="B714" s="25"/>
      <c r="C714" s="237" t="s">
        <v>767</v>
      </c>
      <c r="D714" s="237" t="s">
        <v>162</v>
      </c>
      <c r="E714" s="238" t="s">
        <v>793</v>
      </c>
      <c r="F714" s="239" t="s">
        <v>794</v>
      </c>
      <c r="G714" s="240" t="s">
        <v>221</v>
      </c>
      <c r="H714" s="241" t="n">
        <v>4.9</v>
      </c>
      <c r="I714" s="242"/>
      <c r="J714" s="243" t="n">
        <f aca="false">ROUND(I714*H714,2)</f>
        <v>0</v>
      </c>
      <c r="K714" s="244"/>
      <c r="L714" s="30"/>
      <c r="M714" s="245"/>
      <c r="N714" s="246" t="s">
        <v>44</v>
      </c>
      <c r="O714" s="74"/>
      <c r="P714" s="247" t="n">
        <f aca="false">O714*H714</f>
        <v>0</v>
      </c>
      <c r="Q714" s="247" t="n">
        <v>0</v>
      </c>
      <c r="R714" s="247" t="n">
        <f aca="false">Q714*H714</f>
        <v>0</v>
      </c>
      <c r="S714" s="247" t="n">
        <v>0.007</v>
      </c>
      <c r="T714" s="248" t="n">
        <f aca="false">S714*H714</f>
        <v>0.0343</v>
      </c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  <c r="AR714" s="249" t="s">
        <v>166</v>
      </c>
      <c r="AT714" s="249" t="s">
        <v>162</v>
      </c>
      <c r="AU714" s="249" t="s">
        <v>88</v>
      </c>
      <c r="AY714" s="3" t="s">
        <v>160</v>
      </c>
      <c r="BE714" s="250" t="n">
        <f aca="false">IF(N714="základní",J714,0)</f>
        <v>0</v>
      </c>
      <c r="BF714" s="250" t="n">
        <f aca="false">IF(N714="snížená",J714,0)</f>
        <v>0</v>
      </c>
      <c r="BG714" s="250" t="n">
        <f aca="false">IF(N714="zákl. přenesená",J714,0)</f>
        <v>0</v>
      </c>
      <c r="BH714" s="250" t="n">
        <f aca="false">IF(N714="sníž. přenesená",J714,0)</f>
        <v>0</v>
      </c>
      <c r="BI714" s="250" t="n">
        <f aca="false">IF(N714="nulová",J714,0)</f>
        <v>0</v>
      </c>
      <c r="BJ714" s="3" t="s">
        <v>86</v>
      </c>
      <c r="BK714" s="250" t="n">
        <f aca="false">ROUND(I714*H714,2)</f>
        <v>0</v>
      </c>
      <c r="BL714" s="3" t="s">
        <v>166</v>
      </c>
      <c r="BM714" s="249" t="s">
        <v>795</v>
      </c>
    </row>
    <row r="715" s="251" customFormat="true" ht="12.8" hidden="false" customHeight="false" outlineLevel="0" collapsed="false">
      <c r="B715" s="252"/>
      <c r="C715" s="253"/>
      <c r="D715" s="254" t="s">
        <v>168</v>
      </c>
      <c r="E715" s="255"/>
      <c r="F715" s="256" t="s">
        <v>1493</v>
      </c>
      <c r="G715" s="253"/>
      <c r="H715" s="257" t="n">
        <v>4.9</v>
      </c>
      <c r="I715" s="258"/>
      <c r="J715" s="253"/>
      <c r="K715" s="253"/>
      <c r="L715" s="259"/>
      <c r="M715" s="260"/>
      <c r="N715" s="261"/>
      <c r="O715" s="261"/>
      <c r="P715" s="261"/>
      <c r="Q715" s="261"/>
      <c r="R715" s="261"/>
      <c r="S715" s="261"/>
      <c r="T715" s="262"/>
      <c r="AT715" s="263" t="s">
        <v>168</v>
      </c>
      <c r="AU715" s="263" t="s">
        <v>88</v>
      </c>
      <c r="AV715" s="251" t="s">
        <v>88</v>
      </c>
      <c r="AW715" s="251" t="s">
        <v>35</v>
      </c>
      <c r="AX715" s="251" t="s">
        <v>79</v>
      </c>
      <c r="AY715" s="263" t="s">
        <v>160</v>
      </c>
    </row>
    <row r="716" s="264" customFormat="true" ht="12.8" hidden="false" customHeight="false" outlineLevel="0" collapsed="false">
      <c r="B716" s="265"/>
      <c r="C716" s="266"/>
      <c r="D716" s="254" t="s">
        <v>168</v>
      </c>
      <c r="E716" s="267"/>
      <c r="F716" s="268" t="s">
        <v>172</v>
      </c>
      <c r="G716" s="266"/>
      <c r="H716" s="269" t="n">
        <v>4.9</v>
      </c>
      <c r="I716" s="270"/>
      <c r="J716" s="266"/>
      <c r="K716" s="266"/>
      <c r="L716" s="271"/>
      <c r="M716" s="272"/>
      <c r="N716" s="273"/>
      <c r="O716" s="273"/>
      <c r="P716" s="273"/>
      <c r="Q716" s="273"/>
      <c r="R716" s="273"/>
      <c r="S716" s="273"/>
      <c r="T716" s="274"/>
      <c r="AT716" s="275" t="s">
        <v>168</v>
      </c>
      <c r="AU716" s="275" t="s">
        <v>88</v>
      </c>
      <c r="AV716" s="264" t="s">
        <v>166</v>
      </c>
      <c r="AW716" s="264" t="s">
        <v>35</v>
      </c>
      <c r="AX716" s="264" t="s">
        <v>86</v>
      </c>
      <c r="AY716" s="275" t="s">
        <v>160</v>
      </c>
    </row>
    <row r="717" s="31" customFormat="true" ht="21.75" hidden="false" customHeight="true" outlineLevel="0" collapsed="false">
      <c r="A717" s="24"/>
      <c r="B717" s="25"/>
      <c r="C717" s="237" t="s">
        <v>772</v>
      </c>
      <c r="D717" s="237" t="s">
        <v>162</v>
      </c>
      <c r="E717" s="238" t="s">
        <v>798</v>
      </c>
      <c r="F717" s="239" t="s">
        <v>799</v>
      </c>
      <c r="G717" s="240" t="s">
        <v>221</v>
      </c>
      <c r="H717" s="241" t="n">
        <v>7.35</v>
      </c>
      <c r="I717" s="242"/>
      <c r="J717" s="243" t="n">
        <f aca="false">ROUND(I717*H717,2)</f>
        <v>0</v>
      </c>
      <c r="K717" s="244"/>
      <c r="L717" s="30"/>
      <c r="M717" s="245"/>
      <c r="N717" s="246" t="s">
        <v>44</v>
      </c>
      <c r="O717" s="74"/>
      <c r="P717" s="247" t="n">
        <f aca="false">O717*H717</f>
        <v>0</v>
      </c>
      <c r="Q717" s="247" t="n">
        <v>0</v>
      </c>
      <c r="R717" s="247" t="n">
        <f aca="false">Q717*H717</f>
        <v>0</v>
      </c>
      <c r="S717" s="247" t="n">
        <v>0.009</v>
      </c>
      <c r="T717" s="248" t="n">
        <f aca="false">S717*H717</f>
        <v>0.06615</v>
      </c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  <c r="AR717" s="249" t="s">
        <v>166</v>
      </c>
      <c r="AT717" s="249" t="s">
        <v>162</v>
      </c>
      <c r="AU717" s="249" t="s">
        <v>88</v>
      </c>
      <c r="AY717" s="3" t="s">
        <v>160</v>
      </c>
      <c r="BE717" s="250" t="n">
        <f aca="false">IF(N717="základní",J717,0)</f>
        <v>0</v>
      </c>
      <c r="BF717" s="250" t="n">
        <f aca="false">IF(N717="snížená",J717,0)</f>
        <v>0</v>
      </c>
      <c r="BG717" s="250" t="n">
        <f aca="false">IF(N717="zákl. přenesená",J717,0)</f>
        <v>0</v>
      </c>
      <c r="BH717" s="250" t="n">
        <f aca="false">IF(N717="sníž. přenesená",J717,0)</f>
        <v>0</v>
      </c>
      <c r="BI717" s="250" t="n">
        <f aca="false">IF(N717="nulová",J717,0)</f>
        <v>0</v>
      </c>
      <c r="BJ717" s="3" t="s">
        <v>86</v>
      </c>
      <c r="BK717" s="250" t="n">
        <f aca="false">ROUND(I717*H717,2)</f>
        <v>0</v>
      </c>
      <c r="BL717" s="3" t="s">
        <v>166</v>
      </c>
      <c r="BM717" s="249" t="s">
        <v>800</v>
      </c>
    </row>
    <row r="718" s="251" customFormat="true" ht="12.8" hidden="false" customHeight="false" outlineLevel="0" collapsed="false">
      <c r="B718" s="252"/>
      <c r="C718" s="253"/>
      <c r="D718" s="254" t="s">
        <v>168</v>
      </c>
      <c r="E718" s="255"/>
      <c r="F718" s="256" t="s">
        <v>1494</v>
      </c>
      <c r="G718" s="253"/>
      <c r="H718" s="257" t="n">
        <v>7.35</v>
      </c>
      <c r="I718" s="258"/>
      <c r="J718" s="253"/>
      <c r="K718" s="253"/>
      <c r="L718" s="259"/>
      <c r="M718" s="260"/>
      <c r="N718" s="261"/>
      <c r="O718" s="261"/>
      <c r="P718" s="261"/>
      <c r="Q718" s="261"/>
      <c r="R718" s="261"/>
      <c r="S718" s="261"/>
      <c r="T718" s="262"/>
      <c r="AT718" s="263" t="s">
        <v>168</v>
      </c>
      <c r="AU718" s="263" t="s">
        <v>88</v>
      </c>
      <c r="AV718" s="251" t="s">
        <v>88</v>
      </c>
      <c r="AW718" s="251" t="s">
        <v>35</v>
      </c>
      <c r="AX718" s="251" t="s">
        <v>79</v>
      </c>
      <c r="AY718" s="263" t="s">
        <v>160</v>
      </c>
    </row>
    <row r="719" s="264" customFormat="true" ht="12.8" hidden="false" customHeight="false" outlineLevel="0" collapsed="false">
      <c r="B719" s="265"/>
      <c r="C719" s="266"/>
      <c r="D719" s="254" t="s">
        <v>168</v>
      </c>
      <c r="E719" s="267"/>
      <c r="F719" s="268" t="s">
        <v>172</v>
      </c>
      <c r="G719" s="266"/>
      <c r="H719" s="269" t="n">
        <v>7.35</v>
      </c>
      <c r="I719" s="270"/>
      <c r="J719" s="266"/>
      <c r="K719" s="266"/>
      <c r="L719" s="271"/>
      <c r="M719" s="272"/>
      <c r="N719" s="273"/>
      <c r="O719" s="273"/>
      <c r="P719" s="273"/>
      <c r="Q719" s="273"/>
      <c r="R719" s="273"/>
      <c r="S719" s="273"/>
      <c r="T719" s="274"/>
      <c r="AT719" s="275" t="s">
        <v>168</v>
      </c>
      <c r="AU719" s="275" t="s">
        <v>88</v>
      </c>
      <c r="AV719" s="264" t="s">
        <v>166</v>
      </c>
      <c r="AW719" s="264" t="s">
        <v>35</v>
      </c>
      <c r="AX719" s="264" t="s">
        <v>86</v>
      </c>
      <c r="AY719" s="275" t="s">
        <v>160</v>
      </c>
    </row>
    <row r="720" s="31" customFormat="true" ht="21.75" hidden="false" customHeight="true" outlineLevel="0" collapsed="false">
      <c r="A720" s="24"/>
      <c r="B720" s="25"/>
      <c r="C720" s="237" t="s">
        <v>779</v>
      </c>
      <c r="D720" s="237" t="s">
        <v>162</v>
      </c>
      <c r="E720" s="238" t="s">
        <v>803</v>
      </c>
      <c r="F720" s="239" t="s">
        <v>804</v>
      </c>
      <c r="G720" s="240" t="s">
        <v>221</v>
      </c>
      <c r="H720" s="241" t="n">
        <v>12</v>
      </c>
      <c r="I720" s="242"/>
      <c r="J720" s="243" t="n">
        <f aca="false">ROUND(I720*H720,2)</f>
        <v>0</v>
      </c>
      <c r="K720" s="244"/>
      <c r="L720" s="30"/>
      <c r="M720" s="245"/>
      <c r="N720" s="246" t="s">
        <v>44</v>
      </c>
      <c r="O720" s="74"/>
      <c r="P720" s="247" t="n">
        <f aca="false">O720*H720</f>
        <v>0</v>
      </c>
      <c r="Q720" s="247" t="n">
        <v>0</v>
      </c>
      <c r="R720" s="247" t="n">
        <f aca="false">Q720*H720</f>
        <v>0</v>
      </c>
      <c r="S720" s="247" t="n">
        <v>0.04</v>
      </c>
      <c r="T720" s="248" t="n">
        <f aca="false">S720*H720</f>
        <v>0.48</v>
      </c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  <c r="AR720" s="249" t="s">
        <v>166</v>
      </c>
      <c r="AT720" s="249" t="s">
        <v>162</v>
      </c>
      <c r="AU720" s="249" t="s">
        <v>88</v>
      </c>
      <c r="AY720" s="3" t="s">
        <v>160</v>
      </c>
      <c r="BE720" s="250" t="n">
        <f aca="false">IF(N720="základní",J720,0)</f>
        <v>0</v>
      </c>
      <c r="BF720" s="250" t="n">
        <f aca="false">IF(N720="snížená",J720,0)</f>
        <v>0</v>
      </c>
      <c r="BG720" s="250" t="n">
        <f aca="false">IF(N720="zákl. přenesená",J720,0)</f>
        <v>0</v>
      </c>
      <c r="BH720" s="250" t="n">
        <f aca="false">IF(N720="sníž. přenesená",J720,0)</f>
        <v>0</v>
      </c>
      <c r="BI720" s="250" t="n">
        <f aca="false">IF(N720="nulová",J720,0)</f>
        <v>0</v>
      </c>
      <c r="BJ720" s="3" t="s">
        <v>86</v>
      </c>
      <c r="BK720" s="250" t="n">
        <f aca="false">ROUND(I720*H720,2)</f>
        <v>0</v>
      </c>
      <c r="BL720" s="3" t="s">
        <v>166</v>
      </c>
      <c r="BM720" s="249" t="s">
        <v>805</v>
      </c>
    </row>
    <row r="721" s="251" customFormat="true" ht="12.8" hidden="false" customHeight="false" outlineLevel="0" collapsed="false">
      <c r="B721" s="252"/>
      <c r="C721" s="253"/>
      <c r="D721" s="254" t="s">
        <v>168</v>
      </c>
      <c r="E721" s="255"/>
      <c r="F721" s="256" t="s">
        <v>811</v>
      </c>
      <c r="G721" s="253"/>
      <c r="H721" s="257" t="n">
        <v>3</v>
      </c>
      <c r="I721" s="258"/>
      <c r="J721" s="253"/>
      <c r="K721" s="253"/>
      <c r="L721" s="259"/>
      <c r="M721" s="260"/>
      <c r="N721" s="261"/>
      <c r="O721" s="261"/>
      <c r="P721" s="261"/>
      <c r="Q721" s="261"/>
      <c r="R721" s="261"/>
      <c r="S721" s="261"/>
      <c r="T721" s="262"/>
      <c r="AT721" s="263" t="s">
        <v>168</v>
      </c>
      <c r="AU721" s="263" t="s">
        <v>88</v>
      </c>
      <c r="AV721" s="251" t="s">
        <v>88</v>
      </c>
      <c r="AW721" s="251" t="s">
        <v>35</v>
      </c>
      <c r="AX721" s="251" t="s">
        <v>79</v>
      </c>
      <c r="AY721" s="263" t="s">
        <v>160</v>
      </c>
    </row>
    <row r="722" s="276" customFormat="true" ht="12.8" hidden="false" customHeight="false" outlineLevel="0" collapsed="false">
      <c r="B722" s="277"/>
      <c r="C722" s="278"/>
      <c r="D722" s="254" t="s">
        <v>168</v>
      </c>
      <c r="E722" s="279"/>
      <c r="F722" s="280" t="s">
        <v>1453</v>
      </c>
      <c r="G722" s="278"/>
      <c r="H722" s="279"/>
      <c r="I722" s="281"/>
      <c r="J722" s="278"/>
      <c r="K722" s="278"/>
      <c r="L722" s="282"/>
      <c r="M722" s="283"/>
      <c r="N722" s="284"/>
      <c r="O722" s="284"/>
      <c r="P722" s="284"/>
      <c r="Q722" s="284"/>
      <c r="R722" s="284"/>
      <c r="S722" s="284"/>
      <c r="T722" s="285"/>
      <c r="AT722" s="286" t="s">
        <v>168</v>
      </c>
      <c r="AU722" s="286" t="s">
        <v>88</v>
      </c>
      <c r="AV722" s="276" t="s">
        <v>86</v>
      </c>
      <c r="AW722" s="276" t="s">
        <v>35</v>
      </c>
      <c r="AX722" s="276" t="s">
        <v>79</v>
      </c>
      <c r="AY722" s="286" t="s">
        <v>160</v>
      </c>
    </row>
    <row r="723" s="251" customFormat="true" ht="12.8" hidden="false" customHeight="false" outlineLevel="0" collapsed="false">
      <c r="B723" s="252"/>
      <c r="C723" s="253"/>
      <c r="D723" s="254" t="s">
        <v>168</v>
      </c>
      <c r="E723" s="255"/>
      <c r="F723" s="256" t="s">
        <v>811</v>
      </c>
      <c r="G723" s="253"/>
      <c r="H723" s="257" t="n">
        <v>3</v>
      </c>
      <c r="I723" s="258"/>
      <c r="J723" s="253"/>
      <c r="K723" s="253"/>
      <c r="L723" s="259"/>
      <c r="M723" s="260"/>
      <c r="N723" s="261"/>
      <c r="O723" s="261"/>
      <c r="P723" s="261"/>
      <c r="Q723" s="261"/>
      <c r="R723" s="261"/>
      <c r="S723" s="261"/>
      <c r="T723" s="262"/>
      <c r="AT723" s="263" t="s">
        <v>168</v>
      </c>
      <c r="AU723" s="263" t="s">
        <v>88</v>
      </c>
      <c r="AV723" s="251" t="s">
        <v>88</v>
      </c>
      <c r="AW723" s="251" t="s">
        <v>35</v>
      </c>
      <c r="AX723" s="251" t="s">
        <v>79</v>
      </c>
      <c r="AY723" s="263" t="s">
        <v>160</v>
      </c>
    </row>
    <row r="724" s="276" customFormat="true" ht="12.8" hidden="false" customHeight="false" outlineLevel="0" collapsed="false">
      <c r="B724" s="277"/>
      <c r="C724" s="278"/>
      <c r="D724" s="254" t="s">
        <v>168</v>
      </c>
      <c r="E724" s="279"/>
      <c r="F724" s="280" t="s">
        <v>1457</v>
      </c>
      <c r="G724" s="278"/>
      <c r="H724" s="279"/>
      <c r="I724" s="281"/>
      <c r="J724" s="278"/>
      <c r="K724" s="278"/>
      <c r="L724" s="282"/>
      <c r="M724" s="283"/>
      <c r="N724" s="284"/>
      <c r="O724" s="284"/>
      <c r="P724" s="284"/>
      <c r="Q724" s="284"/>
      <c r="R724" s="284"/>
      <c r="S724" s="284"/>
      <c r="T724" s="285"/>
      <c r="AT724" s="286" t="s">
        <v>168</v>
      </c>
      <c r="AU724" s="286" t="s">
        <v>88</v>
      </c>
      <c r="AV724" s="276" t="s">
        <v>86</v>
      </c>
      <c r="AW724" s="276" t="s">
        <v>35</v>
      </c>
      <c r="AX724" s="276" t="s">
        <v>79</v>
      </c>
      <c r="AY724" s="286" t="s">
        <v>160</v>
      </c>
    </row>
    <row r="725" s="251" customFormat="true" ht="12.8" hidden="false" customHeight="false" outlineLevel="0" collapsed="false">
      <c r="B725" s="252"/>
      <c r="C725" s="253"/>
      <c r="D725" s="254" t="s">
        <v>168</v>
      </c>
      <c r="E725" s="255"/>
      <c r="F725" s="256" t="s">
        <v>811</v>
      </c>
      <c r="G725" s="253"/>
      <c r="H725" s="257" t="n">
        <v>3</v>
      </c>
      <c r="I725" s="258"/>
      <c r="J725" s="253"/>
      <c r="K725" s="253"/>
      <c r="L725" s="259"/>
      <c r="M725" s="260"/>
      <c r="N725" s="261"/>
      <c r="O725" s="261"/>
      <c r="P725" s="261"/>
      <c r="Q725" s="261"/>
      <c r="R725" s="261"/>
      <c r="S725" s="261"/>
      <c r="T725" s="262"/>
      <c r="AT725" s="263" t="s">
        <v>168</v>
      </c>
      <c r="AU725" s="263" t="s">
        <v>88</v>
      </c>
      <c r="AV725" s="251" t="s">
        <v>88</v>
      </c>
      <c r="AW725" s="251" t="s">
        <v>35</v>
      </c>
      <c r="AX725" s="251" t="s">
        <v>79</v>
      </c>
      <c r="AY725" s="263" t="s">
        <v>160</v>
      </c>
    </row>
    <row r="726" s="276" customFormat="true" ht="12.8" hidden="false" customHeight="false" outlineLevel="0" collapsed="false">
      <c r="B726" s="277"/>
      <c r="C726" s="278"/>
      <c r="D726" s="254" t="s">
        <v>168</v>
      </c>
      <c r="E726" s="279"/>
      <c r="F726" s="280" t="s">
        <v>1454</v>
      </c>
      <c r="G726" s="278"/>
      <c r="H726" s="279"/>
      <c r="I726" s="281"/>
      <c r="J726" s="278"/>
      <c r="K726" s="278"/>
      <c r="L726" s="282"/>
      <c r="M726" s="283"/>
      <c r="N726" s="284"/>
      <c r="O726" s="284"/>
      <c r="P726" s="284"/>
      <c r="Q726" s="284"/>
      <c r="R726" s="284"/>
      <c r="S726" s="284"/>
      <c r="T726" s="285"/>
      <c r="AT726" s="286" t="s">
        <v>168</v>
      </c>
      <c r="AU726" s="286" t="s">
        <v>88</v>
      </c>
      <c r="AV726" s="276" t="s">
        <v>86</v>
      </c>
      <c r="AW726" s="276" t="s">
        <v>35</v>
      </c>
      <c r="AX726" s="276" t="s">
        <v>79</v>
      </c>
      <c r="AY726" s="286" t="s">
        <v>160</v>
      </c>
    </row>
    <row r="727" s="251" customFormat="true" ht="12.8" hidden="false" customHeight="false" outlineLevel="0" collapsed="false">
      <c r="B727" s="252"/>
      <c r="C727" s="253"/>
      <c r="D727" s="254" t="s">
        <v>168</v>
      </c>
      <c r="E727" s="255"/>
      <c r="F727" s="256" t="s">
        <v>811</v>
      </c>
      <c r="G727" s="253"/>
      <c r="H727" s="257" t="n">
        <v>3</v>
      </c>
      <c r="I727" s="258"/>
      <c r="J727" s="253"/>
      <c r="K727" s="253"/>
      <c r="L727" s="259"/>
      <c r="M727" s="260"/>
      <c r="N727" s="261"/>
      <c r="O727" s="261"/>
      <c r="P727" s="261"/>
      <c r="Q727" s="261"/>
      <c r="R727" s="261"/>
      <c r="S727" s="261"/>
      <c r="T727" s="262"/>
      <c r="AT727" s="263" t="s">
        <v>168</v>
      </c>
      <c r="AU727" s="263" t="s">
        <v>88</v>
      </c>
      <c r="AV727" s="251" t="s">
        <v>88</v>
      </c>
      <c r="AW727" s="251" t="s">
        <v>35</v>
      </c>
      <c r="AX727" s="251" t="s">
        <v>79</v>
      </c>
      <c r="AY727" s="263" t="s">
        <v>160</v>
      </c>
    </row>
    <row r="728" s="276" customFormat="true" ht="12.8" hidden="false" customHeight="false" outlineLevel="0" collapsed="false">
      <c r="B728" s="277"/>
      <c r="C728" s="278"/>
      <c r="D728" s="254" t="s">
        <v>168</v>
      </c>
      <c r="E728" s="279"/>
      <c r="F728" s="280" t="s">
        <v>1455</v>
      </c>
      <c r="G728" s="278"/>
      <c r="H728" s="279"/>
      <c r="I728" s="281"/>
      <c r="J728" s="278"/>
      <c r="K728" s="278"/>
      <c r="L728" s="282"/>
      <c r="M728" s="283"/>
      <c r="N728" s="284"/>
      <c r="O728" s="284"/>
      <c r="P728" s="284"/>
      <c r="Q728" s="284"/>
      <c r="R728" s="284"/>
      <c r="S728" s="284"/>
      <c r="T728" s="285"/>
      <c r="AT728" s="286" t="s">
        <v>168</v>
      </c>
      <c r="AU728" s="286" t="s">
        <v>88</v>
      </c>
      <c r="AV728" s="276" t="s">
        <v>86</v>
      </c>
      <c r="AW728" s="276" t="s">
        <v>35</v>
      </c>
      <c r="AX728" s="276" t="s">
        <v>79</v>
      </c>
      <c r="AY728" s="286" t="s">
        <v>160</v>
      </c>
    </row>
    <row r="729" s="264" customFormat="true" ht="12.8" hidden="false" customHeight="false" outlineLevel="0" collapsed="false">
      <c r="B729" s="265"/>
      <c r="C729" s="266"/>
      <c r="D729" s="254" t="s">
        <v>168</v>
      </c>
      <c r="E729" s="267"/>
      <c r="F729" s="268" t="s">
        <v>172</v>
      </c>
      <c r="G729" s="266"/>
      <c r="H729" s="269" t="n">
        <v>12</v>
      </c>
      <c r="I729" s="270"/>
      <c r="J729" s="266"/>
      <c r="K729" s="266"/>
      <c r="L729" s="271"/>
      <c r="M729" s="272"/>
      <c r="N729" s="273"/>
      <c r="O729" s="273"/>
      <c r="P729" s="273"/>
      <c r="Q729" s="273"/>
      <c r="R729" s="273"/>
      <c r="S729" s="273"/>
      <c r="T729" s="274"/>
      <c r="AT729" s="275" t="s">
        <v>168</v>
      </c>
      <c r="AU729" s="275" t="s">
        <v>88</v>
      </c>
      <c r="AV729" s="264" t="s">
        <v>166</v>
      </c>
      <c r="AW729" s="264" t="s">
        <v>35</v>
      </c>
      <c r="AX729" s="264" t="s">
        <v>86</v>
      </c>
      <c r="AY729" s="275" t="s">
        <v>160</v>
      </c>
    </row>
    <row r="730" s="31" customFormat="true" ht="21.75" hidden="false" customHeight="true" outlineLevel="0" collapsed="false">
      <c r="A730" s="24"/>
      <c r="B730" s="25"/>
      <c r="C730" s="237" t="s">
        <v>787</v>
      </c>
      <c r="D730" s="237" t="s">
        <v>162</v>
      </c>
      <c r="E730" s="238" t="s">
        <v>817</v>
      </c>
      <c r="F730" s="239" t="s">
        <v>818</v>
      </c>
      <c r="G730" s="240" t="s">
        <v>213</v>
      </c>
      <c r="H730" s="241" t="n">
        <v>99.35</v>
      </c>
      <c r="I730" s="242"/>
      <c r="J730" s="243" t="n">
        <f aca="false">ROUND(I730*H730,2)</f>
        <v>0</v>
      </c>
      <c r="K730" s="244"/>
      <c r="L730" s="30"/>
      <c r="M730" s="245"/>
      <c r="N730" s="246" t="s">
        <v>44</v>
      </c>
      <c r="O730" s="74"/>
      <c r="P730" s="247" t="n">
        <f aca="false">O730*H730</f>
        <v>0</v>
      </c>
      <c r="Q730" s="247" t="n">
        <v>0</v>
      </c>
      <c r="R730" s="247" t="n">
        <f aca="false">Q730*H730</f>
        <v>0</v>
      </c>
      <c r="S730" s="247" t="n">
        <v>0.004</v>
      </c>
      <c r="T730" s="248" t="n">
        <f aca="false">S730*H730</f>
        <v>0.3974</v>
      </c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  <c r="AR730" s="249" t="s">
        <v>166</v>
      </c>
      <c r="AT730" s="249" t="s">
        <v>162</v>
      </c>
      <c r="AU730" s="249" t="s">
        <v>88</v>
      </c>
      <c r="AY730" s="3" t="s">
        <v>160</v>
      </c>
      <c r="BE730" s="250" t="n">
        <f aca="false">IF(N730="základní",J730,0)</f>
        <v>0</v>
      </c>
      <c r="BF730" s="250" t="n">
        <f aca="false">IF(N730="snížená",J730,0)</f>
        <v>0</v>
      </c>
      <c r="BG730" s="250" t="n">
        <f aca="false">IF(N730="zákl. přenesená",J730,0)</f>
        <v>0</v>
      </c>
      <c r="BH730" s="250" t="n">
        <f aca="false">IF(N730="sníž. přenesená",J730,0)</f>
        <v>0</v>
      </c>
      <c r="BI730" s="250" t="n">
        <f aca="false">IF(N730="nulová",J730,0)</f>
        <v>0</v>
      </c>
      <c r="BJ730" s="3" t="s">
        <v>86</v>
      </c>
      <c r="BK730" s="250" t="n">
        <f aca="false">ROUND(I730*H730,2)</f>
        <v>0</v>
      </c>
      <c r="BL730" s="3" t="s">
        <v>166</v>
      </c>
      <c r="BM730" s="249" t="s">
        <v>819</v>
      </c>
    </row>
    <row r="731" s="251" customFormat="true" ht="12.8" hidden="false" customHeight="false" outlineLevel="0" collapsed="false">
      <c r="B731" s="252"/>
      <c r="C731" s="253"/>
      <c r="D731" s="254" t="s">
        <v>168</v>
      </c>
      <c r="E731" s="255"/>
      <c r="F731" s="256" t="s">
        <v>1325</v>
      </c>
      <c r="G731" s="253"/>
      <c r="H731" s="257" t="n">
        <v>13.04</v>
      </c>
      <c r="I731" s="258"/>
      <c r="J731" s="253"/>
      <c r="K731" s="253"/>
      <c r="L731" s="259"/>
      <c r="M731" s="260"/>
      <c r="N731" s="261"/>
      <c r="O731" s="261"/>
      <c r="P731" s="261"/>
      <c r="Q731" s="261"/>
      <c r="R731" s="261"/>
      <c r="S731" s="261"/>
      <c r="T731" s="262"/>
      <c r="AT731" s="263" t="s">
        <v>168</v>
      </c>
      <c r="AU731" s="263" t="s">
        <v>88</v>
      </c>
      <c r="AV731" s="251" t="s">
        <v>88</v>
      </c>
      <c r="AW731" s="251" t="s">
        <v>35</v>
      </c>
      <c r="AX731" s="251" t="s">
        <v>79</v>
      </c>
      <c r="AY731" s="263" t="s">
        <v>160</v>
      </c>
    </row>
    <row r="732" s="276" customFormat="true" ht="12.8" hidden="false" customHeight="false" outlineLevel="0" collapsed="false">
      <c r="B732" s="277"/>
      <c r="C732" s="278"/>
      <c r="D732" s="254" t="s">
        <v>168</v>
      </c>
      <c r="E732" s="279"/>
      <c r="F732" s="280" t="s">
        <v>1326</v>
      </c>
      <c r="G732" s="278"/>
      <c r="H732" s="279"/>
      <c r="I732" s="281"/>
      <c r="J732" s="278"/>
      <c r="K732" s="278"/>
      <c r="L732" s="282"/>
      <c r="M732" s="283"/>
      <c r="N732" s="284"/>
      <c r="O732" s="284"/>
      <c r="P732" s="284"/>
      <c r="Q732" s="284"/>
      <c r="R732" s="284"/>
      <c r="S732" s="284"/>
      <c r="T732" s="285"/>
      <c r="AT732" s="286" t="s">
        <v>168</v>
      </c>
      <c r="AU732" s="286" t="s">
        <v>88</v>
      </c>
      <c r="AV732" s="276" t="s">
        <v>86</v>
      </c>
      <c r="AW732" s="276" t="s">
        <v>35</v>
      </c>
      <c r="AX732" s="276" t="s">
        <v>79</v>
      </c>
      <c r="AY732" s="286" t="s">
        <v>160</v>
      </c>
    </row>
    <row r="733" s="251" customFormat="true" ht="12.8" hidden="false" customHeight="false" outlineLevel="0" collapsed="false">
      <c r="B733" s="252"/>
      <c r="C733" s="253"/>
      <c r="D733" s="254" t="s">
        <v>168</v>
      </c>
      <c r="E733" s="255"/>
      <c r="F733" s="256" t="s">
        <v>1327</v>
      </c>
      <c r="G733" s="253"/>
      <c r="H733" s="257" t="n">
        <v>15.48</v>
      </c>
      <c r="I733" s="258"/>
      <c r="J733" s="253"/>
      <c r="K733" s="253"/>
      <c r="L733" s="259"/>
      <c r="M733" s="260"/>
      <c r="N733" s="261"/>
      <c r="O733" s="261"/>
      <c r="P733" s="261"/>
      <c r="Q733" s="261"/>
      <c r="R733" s="261"/>
      <c r="S733" s="261"/>
      <c r="T733" s="262"/>
      <c r="AT733" s="263" t="s">
        <v>168</v>
      </c>
      <c r="AU733" s="263" t="s">
        <v>88</v>
      </c>
      <c r="AV733" s="251" t="s">
        <v>88</v>
      </c>
      <c r="AW733" s="251" t="s">
        <v>35</v>
      </c>
      <c r="AX733" s="251" t="s">
        <v>79</v>
      </c>
      <c r="AY733" s="263" t="s">
        <v>160</v>
      </c>
    </row>
    <row r="734" s="276" customFormat="true" ht="12.8" hidden="false" customHeight="false" outlineLevel="0" collapsed="false">
      <c r="B734" s="277"/>
      <c r="C734" s="278"/>
      <c r="D734" s="254" t="s">
        <v>168</v>
      </c>
      <c r="E734" s="279"/>
      <c r="F734" s="280" t="s">
        <v>1328</v>
      </c>
      <c r="G734" s="278"/>
      <c r="H734" s="279"/>
      <c r="I734" s="281"/>
      <c r="J734" s="278"/>
      <c r="K734" s="278"/>
      <c r="L734" s="282"/>
      <c r="M734" s="283"/>
      <c r="N734" s="284"/>
      <c r="O734" s="284"/>
      <c r="P734" s="284"/>
      <c r="Q734" s="284"/>
      <c r="R734" s="284"/>
      <c r="S734" s="284"/>
      <c r="T734" s="285"/>
      <c r="AT734" s="286" t="s">
        <v>168</v>
      </c>
      <c r="AU734" s="286" t="s">
        <v>88</v>
      </c>
      <c r="AV734" s="276" t="s">
        <v>86</v>
      </c>
      <c r="AW734" s="276" t="s">
        <v>35</v>
      </c>
      <c r="AX734" s="276" t="s">
        <v>79</v>
      </c>
      <c r="AY734" s="286" t="s">
        <v>160</v>
      </c>
    </row>
    <row r="735" s="251" customFormat="true" ht="12.8" hidden="false" customHeight="false" outlineLevel="0" collapsed="false">
      <c r="B735" s="252"/>
      <c r="C735" s="253"/>
      <c r="D735" s="254" t="s">
        <v>168</v>
      </c>
      <c r="E735" s="255"/>
      <c r="F735" s="256" t="s">
        <v>1329</v>
      </c>
      <c r="G735" s="253"/>
      <c r="H735" s="257" t="n">
        <v>2.54</v>
      </c>
      <c r="I735" s="258"/>
      <c r="J735" s="253"/>
      <c r="K735" s="253"/>
      <c r="L735" s="259"/>
      <c r="M735" s="260"/>
      <c r="N735" s="261"/>
      <c r="O735" s="261"/>
      <c r="P735" s="261"/>
      <c r="Q735" s="261"/>
      <c r="R735" s="261"/>
      <c r="S735" s="261"/>
      <c r="T735" s="262"/>
      <c r="AT735" s="263" t="s">
        <v>168</v>
      </c>
      <c r="AU735" s="263" t="s">
        <v>88</v>
      </c>
      <c r="AV735" s="251" t="s">
        <v>88</v>
      </c>
      <c r="AW735" s="251" t="s">
        <v>35</v>
      </c>
      <c r="AX735" s="251" t="s">
        <v>79</v>
      </c>
      <c r="AY735" s="263" t="s">
        <v>160</v>
      </c>
    </row>
    <row r="736" s="276" customFormat="true" ht="12.8" hidden="false" customHeight="false" outlineLevel="0" collapsed="false">
      <c r="B736" s="277"/>
      <c r="C736" s="278"/>
      <c r="D736" s="254" t="s">
        <v>168</v>
      </c>
      <c r="E736" s="279"/>
      <c r="F736" s="280" t="s">
        <v>1330</v>
      </c>
      <c r="G736" s="278"/>
      <c r="H736" s="279"/>
      <c r="I736" s="281"/>
      <c r="J736" s="278"/>
      <c r="K736" s="278"/>
      <c r="L736" s="282"/>
      <c r="M736" s="283"/>
      <c r="N736" s="284"/>
      <c r="O736" s="284"/>
      <c r="P736" s="284"/>
      <c r="Q736" s="284"/>
      <c r="R736" s="284"/>
      <c r="S736" s="284"/>
      <c r="T736" s="285"/>
      <c r="AT736" s="286" t="s">
        <v>168</v>
      </c>
      <c r="AU736" s="286" t="s">
        <v>88</v>
      </c>
      <c r="AV736" s="276" t="s">
        <v>86</v>
      </c>
      <c r="AW736" s="276" t="s">
        <v>35</v>
      </c>
      <c r="AX736" s="276" t="s">
        <v>79</v>
      </c>
      <c r="AY736" s="286" t="s">
        <v>160</v>
      </c>
    </row>
    <row r="737" s="251" customFormat="true" ht="12.8" hidden="false" customHeight="false" outlineLevel="0" collapsed="false">
      <c r="B737" s="252"/>
      <c r="C737" s="253"/>
      <c r="D737" s="254" t="s">
        <v>168</v>
      </c>
      <c r="E737" s="255"/>
      <c r="F737" s="256" t="s">
        <v>1331</v>
      </c>
      <c r="G737" s="253"/>
      <c r="H737" s="257" t="n">
        <v>3.89</v>
      </c>
      <c r="I737" s="258"/>
      <c r="J737" s="253"/>
      <c r="K737" s="253"/>
      <c r="L737" s="259"/>
      <c r="M737" s="260"/>
      <c r="N737" s="261"/>
      <c r="O737" s="261"/>
      <c r="P737" s="261"/>
      <c r="Q737" s="261"/>
      <c r="R737" s="261"/>
      <c r="S737" s="261"/>
      <c r="T737" s="262"/>
      <c r="AT737" s="263" t="s">
        <v>168</v>
      </c>
      <c r="AU737" s="263" t="s">
        <v>88</v>
      </c>
      <c r="AV737" s="251" t="s">
        <v>88</v>
      </c>
      <c r="AW737" s="251" t="s">
        <v>35</v>
      </c>
      <c r="AX737" s="251" t="s">
        <v>79</v>
      </c>
      <c r="AY737" s="263" t="s">
        <v>160</v>
      </c>
    </row>
    <row r="738" s="276" customFormat="true" ht="12.8" hidden="false" customHeight="false" outlineLevel="0" collapsed="false">
      <c r="B738" s="277"/>
      <c r="C738" s="278"/>
      <c r="D738" s="254" t="s">
        <v>168</v>
      </c>
      <c r="E738" s="279"/>
      <c r="F738" s="280" t="s">
        <v>1332</v>
      </c>
      <c r="G738" s="278"/>
      <c r="H738" s="279"/>
      <c r="I738" s="281"/>
      <c r="J738" s="278"/>
      <c r="K738" s="278"/>
      <c r="L738" s="282"/>
      <c r="M738" s="283"/>
      <c r="N738" s="284"/>
      <c r="O738" s="284"/>
      <c r="P738" s="284"/>
      <c r="Q738" s="284"/>
      <c r="R738" s="284"/>
      <c r="S738" s="284"/>
      <c r="T738" s="285"/>
      <c r="AT738" s="286" t="s">
        <v>168</v>
      </c>
      <c r="AU738" s="286" t="s">
        <v>88</v>
      </c>
      <c r="AV738" s="276" t="s">
        <v>86</v>
      </c>
      <c r="AW738" s="276" t="s">
        <v>35</v>
      </c>
      <c r="AX738" s="276" t="s">
        <v>79</v>
      </c>
      <c r="AY738" s="286" t="s">
        <v>160</v>
      </c>
    </row>
    <row r="739" s="251" customFormat="true" ht="12.8" hidden="false" customHeight="false" outlineLevel="0" collapsed="false">
      <c r="B739" s="252"/>
      <c r="C739" s="253"/>
      <c r="D739" s="254" t="s">
        <v>168</v>
      </c>
      <c r="E739" s="255"/>
      <c r="F739" s="256" t="s">
        <v>1333</v>
      </c>
      <c r="G739" s="253"/>
      <c r="H739" s="257" t="n">
        <v>21.17</v>
      </c>
      <c r="I739" s="258"/>
      <c r="J739" s="253"/>
      <c r="K739" s="253"/>
      <c r="L739" s="259"/>
      <c r="M739" s="260"/>
      <c r="N739" s="261"/>
      <c r="O739" s="261"/>
      <c r="P739" s="261"/>
      <c r="Q739" s="261"/>
      <c r="R739" s="261"/>
      <c r="S739" s="261"/>
      <c r="T739" s="262"/>
      <c r="AT739" s="263" t="s">
        <v>168</v>
      </c>
      <c r="AU739" s="263" t="s">
        <v>88</v>
      </c>
      <c r="AV739" s="251" t="s">
        <v>88</v>
      </c>
      <c r="AW739" s="251" t="s">
        <v>35</v>
      </c>
      <c r="AX739" s="251" t="s">
        <v>79</v>
      </c>
      <c r="AY739" s="263" t="s">
        <v>160</v>
      </c>
    </row>
    <row r="740" s="276" customFormat="true" ht="12.8" hidden="false" customHeight="false" outlineLevel="0" collapsed="false">
      <c r="B740" s="277"/>
      <c r="C740" s="278"/>
      <c r="D740" s="254" t="s">
        <v>168</v>
      </c>
      <c r="E740" s="279"/>
      <c r="F740" s="280" t="s">
        <v>1334</v>
      </c>
      <c r="G740" s="278"/>
      <c r="H740" s="279"/>
      <c r="I740" s="281"/>
      <c r="J740" s="278"/>
      <c r="K740" s="278"/>
      <c r="L740" s="282"/>
      <c r="M740" s="283"/>
      <c r="N740" s="284"/>
      <c r="O740" s="284"/>
      <c r="P740" s="284"/>
      <c r="Q740" s="284"/>
      <c r="R740" s="284"/>
      <c r="S740" s="284"/>
      <c r="T740" s="285"/>
      <c r="AT740" s="286" t="s">
        <v>168</v>
      </c>
      <c r="AU740" s="286" t="s">
        <v>88</v>
      </c>
      <c r="AV740" s="276" t="s">
        <v>86</v>
      </c>
      <c r="AW740" s="276" t="s">
        <v>35</v>
      </c>
      <c r="AX740" s="276" t="s">
        <v>79</v>
      </c>
      <c r="AY740" s="286" t="s">
        <v>160</v>
      </c>
    </row>
    <row r="741" s="251" customFormat="true" ht="12.8" hidden="false" customHeight="false" outlineLevel="0" collapsed="false">
      <c r="B741" s="252"/>
      <c r="C741" s="253"/>
      <c r="D741" s="254" t="s">
        <v>168</v>
      </c>
      <c r="E741" s="255"/>
      <c r="F741" s="256" t="s">
        <v>1335</v>
      </c>
      <c r="G741" s="253"/>
      <c r="H741" s="257" t="n">
        <v>13.45</v>
      </c>
      <c r="I741" s="258"/>
      <c r="J741" s="253"/>
      <c r="K741" s="253"/>
      <c r="L741" s="259"/>
      <c r="M741" s="260"/>
      <c r="N741" s="261"/>
      <c r="O741" s="261"/>
      <c r="P741" s="261"/>
      <c r="Q741" s="261"/>
      <c r="R741" s="261"/>
      <c r="S741" s="261"/>
      <c r="T741" s="262"/>
      <c r="AT741" s="263" t="s">
        <v>168</v>
      </c>
      <c r="AU741" s="263" t="s">
        <v>88</v>
      </c>
      <c r="AV741" s="251" t="s">
        <v>88</v>
      </c>
      <c r="AW741" s="251" t="s">
        <v>35</v>
      </c>
      <c r="AX741" s="251" t="s">
        <v>79</v>
      </c>
      <c r="AY741" s="263" t="s">
        <v>160</v>
      </c>
    </row>
    <row r="742" s="276" customFormat="true" ht="12.8" hidden="false" customHeight="false" outlineLevel="0" collapsed="false">
      <c r="B742" s="277"/>
      <c r="C742" s="278"/>
      <c r="D742" s="254" t="s">
        <v>168</v>
      </c>
      <c r="E742" s="279"/>
      <c r="F742" s="280" t="s">
        <v>1336</v>
      </c>
      <c r="G742" s="278"/>
      <c r="H742" s="279"/>
      <c r="I742" s="281"/>
      <c r="J742" s="278"/>
      <c r="K742" s="278"/>
      <c r="L742" s="282"/>
      <c r="M742" s="283"/>
      <c r="N742" s="284"/>
      <c r="O742" s="284"/>
      <c r="P742" s="284"/>
      <c r="Q742" s="284"/>
      <c r="R742" s="284"/>
      <c r="S742" s="284"/>
      <c r="T742" s="285"/>
      <c r="AT742" s="286" t="s">
        <v>168</v>
      </c>
      <c r="AU742" s="286" t="s">
        <v>88</v>
      </c>
      <c r="AV742" s="276" t="s">
        <v>86</v>
      </c>
      <c r="AW742" s="276" t="s">
        <v>35</v>
      </c>
      <c r="AX742" s="276" t="s">
        <v>79</v>
      </c>
      <c r="AY742" s="286" t="s">
        <v>160</v>
      </c>
    </row>
    <row r="743" s="251" customFormat="true" ht="12.8" hidden="false" customHeight="false" outlineLevel="0" collapsed="false">
      <c r="B743" s="252"/>
      <c r="C743" s="253"/>
      <c r="D743" s="254" t="s">
        <v>168</v>
      </c>
      <c r="E743" s="255"/>
      <c r="F743" s="256" t="s">
        <v>1337</v>
      </c>
      <c r="G743" s="253"/>
      <c r="H743" s="257" t="n">
        <v>5.6</v>
      </c>
      <c r="I743" s="258"/>
      <c r="J743" s="253"/>
      <c r="K743" s="253"/>
      <c r="L743" s="259"/>
      <c r="M743" s="260"/>
      <c r="N743" s="261"/>
      <c r="O743" s="261"/>
      <c r="P743" s="261"/>
      <c r="Q743" s="261"/>
      <c r="R743" s="261"/>
      <c r="S743" s="261"/>
      <c r="T743" s="262"/>
      <c r="AT743" s="263" t="s">
        <v>168</v>
      </c>
      <c r="AU743" s="263" t="s">
        <v>88</v>
      </c>
      <c r="AV743" s="251" t="s">
        <v>88</v>
      </c>
      <c r="AW743" s="251" t="s">
        <v>35</v>
      </c>
      <c r="AX743" s="251" t="s">
        <v>79</v>
      </c>
      <c r="AY743" s="263" t="s">
        <v>160</v>
      </c>
    </row>
    <row r="744" s="276" customFormat="true" ht="12.8" hidden="false" customHeight="false" outlineLevel="0" collapsed="false">
      <c r="B744" s="277"/>
      <c r="C744" s="278"/>
      <c r="D744" s="254" t="s">
        <v>168</v>
      </c>
      <c r="E744" s="279"/>
      <c r="F744" s="280" t="s">
        <v>1338</v>
      </c>
      <c r="G744" s="278"/>
      <c r="H744" s="279"/>
      <c r="I744" s="281"/>
      <c r="J744" s="278"/>
      <c r="K744" s="278"/>
      <c r="L744" s="282"/>
      <c r="M744" s="283"/>
      <c r="N744" s="284"/>
      <c r="O744" s="284"/>
      <c r="P744" s="284"/>
      <c r="Q744" s="284"/>
      <c r="R744" s="284"/>
      <c r="S744" s="284"/>
      <c r="T744" s="285"/>
      <c r="AT744" s="286" t="s">
        <v>168</v>
      </c>
      <c r="AU744" s="286" t="s">
        <v>88</v>
      </c>
      <c r="AV744" s="276" t="s">
        <v>86</v>
      </c>
      <c r="AW744" s="276" t="s">
        <v>35</v>
      </c>
      <c r="AX744" s="276" t="s">
        <v>79</v>
      </c>
      <c r="AY744" s="286" t="s">
        <v>160</v>
      </c>
    </row>
    <row r="745" s="251" customFormat="true" ht="12.8" hidden="false" customHeight="false" outlineLevel="0" collapsed="false">
      <c r="B745" s="252"/>
      <c r="C745" s="253"/>
      <c r="D745" s="254" t="s">
        <v>168</v>
      </c>
      <c r="E745" s="255"/>
      <c r="F745" s="256" t="s">
        <v>1339</v>
      </c>
      <c r="G745" s="253"/>
      <c r="H745" s="257" t="n">
        <v>14.2</v>
      </c>
      <c r="I745" s="258"/>
      <c r="J745" s="253"/>
      <c r="K745" s="253"/>
      <c r="L745" s="259"/>
      <c r="M745" s="260"/>
      <c r="N745" s="261"/>
      <c r="O745" s="261"/>
      <c r="P745" s="261"/>
      <c r="Q745" s="261"/>
      <c r="R745" s="261"/>
      <c r="S745" s="261"/>
      <c r="T745" s="262"/>
      <c r="AT745" s="263" t="s">
        <v>168</v>
      </c>
      <c r="AU745" s="263" t="s">
        <v>88</v>
      </c>
      <c r="AV745" s="251" t="s">
        <v>88</v>
      </c>
      <c r="AW745" s="251" t="s">
        <v>35</v>
      </c>
      <c r="AX745" s="251" t="s">
        <v>79</v>
      </c>
      <c r="AY745" s="263" t="s">
        <v>160</v>
      </c>
    </row>
    <row r="746" s="276" customFormat="true" ht="12.8" hidden="false" customHeight="false" outlineLevel="0" collapsed="false">
      <c r="B746" s="277"/>
      <c r="C746" s="278"/>
      <c r="D746" s="254" t="s">
        <v>168</v>
      </c>
      <c r="E746" s="279"/>
      <c r="F746" s="280" t="s">
        <v>1340</v>
      </c>
      <c r="G746" s="278"/>
      <c r="H746" s="279"/>
      <c r="I746" s="281"/>
      <c r="J746" s="278"/>
      <c r="K746" s="278"/>
      <c r="L746" s="282"/>
      <c r="M746" s="283"/>
      <c r="N746" s="284"/>
      <c r="O746" s="284"/>
      <c r="P746" s="284"/>
      <c r="Q746" s="284"/>
      <c r="R746" s="284"/>
      <c r="S746" s="284"/>
      <c r="T746" s="285"/>
      <c r="AT746" s="286" t="s">
        <v>168</v>
      </c>
      <c r="AU746" s="286" t="s">
        <v>88</v>
      </c>
      <c r="AV746" s="276" t="s">
        <v>86</v>
      </c>
      <c r="AW746" s="276" t="s">
        <v>35</v>
      </c>
      <c r="AX746" s="276" t="s">
        <v>79</v>
      </c>
      <c r="AY746" s="286" t="s">
        <v>160</v>
      </c>
    </row>
    <row r="747" s="251" customFormat="true" ht="12.8" hidden="false" customHeight="false" outlineLevel="0" collapsed="false">
      <c r="B747" s="252"/>
      <c r="C747" s="253"/>
      <c r="D747" s="254" t="s">
        <v>168</v>
      </c>
      <c r="E747" s="255"/>
      <c r="F747" s="256" t="s">
        <v>1341</v>
      </c>
      <c r="G747" s="253"/>
      <c r="H747" s="257" t="n">
        <v>5.44</v>
      </c>
      <c r="I747" s="258"/>
      <c r="J747" s="253"/>
      <c r="K747" s="253"/>
      <c r="L747" s="259"/>
      <c r="M747" s="260"/>
      <c r="N747" s="261"/>
      <c r="O747" s="261"/>
      <c r="P747" s="261"/>
      <c r="Q747" s="261"/>
      <c r="R747" s="261"/>
      <c r="S747" s="261"/>
      <c r="T747" s="262"/>
      <c r="AT747" s="263" t="s">
        <v>168</v>
      </c>
      <c r="AU747" s="263" t="s">
        <v>88</v>
      </c>
      <c r="AV747" s="251" t="s">
        <v>88</v>
      </c>
      <c r="AW747" s="251" t="s">
        <v>35</v>
      </c>
      <c r="AX747" s="251" t="s">
        <v>79</v>
      </c>
      <c r="AY747" s="263" t="s">
        <v>160</v>
      </c>
    </row>
    <row r="748" s="276" customFormat="true" ht="12.8" hidden="false" customHeight="false" outlineLevel="0" collapsed="false">
      <c r="B748" s="277"/>
      <c r="C748" s="278"/>
      <c r="D748" s="254" t="s">
        <v>168</v>
      </c>
      <c r="E748" s="279"/>
      <c r="F748" s="280" t="s">
        <v>1342</v>
      </c>
      <c r="G748" s="278"/>
      <c r="H748" s="279"/>
      <c r="I748" s="281"/>
      <c r="J748" s="278"/>
      <c r="K748" s="278"/>
      <c r="L748" s="282"/>
      <c r="M748" s="283"/>
      <c r="N748" s="284"/>
      <c r="O748" s="284"/>
      <c r="P748" s="284"/>
      <c r="Q748" s="284"/>
      <c r="R748" s="284"/>
      <c r="S748" s="284"/>
      <c r="T748" s="285"/>
      <c r="AT748" s="286" t="s">
        <v>168</v>
      </c>
      <c r="AU748" s="286" t="s">
        <v>88</v>
      </c>
      <c r="AV748" s="276" t="s">
        <v>86</v>
      </c>
      <c r="AW748" s="276" t="s">
        <v>35</v>
      </c>
      <c r="AX748" s="276" t="s">
        <v>79</v>
      </c>
      <c r="AY748" s="286" t="s">
        <v>160</v>
      </c>
    </row>
    <row r="749" s="251" customFormat="true" ht="12.8" hidden="false" customHeight="false" outlineLevel="0" collapsed="false">
      <c r="B749" s="252"/>
      <c r="C749" s="253"/>
      <c r="D749" s="254" t="s">
        <v>168</v>
      </c>
      <c r="E749" s="255"/>
      <c r="F749" s="256" t="s">
        <v>1343</v>
      </c>
      <c r="G749" s="253"/>
      <c r="H749" s="257" t="n">
        <v>4.54</v>
      </c>
      <c r="I749" s="258"/>
      <c r="J749" s="253"/>
      <c r="K749" s="253"/>
      <c r="L749" s="259"/>
      <c r="M749" s="260"/>
      <c r="N749" s="261"/>
      <c r="O749" s="261"/>
      <c r="P749" s="261"/>
      <c r="Q749" s="261"/>
      <c r="R749" s="261"/>
      <c r="S749" s="261"/>
      <c r="T749" s="262"/>
      <c r="AT749" s="263" t="s">
        <v>168</v>
      </c>
      <c r="AU749" s="263" t="s">
        <v>88</v>
      </c>
      <c r="AV749" s="251" t="s">
        <v>88</v>
      </c>
      <c r="AW749" s="251" t="s">
        <v>35</v>
      </c>
      <c r="AX749" s="251" t="s">
        <v>79</v>
      </c>
      <c r="AY749" s="263" t="s">
        <v>160</v>
      </c>
    </row>
    <row r="750" s="276" customFormat="true" ht="12.8" hidden="false" customHeight="false" outlineLevel="0" collapsed="false">
      <c r="B750" s="277"/>
      <c r="C750" s="278"/>
      <c r="D750" s="254" t="s">
        <v>168</v>
      </c>
      <c r="E750" s="279"/>
      <c r="F750" s="280" t="s">
        <v>1344</v>
      </c>
      <c r="G750" s="278"/>
      <c r="H750" s="279"/>
      <c r="I750" s="281"/>
      <c r="J750" s="278"/>
      <c r="K750" s="278"/>
      <c r="L750" s="282"/>
      <c r="M750" s="283"/>
      <c r="N750" s="284"/>
      <c r="O750" s="284"/>
      <c r="P750" s="284"/>
      <c r="Q750" s="284"/>
      <c r="R750" s="284"/>
      <c r="S750" s="284"/>
      <c r="T750" s="285"/>
      <c r="AT750" s="286" t="s">
        <v>168</v>
      </c>
      <c r="AU750" s="286" t="s">
        <v>88</v>
      </c>
      <c r="AV750" s="276" t="s">
        <v>86</v>
      </c>
      <c r="AW750" s="276" t="s">
        <v>35</v>
      </c>
      <c r="AX750" s="276" t="s">
        <v>79</v>
      </c>
      <c r="AY750" s="286" t="s">
        <v>160</v>
      </c>
    </row>
    <row r="751" s="264" customFormat="true" ht="12.8" hidden="false" customHeight="false" outlineLevel="0" collapsed="false">
      <c r="B751" s="265"/>
      <c r="C751" s="266"/>
      <c r="D751" s="254" t="s">
        <v>168</v>
      </c>
      <c r="E751" s="267"/>
      <c r="F751" s="268" t="s">
        <v>172</v>
      </c>
      <c r="G751" s="266"/>
      <c r="H751" s="269" t="n">
        <v>99.35</v>
      </c>
      <c r="I751" s="270"/>
      <c r="J751" s="266"/>
      <c r="K751" s="266"/>
      <c r="L751" s="271"/>
      <c r="M751" s="272"/>
      <c r="N751" s="273"/>
      <c r="O751" s="273"/>
      <c r="P751" s="273"/>
      <c r="Q751" s="273"/>
      <c r="R751" s="273"/>
      <c r="S751" s="273"/>
      <c r="T751" s="274"/>
      <c r="AT751" s="275" t="s">
        <v>168</v>
      </c>
      <c r="AU751" s="275" t="s">
        <v>88</v>
      </c>
      <c r="AV751" s="264" t="s">
        <v>166</v>
      </c>
      <c r="AW751" s="264" t="s">
        <v>35</v>
      </c>
      <c r="AX751" s="264" t="s">
        <v>86</v>
      </c>
      <c r="AY751" s="275" t="s">
        <v>160</v>
      </c>
    </row>
    <row r="752" s="31" customFormat="true" ht="21.75" hidden="false" customHeight="true" outlineLevel="0" collapsed="false">
      <c r="A752" s="24"/>
      <c r="B752" s="25"/>
      <c r="C752" s="237" t="s">
        <v>792</v>
      </c>
      <c r="D752" s="237" t="s">
        <v>162</v>
      </c>
      <c r="E752" s="238" t="s">
        <v>821</v>
      </c>
      <c r="F752" s="239" t="s">
        <v>822</v>
      </c>
      <c r="G752" s="240" t="s">
        <v>213</v>
      </c>
      <c r="H752" s="241" t="n">
        <v>249.19</v>
      </c>
      <c r="I752" s="242"/>
      <c r="J752" s="243" t="n">
        <f aca="false">ROUND(I752*H752,2)</f>
        <v>0</v>
      </c>
      <c r="K752" s="244"/>
      <c r="L752" s="30"/>
      <c r="M752" s="245"/>
      <c r="N752" s="246" t="s">
        <v>44</v>
      </c>
      <c r="O752" s="74"/>
      <c r="P752" s="247" t="n">
        <f aca="false">O752*H752</f>
        <v>0</v>
      </c>
      <c r="Q752" s="247" t="n">
        <v>0</v>
      </c>
      <c r="R752" s="247" t="n">
        <f aca="false">Q752*H752</f>
        <v>0</v>
      </c>
      <c r="S752" s="247" t="n">
        <v>0.01</v>
      </c>
      <c r="T752" s="248" t="n">
        <f aca="false">S752*H752</f>
        <v>2.4919</v>
      </c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  <c r="AE752" s="24"/>
      <c r="AR752" s="249" t="s">
        <v>166</v>
      </c>
      <c r="AT752" s="249" t="s">
        <v>162</v>
      </c>
      <c r="AU752" s="249" t="s">
        <v>88</v>
      </c>
      <c r="AY752" s="3" t="s">
        <v>160</v>
      </c>
      <c r="BE752" s="250" t="n">
        <f aca="false">IF(N752="základní",J752,0)</f>
        <v>0</v>
      </c>
      <c r="BF752" s="250" t="n">
        <f aca="false">IF(N752="snížená",J752,0)</f>
        <v>0</v>
      </c>
      <c r="BG752" s="250" t="n">
        <f aca="false">IF(N752="zákl. přenesená",J752,0)</f>
        <v>0</v>
      </c>
      <c r="BH752" s="250" t="n">
        <f aca="false">IF(N752="sníž. přenesená",J752,0)</f>
        <v>0</v>
      </c>
      <c r="BI752" s="250" t="n">
        <f aca="false">IF(N752="nulová",J752,0)</f>
        <v>0</v>
      </c>
      <c r="BJ752" s="3" t="s">
        <v>86</v>
      </c>
      <c r="BK752" s="250" t="n">
        <f aca="false">ROUND(I752*H752,2)</f>
        <v>0</v>
      </c>
      <c r="BL752" s="3" t="s">
        <v>166</v>
      </c>
      <c r="BM752" s="249" t="s">
        <v>823</v>
      </c>
    </row>
    <row r="753" s="251" customFormat="true" ht="12.8" hidden="false" customHeight="false" outlineLevel="0" collapsed="false">
      <c r="B753" s="252"/>
      <c r="C753" s="253"/>
      <c r="D753" s="254" t="s">
        <v>168</v>
      </c>
      <c r="E753" s="255"/>
      <c r="F753" s="256" t="s">
        <v>1349</v>
      </c>
      <c r="G753" s="253"/>
      <c r="H753" s="257" t="n">
        <v>36.138</v>
      </c>
      <c r="I753" s="258"/>
      <c r="J753" s="253"/>
      <c r="K753" s="253"/>
      <c r="L753" s="259"/>
      <c r="M753" s="260"/>
      <c r="N753" s="261"/>
      <c r="O753" s="261"/>
      <c r="P753" s="261"/>
      <c r="Q753" s="261"/>
      <c r="R753" s="261"/>
      <c r="S753" s="261"/>
      <c r="T753" s="262"/>
      <c r="AT753" s="263" t="s">
        <v>168</v>
      </c>
      <c r="AU753" s="263" t="s">
        <v>88</v>
      </c>
      <c r="AV753" s="251" t="s">
        <v>88</v>
      </c>
      <c r="AW753" s="251" t="s">
        <v>35</v>
      </c>
      <c r="AX753" s="251" t="s">
        <v>79</v>
      </c>
      <c r="AY753" s="263" t="s">
        <v>160</v>
      </c>
    </row>
    <row r="754" s="251" customFormat="true" ht="12.8" hidden="false" customHeight="false" outlineLevel="0" collapsed="false">
      <c r="B754" s="252"/>
      <c r="C754" s="253"/>
      <c r="D754" s="254" t="s">
        <v>168</v>
      </c>
      <c r="E754" s="255"/>
      <c r="F754" s="256" t="s">
        <v>1350</v>
      </c>
      <c r="G754" s="253"/>
      <c r="H754" s="257" t="n">
        <v>-1.02</v>
      </c>
      <c r="I754" s="258"/>
      <c r="J754" s="253"/>
      <c r="K754" s="253"/>
      <c r="L754" s="259"/>
      <c r="M754" s="260"/>
      <c r="N754" s="261"/>
      <c r="O754" s="261"/>
      <c r="P754" s="261"/>
      <c r="Q754" s="261"/>
      <c r="R754" s="261"/>
      <c r="S754" s="261"/>
      <c r="T754" s="262"/>
      <c r="AT754" s="263" t="s">
        <v>168</v>
      </c>
      <c r="AU754" s="263" t="s">
        <v>88</v>
      </c>
      <c r="AV754" s="251" t="s">
        <v>88</v>
      </c>
      <c r="AW754" s="251" t="s">
        <v>35</v>
      </c>
      <c r="AX754" s="251" t="s">
        <v>79</v>
      </c>
      <c r="AY754" s="263" t="s">
        <v>160</v>
      </c>
    </row>
    <row r="755" s="251" customFormat="true" ht="12.8" hidden="false" customHeight="false" outlineLevel="0" collapsed="false">
      <c r="B755" s="252"/>
      <c r="C755" s="253"/>
      <c r="D755" s="254" t="s">
        <v>168</v>
      </c>
      <c r="E755" s="255"/>
      <c r="F755" s="256" t="s">
        <v>1351</v>
      </c>
      <c r="G755" s="253"/>
      <c r="H755" s="257" t="n">
        <v>-0.768</v>
      </c>
      <c r="I755" s="258"/>
      <c r="J755" s="253"/>
      <c r="K755" s="253"/>
      <c r="L755" s="259"/>
      <c r="M755" s="260"/>
      <c r="N755" s="261"/>
      <c r="O755" s="261"/>
      <c r="P755" s="261"/>
      <c r="Q755" s="261"/>
      <c r="R755" s="261"/>
      <c r="S755" s="261"/>
      <c r="T755" s="262"/>
      <c r="AT755" s="263" t="s">
        <v>168</v>
      </c>
      <c r="AU755" s="263" t="s">
        <v>88</v>
      </c>
      <c r="AV755" s="251" t="s">
        <v>88</v>
      </c>
      <c r="AW755" s="251" t="s">
        <v>35</v>
      </c>
      <c r="AX755" s="251" t="s">
        <v>79</v>
      </c>
      <c r="AY755" s="263" t="s">
        <v>160</v>
      </c>
    </row>
    <row r="756" s="251" customFormat="true" ht="12.8" hidden="false" customHeight="false" outlineLevel="0" collapsed="false">
      <c r="B756" s="252"/>
      <c r="C756" s="253"/>
      <c r="D756" s="254" t="s">
        <v>168</v>
      </c>
      <c r="E756" s="255"/>
      <c r="F756" s="256" t="s">
        <v>556</v>
      </c>
      <c r="G756" s="253"/>
      <c r="H756" s="257" t="n">
        <v>-3.152</v>
      </c>
      <c r="I756" s="258"/>
      <c r="J756" s="253"/>
      <c r="K756" s="253"/>
      <c r="L756" s="259"/>
      <c r="M756" s="260"/>
      <c r="N756" s="261"/>
      <c r="O756" s="261"/>
      <c r="P756" s="261"/>
      <c r="Q756" s="261"/>
      <c r="R756" s="261"/>
      <c r="S756" s="261"/>
      <c r="T756" s="262"/>
      <c r="AT756" s="263" t="s">
        <v>168</v>
      </c>
      <c r="AU756" s="263" t="s">
        <v>88</v>
      </c>
      <c r="AV756" s="251" t="s">
        <v>88</v>
      </c>
      <c r="AW756" s="251" t="s">
        <v>35</v>
      </c>
      <c r="AX756" s="251" t="s">
        <v>79</v>
      </c>
      <c r="AY756" s="263" t="s">
        <v>160</v>
      </c>
    </row>
    <row r="757" s="276" customFormat="true" ht="12.8" hidden="false" customHeight="false" outlineLevel="0" collapsed="false">
      <c r="B757" s="277"/>
      <c r="C757" s="278"/>
      <c r="D757" s="254" t="s">
        <v>168</v>
      </c>
      <c r="E757" s="279"/>
      <c r="F757" s="280" t="s">
        <v>1326</v>
      </c>
      <c r="G757" s="278"/>
      <c r="H757" s="279"/>
      <c r="I757" s="281"/>
      <c r="J757" s="278"/>
      <c r="K757" s="278"/>
      <c r="L757" s="282"/>
      <c r="M757" s="283"/>
      <c r="N757" s="284"/>
      <c r="O757" s="284"/>
      <c r="P757" s="284"/>
      <c r="Q757" s="284"/>
      <c r="R757" s="284"/>
      <c r="S757" s="284"/>
      <c r="T757" s="285"/>
      <c r="AT757" s="286" t="s">
        <v>168</v>
      </c>
      <c r="AU757" s="286" t="s">
        <v>88</v>
      </c>
      <c r="AV757" s="276" t="s">
        <v>86</v>
      </c>
      <c r="AW757" s="276" t="s">
        <v>35</v>
      </c>
      <c r="AX757" s="276" t="s">
        <v>79</v>
      </c>
      <c r="AY757" s="286" t="s">
        <v>160</v>
      </c>
    </row>
    <row r="758" s="251" customFormat="true" ht="12.8" hidden="false" customHeight="false" outlineLevel="0" collapsed="false">
      <c r="B758" s="252"/>
      <c r="C758" s="253"/>
      <c r="D758" s="254" t="s">
        <v>168</v>
      </c>
      <c r="E758" s="255"/>
      <c r="F758" s="256" t="s">
        <v>1352</v>
      </c>
      <c r="G758" s="253"/>
      <c r="H758" s="257" t="n">
        <v>39.445</v>
      </c>
      <c r="I758" s="258"/>
      <c r="J758" s="253"/>
      <c r="K758" s="253"/>
      <c r="L758" s="259"/>
      <c r="M758" s="260"/>
      <c r="N758" s="261"/>
      <c r="O758" s="261"/>
      <c r="P758" s="261"/>
      <c r="Q758" s="261"/>
      <c r="R758" s="261"/>
      <c r="S758" s="261"/>
      <c r="T758" s="262"/>
      <c r="AT758" s="263" t="s">
        <v>168</v>
      </c>
      <c r="AU758" s="263" t="s">
        <v>88</v>
      </c>
      <c r="AV758" s="251" t="s">
        <v>88</v>
      </c>
      <c r="AW758" s="251" t="s">
        <v>35</v>
      </c>
      <c r="AX758" s="251" t="s">
        <v>79</v>
      </c>
      <c r="AY758" s="263" t="s">
        <v>160</v>
      </c>
    </row>
    <row r="759" s="251" customFormat="true" ht="12.8" hidden="false" customHeight="false" outlineLevel="0" collapsed="false">
      <c r="B759" s="252"/>
      <c r="C759" s="253"/>
      <c r="D759" s="254" t="s">
        <v>168</v>
      </c>
      <c r="E759" s="255"/>
      <c r="F759" s="256" t="s">
        <v>1351</v>
      </c>
      <c r="G759" s="253"/>
      <c r="H759" s="257" t="n">
        <v>-0.768</v>
      </c>
      <c r="I759" s="258"/>
      <c r="J759" s="253"/>
      <c r="K759" s="253"/>
      <c r="L759" s="259"/>
      <c r="M759" s="260"/>
      <c r="N759" s="261"/>
      <c r="O759" s="261"/>
      <c r="P759" s="261"/>
      <c r="Q759" s="261"/>
      <c r="R759" s="261"/>
      <c r="S759" s="261"/>
      <c r="T759" s="262"/>
      <c r="AT759" s="263" t="s">
        <v>168</v>
      </c>
      <c r="AU759" s="263" t="s">
        <v>88</v>
      </c>
      <c r="AV759" s="251" t="s">
        <v>88</v>
      </c>
      <c r="AW759" s="251" t="s">
        <v>35</v>
      </c>
      <c r="AX759" s="251" t="s">
        <v>79</v>
      </c>
      <c r="AY759" s="263" t="s">
        <v>160</v>
      </c>
    </row>
    <row r="760" s="251" customFormat="true" ht="12.8" hidden="false" customHeight="false" outlineLevel="0" collapsed="false">
      <c r="B760" s="252"/>
      <c r="C760" s="253"/>
      <c r="D760" s="254" t="s">
        <v>168</v>
      </c>
      <c r="E760" s="255"/>
      <c r="F760" s="256" t="s">
        <v>1353</v>
      </c>
      <c r="G760" s="253"/>
      <c r="H760" s="257" t="n">
        <v>-0.536</v>
      </c>
      <c r="I760" s="258"/>
      <c r="J760" s="253"/>
      <c r="K760" s="253"/>
      <c r="L760" s="259"/>
      <c r="M760" s="260"/>
      <c r="N760" s="261"/>
      <c r="O760" s="261"/>
      <c r="P760" s="261"/>
      <c r="Q760" s="261"/>
      <c r="R760" s="261"/>
      <c r="S760" s="261"/>
      <c r="T760" s="262"/>
      <c r="AT760" s="263" t="s">
        <v>168</v>
      </c>
      <c r="AU760" s="263" t="s">
        <v>88</v>
      </c>
      <c r="AV760" s="251" t="s">
        <v>88</v>
      </c>
      <c r="AW760" s="251" t="s">
        <v>35</v>
      </c>
      <c r="AX760" s="251" t="s">
        <v>79</v>
      </c>
      <c r="AY760" s="263" t="s">
        <v>160</v>
      </c>
    </row>
    <row r="761" s="276" customFormat="true" ht="12.8" hidden="false" customHeight="false" outlineLevel="0" collapsed="false">
      <c r="B761" s="277"/>
      <c r="C761" s="278"/>
      <c r="D761" s="254" t="s">
        <v>168</v>
      </c>
      <c r="E761" s="279"/>
      <c r="F761" s="280" t="s">
        <v>1328</v>
      </c>
      <c r="G761" s="278"/>
      <c r="H761" s="279"/>
      <c r="I761" s="281"/>
      <c r="J761" s="278"/>
      <c r="K761" s="278"/>
      <c r="L761" s="282"/>
      <c r="M761" s="283"/>
      <c r="N761" s="284"/>
      <c r="O761" s="284"/>
      <c r="P761" s="284"/>
      <c r="Q761" s="284"/>
      <c r="R761" s="284"/>
      <c r="S761" s="284"/>
      <c r="T761" s="285"/>
      <c r="AT761" s="286" t="s">
        <v>168</v>
      </c>
      <c r="AU761" s="286" t="s">
        <v>88</v>
      </c>
      <c r="AV761" s="276" t="s">
        <v>86</v>
      </c>
      <c r="AW761" s="276" t="s">
        <v>35</v>
      </c>
      <c r="AX761" s="276" t="s">
        <v>79</v>
      </c>
      <c r="AY761" s="286" t="s">
        <v>160</v>
      </c>
    </row>
    <row r="762" s="251" customFormat="true" ht="12.8" hidden="false" customHeight="false" outlineLevel="0" collapsed="false">
      <c r="B762" s="252"/>
      <c r="C762" s="253"/>
      <c r="D762" s="254" t="s">
        <v>168</v>
      </c>
      <c r="E762" s="255"/>
      <c r="F762" s="256" t="s">
        <v>1354</v>
      </c>
      <c r="G762" s="253"/>
      <c r="H762" s="257" t="n">
        <v>15.778</v>
      </c>
      <c r="I762" s="258"/>
      <c r="J762" s="253"/>
      <c r="K762" s="253"/>
      <c r="L762" s="259"/>
      <c r="M762" s="260"/>
      <c r="N762" s="261"/>
      <c r="O762" s="261"/>
      <c r="P762" s="261"/>
      <c r="Q762" s="261"/>
      <c r="R762" s="261"/>
      <c r="S762" s="261"/>
      <c r="T762" s="262"/>
      <c r="AT762" s="263" t="s">
        <v>168</v>
      </c>
      <c r="AU762" s="263" t="s">
        <v>88</v>
      </c>
      <c r="AV762" s="251" t="s">
        <v>88</v>
      </c>
      <c r="AW762" s="251" t="s">
        <v>35</v>
      </c>
      <c r="AX762" s="251" t="s">
        <v>79</v>
      </c>
      <c r="AY762" s="263" t="s">
        <v>160</v>
      </c>
    </row>
    <row r="763" s="251" customFormat="true" ht="12.8" hidden="false" customHeight="false" outlineLevel="0" collapsed="false">
      <c r="B763" s="252"/>
      <c r="C763" s="253"/>
      <c r="D763" s="254" t="s">
        <v>168</v>
      </c>
      <c r="E763" s="255"/>
      <c r="F763" s="256" t="s">
        <v>1355</v>
      </c>
      <c r="G763" s="253"/>
      <c r="H763" s="257" t="n">
        <v>-2.843</v>
      </c>
      <c r="I763" s="258"/>
      <c r="J763" s="253"/>
      <c r="K763" s="253"/>
      <c r="L763" s="259"/>
      <c r="M763" s="260"/>
      <c r="N763" s="261"/>
      <c r="O763" s="261"/>
      <c r="P763" s="261"/>
      <c r="Q763" s="261"/>
      <c r="R763" s="261"/>
      <c r="S763" s="261"/>
      <c r="T763" s="262"/>
      <c r="AT763" s="263" t="s">
        <v>168</v>
      </c>
      <c r="AU763" s="263" t="s">
        <v>88</v>
      </c>
      <c r="AV763" s="251" t="s">
        <v>88</v>
      </c>
      <c r="AW763" s="251" t="s">
        <v>35</v>
      </c>
      <c r="AX763" s="251" t="s">
        <v>79</v>
      </c>
      <c r="AY763" s="263" t="s">
        <v>160</v>
      </c>
    </row>
    <row r="764" s="251" customFormat="true" ht="12.8" hidden="false" customHeight="false" outlineLevel="0" collapsed="false">
      <c r="B764" s="252"/>
      <c r="C764" s="253"/>
      <c r="D764" s="254" t="s">
        <v>168</v>
      </c>
      <c r="E764" s="255"/>
      <c r="F764" s="256" t="s">
        <v>487</v>
      </c>
      <c r="G764" s="253"/>
      <c r="H764" s="257" t="n">
        <v>-1.379</v>
      </c>
      <c r="I764" s="258"/>
      <c r="J764" s="253"/>
      <c r="K764" s="253"/>
      <c r="L764" s="259"/>
      <c r="M764" s="260"/>
      <c r="N764" s="261"/>
      <c r="O764" s="261"/>
      <c r="P764" s="261"/>
      <c r="Q764" s="261"/>
      <c r="R764" s="261"/>
      <c r="S764" s="261"/>
      <c r="T764" s="262"/>
      <c r="AT764" s="263" t="s">
        <v>168</v>
      </c>
      <c r="AU764" s="263" t="s">
        <v>88</v>
      </c>
      <c r="AV764" s="251" t="s">
        <v>88</v>
      </c>
      <c r="AW764" s="251" t="s">
        <v>35</v>
      </c>
      <c r="AX764" s="251" t="s">
        <v>79</v>
      </c>
      <c r="AY764" s="263" t="s">
        <v>160</v>
      </c>
    </row>
    <row r="765" s="276" customFormat="true" ht="12.8" hidden="false" customHeight="false" outlineLevel="0" collapsed="false">
      <c r="B765" s="277"/>
      <c r="C765" s="278"/>
      <c r="D765" s="254" t="s">
        <v>168</v>
      </c>
      <c r="E765" s="279"/>
      <c r="F765" s="280" t="s">
        <v>1330</v>
      </c>
      <c r="G765" s="278"/>
      <c r="H765" s="279"/>
      <c r="I765" s="281"/>
      <c r="J765" s="278"/>
      <c r="K765" s="278"/>
      <c r="L765" s="282"/>
      <c r="M765" s="283"/>
      <c r="N765" s="284"/>
      <c r="O765" s="284"/>
      <c r="P765" s="284"/>
      <c r="Q765" s="284"/>
      <c r="R765" s="284"/>
      <c r="S765" s="284"/>
      <c r="T765" s="285"/>
      <c r="AT765" s="286" t="s">
        <v>168</v>
      </c>
      <c r="AU765" s="286" t="s">
        <v>88</v>
      </c>
      <c r="AV765" s="276" t="s">
        <v>86</v>
      </c>
      <c r="AW765" s="276" t="s">
        <v>35</v>
      </c>
      <c r="AX765" s="276" t="s">
        <v>79</v>
      </c>
      <c r="AY765" s="286" t="s">
        <v>160</v>
      </c>
    </row>
    <row r="766" s="251" customFormat="true" ht="12.8" hidden="false" customHeight="false" outlineLevel="0" collapsed="false">
      <c r="B766" s="252"/>
      <c r="C766" s="253"/>
      <c r="D766" s="254" t="s">
        <v>168</v>
      </c>
      <c r="E766" s="255"/>
      <c r="F766" s="256" t="s">
        <v>1374</v>
      </c>
      <c r="G766" s="253"/>
      <c r="H766" s="257" t="n">
        <v>3.636</v>
      </c>
      <c r="I766" s="258"/>
      <c r="J766" s="253"/>
      <c r="K766" s="253"/>
      <c r="L766" s="259"/>
      <c r="M766" s="260"/>
      <c r="N766" s="261"/>
      <c r="O766" s="261"/>
      <c r="P766" s="261"/>
      <c r="Q766" s="261"/>
      <c r="R766" s="261"/>
      <c r="S766" s="261"/>
      <c r="T766" s="262"/>
      <c r="AT766" s="263" t="s">
        <v>168</v>
      </c>
      <c r="AU766" s="263" t="s">
        <v>88</v>
      </c>
      <c r="AV766" s="251" t="s">
        <v>88</v>
      </c>
      <c r="AW766" s="251" t="s">
        <v>35</v>
      </c>
      <c r="AX766" s="251" t="s">
        <v>79</v>
      </c>
      <c r="AY766" s="263" t="s">
        <v>160</v>
      </c>
    </row>
    <row r="767" s="276" customFormat="true" ht="12.8" hidden="false" customHeight="false" outlineLevel="0" collapsed="false">
      <c r="B767" s="277"/>
      <c r="C767" s="278"/>
      <c r="D767" s="254" t="s">
        <v>168</v>
      </c>
      <c r="E767" s="279"/>
      <c r="F767" s="280" t="s">
        <v>1332</v>
      </c>
      <c r="G767" s="278"/>
      <c r="H767" s="279"/>
      <c r="I767" s="281"/>
      <c r="J767" s="278"/>
      <c r="K767" s="278"/>
      <c r="L767" s="282"/>
      <c r="M767" s="283"/>
      <c r="N767" s="284"/>
      <c r="O767" s="284"/>
      <c r="P767" s="284"/>
      <c r="Q767" s="284"/>
      <c r="R767" s="284"/>
      <c r="S767" s="284"/>
      <c r="T767" s="285"/>
      <c r="AT767" s="286" t="s">
        <v>168</v>
      </c>
      <c r="AU767" s="286" t="s">
        <v>88</v>
      </c>
      <c r="AV767" s="276" t="s">
        <v>86</v>
      </c>
      <c r="AW767" s="276" t="s">
        <v>35</v>
      </c>
      <c r="AX767" s="276" t="s">
        <v>79</v>
      </c>
      <c r="AY767" s="286" t="s">
        <v>160</v>
      </c>
    </row>
    <row r="768" s="251" customFormat="true" ht="12.8" hidden="false" customHeight="false" outlineLevel="0" collapsed="false">
      <c r="B768" s="252"/>
      <c r="C768" s="253"/>
      <c r="D768" s="254" t="s">
        <v>168</v>
      </c>
      <c r="E768" s="255"/>
      <c r="F768" s="256" t="s">
        <v>1357</v>
      </c>
      <c r="G768" s="253"/>
      <c r="H768" s="257" t="n">
        <v>48.755</v>
      </c>
      <c r="I768" s="258"/>
      <c r="J768" s="253"/>
      <c r="K768" s="253"/>
      <c r="L768" s="259"/>
      <c r="M768" s="260"/>
      <c r="N768" s="261"/>
      <c r="O768" s="261"/>
      <c r="P768" s="261"/>
      <c r="Q768" s="261"/>
      <c r="R768" s="261"/>
      <c r="S768" s="261"/>
      <c r="T768" s="262"/>
      <c r="AT768" s="263" t="s">
        <v>168</v>
      </c>
      <c r="AU768" s="263" t="s">
        <v>88</v>
      </c>
      <c r="AV768" s="251" t="s">
        <v>88</v>
      </c>
      <c r="AW768" s="251" t="s">
        <v>35</v>
      </c>
      <c r="AX768" s="251" t="s">
        <v>79</v>
      </c>
      <c r="AY768" s="263" t="s">
        <v>160</v>
      </c>
    </row>
    <row r="769" s="251" customFormat="true" ht="12.8" hidden="false" customHeight="false" outlineLevel="0" collapsed="false">
      <c r="B769" s="252"/>
      <c r="C769" s="253"/>
      <c r="D769" s="254" t="s">
        <v>168</v>
      </c>
      <c r="E769" s="255"/>
      <c r="F769" s="256" t="s">
        <v>1358</v>
      </c>
      <c r="G769" s="253"/>
      <c r="H769" s="257" t="n">
        <v>12.299</v>
      </c>
      <c r="I769" s="258"/>
      <c r="J769" s="253"/>
      <c r="K769" s="253"/>
      <c r="L769" s="259"/>
      <c r="M769" s="260"/>
      <c r="N769" s="261"/>
      <c r="O769" s="261"/>
      <c r="P769" s="261"/>
      <c r="Q769" s="261"/>
      <c r="R769" s="261"/>
      <c r="S769" s="261"/>
      <c r="T769" s="262"/>
      <c r="AT769" s="263" t="s">
        <v>168</v>
      </c>
      <c r="AU769" s="263" t="s">
        <v>88</v>
      </c>
      <c r="AV769" s="251" t="s">
        <v>88</v>
      </c>
      <c r="AW769" s="251" t="s">
        <v>35</v>
      </c>
      <c r="AX769" s="251" t="s">
        <v>79</v>
      </c>
      <c r="AY769" s="263" t="s">
        <v>160</v>
      </c>
    </row>
    <row r="770" s="251" customFormat="true" ht="12.8" hidden="false" customHeight="false" outlineLevel="0" collapsed="false">
      <c r="B770" s="252"/>
      <c r="C770" s="253"/>
      <c r="D770" s="254" t="s">
        <v>168</v>
      </c>
      <c r="E770" s="255"/>
      <c r="F770" s="256" t="s">
        <v>1350</v>
      </c>
      <c r="G770" s="253"/>
      <c r="H770" s="257" t="n">
        <v>-1.02</v>
      </c>
      <c r="I770" s="258"/>
      <c r="J770" s="253"/>
      <c r="K770" s="253"/>
      <c r="L770" s="259"/>
      <c r="M770" s="260"/>
      <c r="N770" s="261"/>
      <c r="O770" s="261"/>
      <c r="P770" s="261"/>
      <c r="Q770" s="261"/>
      <c r="R770" s="261"/>
      <c r="S770" s="261"/>
      <c r="T770" s="262"/>
      <c r="AT770" s="263" t="s">
        <v>168</v>
      </c>
      <c r="AU770" s="263" t="s">
        <v>88</v>
      </c>
      <c r="AV770" s="251" t="s">
        <v>88</v>
      </c>
      <c r="AW770" s="251" t="s">
        <v>35</v>
      </c>
      <c r="AX770" s="251" t="s">
        <v>79</v>
      </c>
      <c r="AY770" s="263" t="s">
        <v>160</v>
      </c>
    </row>
    <row r="771" s="251" customFormat="true" ht="12.8" hidden="false" customHeight="false" outlineLevel="0" collapsed="false">
      <c r="B771" s="252"/>
      <c r="C771" s="253"/>
      <c r="D771" s="254" t="s">
        <v>168</v>
      </c>
      <c r="E771" s="255"/>
      <c r="F771" s="256" t="s">
        <v>217</v>
      </c>
      <c r="G771" s="253"/>
      <c r="H771" s="257" t="n">
        <v>-4.728</v>
      </c>
      <c r="I771" s="258"/>
      <c r="J771" s="253"/>
      <c r="K771" s="253"/>
      <c r="L771" s="259"/>
      <c r="M771" s="260"/>
      <c r="N771" s="261"/>
      <c r="O771" s="261"/>
      <c r="P771" s="261"/>
      <c r="Q771" s="261"/>
      <c r="R771" s="261"/>
      <c r="S771" s="261"/>
      <c r="T771" s="262"/>
      <c r="AT771" s="263" t="s">
        <v>168</v>
      </c>
      <c r="AU771" s="263" t="s">
        <v>88</v>
      </c>
      <c r="AV771" s="251" t="s">
        <v>88</v>
      </c>
      <c r="AW771" s="251" t="s">
        <v>35</v>
      </c>
      <c r="AX771" s="251" t="s">
        <v>79</v>
      </c>
      <c r="AY771" s="263" t="s">
        <v>160</v>
      </c>
    </row>
    <row r="772" s="276" customFormat="true" ht="12.8" hidden="false" customHeight="false" outlineLevel="0" collapsed="false">
      <c r="B772" s="277"/>
      <c r="C772" s="278"/>
      <c r="D772" s="254" t="s">
        <v>168</v>
      </c>
      <c r="E772" s="279"/>
      <c r="F772" s="280" t="s">
        <v>1334</v>
      </c>
      <c r="G772" s="278"/>
      <c r="H772" s="279"/>
      <c r="I772" s="281"/>
      <c r="J772" s="278"/>
      <c r="K772" s="278"/>
      <c r="L772" s="282"/>
      <c r="M772" s="283"/>
      <c r="N772" s="284"/>
      <c r="O772" s="284"/>
      <c r="P772" s="284"/>
      <c r="Q772" s="284"/>
      <c r="R772" s="284"/>
      <c r="S772" s="284"/>
      <c r="T772" s="285"/>
      <c r="AT772" s="286" t="s">
        <v>168</v>
      </c>
      <c r="AU772" s="286" t="s">
        <v>88</v>
      </c>
      <c r="AV772" s="276" t="s">
        <v>86</v>
      </c>
      <c r="AW772" s="276" t="s">
        <v>35</v>
      </c>
      <c r="AX772" s="276" t="s">
        <v>79</v>
      </c>
      <c r="AY772" s="286" t="s">
        <v>160</v>
      </c>
    </row>
    <row r="773" s="251" customFormat="true" ht="12.8" hidden="false" customHeight="false" outlineLevel="0" collapsed="false">
      <c r="B773" s="252"/>
      <c r="C773" s="253"/>
      <c r="D773" s="254" t="s">
        <v>168</v>
      </c>
      <c r="E773" s="255"/>
      <c r="F773" s="256" t="s">
        <v>1359</v>
      </c>
      <c r="G773" s="253"/>
      <c r="H773" s="257" t="n">
        <v>35.942</v>
      </c>
      <c r="I773" s="258"/>
      <c r="J773" s="253"/>
      <c r="K773" s="253"/>
      <c r="L773" s="259"/>
      <c r="M773" s="260"/>
      <c r="N773" s="261"/>
      <c r="O773" s="261"/>
      <c r="P773" s="261"/>
      <c r="Q773" s="261"/>
      <c r="R773" s="261"/>
      <c r="S773" s="261"/>
      <c r="T773" s="262"/>
      <c r="AT773" s="263" t="s">
        <v>168</v>
      </c>
      <c r="AU773" s="263" t="s">
        <v>88</v>
      </c>
      <c r="AV773" s="251" t="s">
        <v>88</v>
      </c>
      <c r="AW773" s="251" t="s">
        <v>35</v>
      </c>
      <c r="AX773" s="251" t="s">
        <v>79</v>
      </c>
      <c r="AY773" s="263" t="s">
        <v>160</v>
      </c>
    </row>
    <row r="774" s="251" customFormat="true" ht="12.8" hidden="false" customHeight="false" outlineLevel="0" collapsed="false">
      <c r="B774" s="252"/>
      <c r="C774" s="253"/>
      <c r="D774" s="254" t="s">
        <v>168</v>
      </c>
      <c r="E774" s="255"/>
      <c r="F774" s="256" t="s">
        <v>1350</v>
      </c>
      <c r="G774" s="253"/>
      <c r="H774" s="257" t="n">
        <v>-1.02</v>
      </c>
      <c r="I774" s="258"/>
      <c r="J774" s="253"/>
      <c r="K774" s="253"/>
      <c r="L774" s="259"/>
      <c r="M774" s="260"/>
      <c r="N774" s="261"/>
      <c r="O774" s="261"/>
      <c r="P774" s="261"/>
      <c r="Q774" s="261"/>
      <c r="R774" s="261"/>
      <c r="S774" s="261"/>
      <c r="T774" s="262"/>
      <c r="AT774" s="263" t="s">
        <v>168</v>
      </c>
      <c r="AU774" s="263" t="s">
        <v>88</v>
      </c>
      <c r="AV774" s="251" t="s">
        <v>88</v>
      </c>
      <c r="AW774" s="251" t="s">
        <v>35</v>
      </c>
      <c r="AX774" s="251" t="s">
        <v>79</v>
      </c>
      <c r="AY774" s="263" t="s">
        <v>160</v>
      </c>
    </row>
    <row r="775" s="251" customFormat="true" ht="12.8" hidden="false" customHeight="false" outlineLevel="0" collapsed="false">
      <c r="B775" s="252"/>
      <c r="C775" s="253"/>
      <c r="D775" s="254" t="s">
        <v>168</v>
      </c>
      <c r="E775" s="255"/>
      <c r="F775" s="256" t="s">
        <v>1360</v>
      </c>
      <c r="G775" s="253"/>
      <c r="H775" s="257" t="n">
        <v>-1.655</v>
      </c>
      <c r="I775" s="258"/>
      <c r="J775" s="253"/>
      <c r="K775" s="253"/>
      <c r="L775" s="259"/>
      <c r="M775" s="260"/>
      <c r="N775" s="261"/>
      <c r="O775" s="261"/>
      <c r="P775" s="261"/>
      <c r="Q775" s="261"/>
      <c r="R775" s="261"/>
      <c r="S775" s="261"/>
      <c r="T775" s="262"/>
      <c r="AT775" s="263" t="s">
        <v>168</v>
      </c>
      <c r="AU775" s="263" t="s">
        <v>88</v>
      </c>
      <c r="AV775" s="251" t="s">
        <v>88</v>
      </c>
      <c r="AW775" s="251" t="s">
        <v>35</v>
      </c>
      <c r="AX775" s="251" t="s">
        <v>79</v>
      </c>
      <c r="AY775" s="263" t="s">
        <v>160</v>
      </c>
    </row>
    <row r="776" s="276" customFormat="true" ht="12.8" hidden="false" customHeight="false" outlineLevel="0" collapsed="false">
      <c r="B776" s="277"/>
      <c r="C776" s="278"/>
      <c r="D776" s="254" t="s">
        <v>168</v>
      </c>
      <c r="E776" s="279"/>
      <c r="F776" s="280" t="s">
        <v>1336</v>
      </c>
      <c r="G776" s="278"/>
      <c r="H776" s="279"/>
      <c r="I776" s="281"/>
      <c r="J776" s="278"/>
      <c r="K776" s="278"/>
      <c r="L776" s="282"/>
      <c r="M776" s="283"/>
      <c r="N776" s="284"/>
      <c r="O776" s="284"/>
      <c r="P776" s="284"/>
      <c r="Q776" s="284"/>
      <c r="R776" s="284"/>
      <c r="S776" s="284"/>
      <c r="T776" s="285"/>
      <c r="AT776" s="286" t="s">
        <v>168</v>
      </c>
      <c r="AU776" s="286" t="s">
        <v>88</v>
      </c>
      <c r="AV776" s="276" t="s">
        <v>86</v>
      </c>
      <c r="AW776" s="276" t="s">
        <v>35</v>
      </c>
      <c r="AX776" s="276" t="s">
        <v>79</v>
      </c>
      <c r="AY776" s="286" t="s">
        <v>160</v>
      </c>
    </row>
    <row r="777" s="251" customFormat="true" ht="12.8" hidden="false" customHeight="false" outlineLevel="0" collapsed="false">
      <c r="B777" s="252"/>
      <c r="C777" s="253"/>
      <c r="D777" s="254" t="s">
        <v>168</v>
      </c>
      <c r="E777" s="255"/>
      <c r="F777" s="256" t="s">
        <v>1361</v>
      </c>
      <c r="G777" s="253"/>
      <c r="H777" s="257" t="n">
        <v>22.516</v>
      </c>
      <c r="I777" s="258"/>
      <c r="J777" s="253"/>
      <c r="K777" s="253"/>
      <c r="L777" s="259"/>
      <c r="M777" s="260"/>
      <c r="N777" s="261"/>
      <c r="O777" s="261"/>
      <c r="P777" s="261"/>
      <c r="Q777" s="261"/>
      <c r="R777" s="261"/>
      <c r="S777" s="261"/>
      <c r="T777" s="262"/>
      <c r="AT777" s="263" t="s">
        <v>168</v>
      </c>
      <c r="AU777" s="263" t="s">
        <v>88</v>
      </c>
      <c r="AV777" s="251" t="s">
        <v>88</v>
      </c>
      <c r="AW777" s="251" t="s">
        <v>35</v>
      </c>
      <c r="AX777" s="251" t="s">
        <v>79</v>
      </c>
      <c r="AY777" s="263" t="s">
        <v>160</v>
      </c>
    </row>
    <row r="778" s="251" customFormat="true" ht="12.8" hidden="false" customHeight="false" outlineLevel="0" collapsed="false">
      <c r="B778" s="252"/>
      <c r="C778" s="253"/>
      <c r="D778" s="254" t="s">
        <v>168</v>
      </c>
      <c r="E778" s="255"/>
      <c r="F778" s="256" t="s">
        <v>1362</v>
      </c>
      <c r="G778" s="253"/>
      <c r="H778" s="257" t="n">
        <v>-3.231</v>
      </c>
      <c r="I778" s="258"/>
      <c r="J778" s="253"/>
      <c r="K778" s="253"/>
      <c r="L778" s="259"/>
      <c r="M778" s="260"/>
      <c r="N778" s="261"/>
      <c r="O778" s="261"/>
      <c r="P778" s="261"/>
      <c r="Q778" s="261"/>
      <c r="R778" s="261"/>
      <c r="S778" s="261"/>
      <c r="T778" s="262"/>
      <c r="AT778" s="263" t="s">
        <v>168</v>
      </c>
      <c r="AU778" s="263" t="s">
        <v>88</v>
      </c>
      <c r="AV778" s="251" t="s">
        <v>88</v>
      </c>
      <c r="AW778" s="251" t="s">
        <v>35</v>
      </c>
      <c r="AX778" s="251" t="s">
        <v>79</v>
      </c>
      <c r="AY778" s="263" t="s">
        <v>160</v>
      </c>
    </row>
    <row r="779" s="276" customFormat="true" ht="12.8" hidden="false" customHeight="false" outlineLevel="0" collapsed="false">
      <c r="B779" s="277"/>
      <c r="C779" s="278"/>
      <c r="D779" s="254" t="s">
        <v>168</v>
      </c>
      <c r="E779" s="279"/>
      <c r="F779" s="280" t="s">
        <v>1338</v>
      </c>
      <c r="G779" s="278"/>
      <c r="H779" s="279"/>
      <c r="I779" s="281"/>
      <c r="J779" s="278"/>
      <c r="K779" s="278"/>
      <c r="L779" s="282"/>
      <c r="M779" s="283"/>
      <c r="N779" s="284"/>
      <c r="O779" s="284"/>
      <c r="P779" s="284"/>
      <c r="Q779" s="284"/>
      <c r="R779" s="284"/>
      <c r="S779" s="284"/>
      <c r="T779" s="285"/>
      <c r="AT779" s="286" t="s">
        <v>168</v>
      </c>
      <c r="AU779" s="286" t="s">
        <v>88</v>
      </c>
      <c r="AV779" s="276" t="s">
        <v>86</v>
      </c>
      <c r="AW779" s="276" t="s">
        <v>35</v>
      </c>
      <c r="AX779" s="276" t="s">
        <v>79</v>
      </c>
      <c r="AY779" s="286" t="s">
        <v>160</v>
      </c>
    </row>
    <row r="780" s="251" customFormat="true" ht="12.8" hidden="false" customHeight="false" outlineLevel="0" collapsed="false">
      <c r="B780" s="252"/>
      <c r="C780" s="253"/>
      <c r="D780" s="254" t="s">
        <v>168</v>
      </c>
      <c r="E780" s="255"/>
      <c r="F780" s="256" t="s">
        <v>1363</v>
      </c>
      <c r="G780" s="253"/>
      <c r="H780" s="257" t="n">
        <v>37.069</v>
      </c>
      <c r="I780" s="258"/>
      <c r="J780" s="253"/>
      <c r="K780" s="253"/>
      <c r="L780" s="259"/>
      <c r="M780" s="260"/>
      <c r="N780" s="261"/>
      <c r="O780" s="261"/>
      <c r="P780" s="261"/>
      <c r="Q780" s="261"/>
      <c r="R780" s="261"/>
      <c r="S780" s="261"/>
      <c r="T780" s="262"/>
      <c r="AT780" s="263" t="s">
        <v>168</v>
      </c>
      <c r="AU780" s="263" t="s">
        <v>88</v>
      </c>
      <c r="AV780" s="251" t="s">
        <v>88</v>
      </c>
      <c r="AW780" s="251" t="s">
        <v>35</v>
      </c>
      <c r="AX780" s="251" t="s">
        <v>79</v>
      </c>
      <c r="AY780" s="263" t="s">
        <v>160</v>
      </c>
    </row>
    <row r="781" s="251" customFormat="true" ht="12.8" hidden="false" customHeight="false" outlineLevel="0" collapsed="false">
      <c r="B781" s="252"/>
      <c r="C781" s="253"/>
      <c r="D781" s="254" t="s">
        <v>168</v>
      </c>
      <c r="E781" s="255"/>
      <c r="F781" s="256" t="s">
        <v>1350</v>
      </c>
      <c r="G781" s="253"/>
      <c r="H781" s="257" t="n">
        <v>-1.02</v>
      </c>
      <c r="I781" s="258"/>
      <c r="J781" s="253"/>
      <c r="K781" s="253"/>
      <c r="L781" s="259"/>
      <c r="M781" s="260"/>
      <c r="N781" s="261"/>
      <c r="O781" s="261"/>
      <c r="P781" s="261"/>
      <c r="Q781" s="261"/>
      <c r="R781" s="261"/>
      <c r="S781" s="261"/>
      <c r="T781" s="262"/>
      <c r="AT781" s="263" t="s">
        <v>168</v>
      </c>
      <c r="AU781" s="263" t="s">
        <v>88</v>
      </c>
      <c r="AV781" s="251" t="s">
        <v>88</v>
      </c>
      <c r="AW781" s="251" t="s">
        <v>35</v>
      </c>
      <c r="AX781" s="251" t="s">
        <v>79</v>
      </c>
      <c r="AY781" s="263" t="s">
        <v>160</v>
      </c>
    </row>
    <row r="782" s="251" customFormat="true" ht="12.8" hidden="false" customHeight="false" outlineLevel="0" collapsed="false">
      <c r="B782" s="252"/>
      <c r="C782" s="253"/>
      <c r="D782" s="254" t="s">
        <v>168</v>
      </c>
      <c r="E782" s="255"/>
      <c r="F782" s="256" t="s">
        <v>556</v>
      </c>
      <c r="G782" s="253"/>
      <c r="H782" s="257" t="n">
        <v>-3.152</v>
      </c>
      <c r="I782" s="258"/>
      <c r="J782" s="253"/>
      <c r="K782" s="253"/>
      <c r="L782" s="259"/>
      <c r="M782" s="260"/>
      <c r="N782" s="261"/>
      <c r="O782" s="261"/>
      <c r="P782" s="261"/>
      <c r="Q782" s="261"/>
      <c r="R782" s="261"/>
      <c r="S782" s="261"/>
      <c r="T782" s="262"/>
      <c r="AT782" s="263" t="s">
        <v>168</v>
      </c>
      <c r="AU782" s="263" t="s">
        <v>88</v>
      </c>
      <c r="AV782" s="251" t="s">
        <v>88</v>
      </c>
      <c r="AW782" s="251" t="s">
        <v>35</v>
      </c>
      <c r="AX782" s="251" t="s">
        <v>79</v>
      </c>
      <c r="AY782" s="263" t="s">
        <v>160</v>
      </c>
    </row>
    <row r="783" s="276" customFormat="true" ht="12.8" hidden="false" customHeight="false" outlineLevel="0" collapsed="false">
      <c r="B783" s="277"/>
      <c r="C783" s="278"/>
      <c r="D783" s="254" t="s">
        <v>168</v>
      </c>
      <c r="E783" s="279"/>
      <c r="F783" s="280" t="s">
        <v>1340</v>
      </c>
      <c r="G783" s="278"/>
      <c r="H783" s="279"/>
      <c r="I783" s="281"/>
      <c r="J783" s="278"/>
      <c r="K783" s="278"/>
      <c r="L783" s="282"/>
      <c r="M783" s="283"/>
      <c r="N783" s="284"/>
      <c r="O783" s="284"/>
      <c r="P783" s="284"/>
      <c r="Q783" s="284"/>
      <c r="R783" s="284"/>
      <c r="S783" s="284"/>
      <c r="T783" s="285"/>
      <c r="AT783" s="286" t="s">
        <v>168</v>
      </c>
      <c r="AU783" s="286" t="s">
        <v>88</v>
      </c>
      <c r="AV783" s="276" t="s">
        <v>86</v>
      </c>
      <c r="AW783" s="276" t="s">
        <v>35</v>
      </c>
      <c r="AX783" s="276" t="s">
        <v>79</v>
      </c>
      <c r="AY783" s="286" t="s">
        <v>160</v>
      </c>
    </row>
    <row r="784" s="251" customFormat="true" ht="12.8" hidden="false" customHeight="false" outlineLevel="0" collapsed="false">
      <c r="B784" s="252"/>
      <c r="C784" s="253"/>
      <c r="D784" s="254" t="s">
        <v>168</v>
      </c>
      <c r="E784" s="255"/>
      <c r="F784" s="256" t="s">
        <v>1375</v>
      </c>
      <c r="G784" s="253"/>
      <c r="H784" s="257" t="n">
        <v>4.176</v>
      </c>
      <c r="I784" s="258"/>
      <c r="J784" s="253"/>
      <c r="K784" s="253"/>
      <c r="L784" s="259"/>
      <c r="M784" s="260"/>
      <c r="N784" s="261"/>
      <c r="O784" s="261"/>
      <c r="P784" s="261"/>
      <c r="Q784" s="261"/>
      <c r="R784" s="261"/>
      <c r="S784" s="261"/>
      <c r="T784" s="262"/>
      <c r="AT784" s="263" t="s">
        <v>168</v>
      </c>
      <c r="AU784" s="263" t="s">
        <v>88</v>
      </c>
      <c r="AV784" s="251" t="s">
        <v>88</v>
      </c>
      <c r="AW784" s="251" t="s">
        <v>35</v>
      </c>
      <c r="AX784" s="251" t="s">
        <v>79</v>
      </c>
      <c r="AY784" s="263" t="s">
        <v>160</v>
      </c>
    </row>
    <row r="785" s="276" customFormat="true" ht="12.8" hidden="false" customHeight="false" outlineLevel="0" collapsed="false">
      <c r="B785" s="277"/>
      <c r="C785" s="278"/>
      <c r="D785" s="254" t="s">
        <v>168</v>
      </c>
      <c r="E785" s="279"/>
      <c r="F785" s="280" t="s">
        <v>1342</v>
      </c>
      <c r="G785" s="278"/>
      <c r="H785" s="279"/>
      <c r="I785" s="281"/>
      <c r="J785" s="278"/>
      <c r="K785" s="278"/>
      <c r="L785" s="282"/>
      <c r="M785" s="283"/>
      <c r="N785" s="284"/>
      <c r="O785" s="284"/>
      <c r="P785" s="284"/>
      <c r="Q785" s="284"/>
      <c r="R785" s="284"/>
      <c r="S785" s="284"/>
      <c r="T785" s="285"/>
      <c r="AT785" s="286" t="s">
        <v>168</v>
      </c>
      <c r="AU785" s="286" t="s">
        <v>88</v>
      </c>
      <c r="AV785" s="276" t="s">
        <v>86</v>
      </c>
      <c r="AW785" s="276" t="s">
        <v>35</v>
      </c>
      <c r="AX785" s="276" t="s">
        <v>79</v>
      </c>
      <c r="AY785" s="286" t="s">
        <v>160</v>
      </c>
    </row>
    <row r="786" s="251" customFormat="true" ht="12.8" hidden="false" customHeight="false" outlineLevel="0" collapsed="false">
      <c r="B786" s="252"/>
      <c r="C786" s="253"/>
      <c r="D786" s="254" t="s">
        <v>168</v>
      </c>
      <c r="E786" s="255"/>
      <c r="F786" s="256" t="s">
        <v>1365</v>
      </c>
      <c r="G786" s="253"/>
      <c r="H786" s="257" t="n">
        <v>20.286</v>
      </c>
      <c r="I786" s="258"/>
      <c r="J786" s="253"/>
      <c r="K786" s="253"/>
      <c r="L786" s="259"/>
      <c r="M786" s="260"/>
      <c r="N786" s="261"/>
      <c r="O786" s="261"/>
      <c r="P786" s="261"/>
      <c r="Q786" s="261"/>
      <c r="R786" s="261"/>
      <c r="S786" s="261"/>
      <c r="T786" s="262"/>
      <c r="AT786" s="263" t="s">
        <v>168</v>
      </c>
      <c r="AU786" s="263" t="s">
        <v>88</v>
      </c>
      <c r="AV786" s="251" t="s">
        <v>88</v>
      </c>
      <c r="AW786" s="251" t="s">
        <v>35</v>
      </c>
      <c r="AX786" s="251" t="s">
        <v>79</v>
      </c>
      <c r="AY786" s="263" t="s">
        <v>160</v>
      </c>
    </row>
    <row r="787" s="251" customFormat="true" ht="12.8" hidden="false" customHeight="false" outlineLevel="0" collapsed="false">
      <c r="B787" s="252"/>
      <c r="C787" s="253"/>
      <c r="D787" s="254" t="s">
        <v>168</v>
      </c>
      <c r="E787" s="255"/>
      <c r="F787" s="256" t="s">
        <v>1366</v>
      </c>
      <c r="G787" s="253"/>
      <c r="H787" s="257" t="n">
        <v>-0.558</v>
      </c>
      <c r="I787" s="258"/>
      <c r="J787" s="253"/>
      <c r="K787" s="253"/>
      <c r="L787" s="259"/>
      <c r="M787" s="260"/>
      <c r="N787" s="261"/>
      <c r="O787" s="261"/>
      <c r="P787" s="261"/>
      <c r="Q787" s="261"/>
      <c r="R787" s="261"/>
      <c r="S787" s="261"/>
      <c r="T787" s="262"/>
      <c r="AT787" s="263" t="s">
        <v>168</v>
      </c>
      <c r="AU787" s="263" t="s">
        <v>88</v>
      </c>
      <c r="AV787" s="251" t="s">
        <v>88</v>
      </c>
      <c r="AW787" s="251" t="s">
        <v>35</v>
      </c>
      <c r="AX787" s="251" t="s">
        <v>79</v>
      </c>
      <c r="AY787" s="263" t="s">
        <v>160</v>
      </c>
    </row>
    <row r="788" s="276" customFormat="true" ht="12.8" hidden="false" customHeight="false" outlineLevel="0" collapsed="false">
      <c r="B788" s="277"/>
      <c r="C788" s="278"/>
      <c r="D788" s="254" t="s">
        <v>168</v>
      </c>
      <c r="E788" s="279"/>
      <c r="F788" s="280" t="s">
        <v>1344</v>
      </c>
      <c r="G788" s="278"/>
      <c r="H788" s="279"/>
      <c r="I788" s="281"/>
      <c r="J788" s="278"/>
      <c r="K788" s="278"/>
      <c r="L788" s="282"/>
      <c r="M788" s="283"/>
      <c r="N788" s="284"/>
      <c r="O788" s="284"/>
      <c r="P788" s="284"/>
      <c r="Q788" s="284"/>
      <c r="R788" s="284"/>
      <c r="S788" s="284"/>
      <c r="T788" s="285"/>
      <c r="AT788" s="286" t="s">
        <v>168</v>
      </c>
      <c r="AU788" s="286" t="s">
        <v>88</v>
      </c>
      <c r="AV788" s="276" t="s">
        <v>86</v>
      </c>
      <c r="AW788" s="276" t="s">
        <v>35</v>
      </c>
      <c r="AX788" s="276" t="s">
        <v>79</v>
      </c>
      <c r="AY788" s="286" t="s">
        <v>160</v>
      </c>
    </row>
    <row r="789" s="264" customFormat="true" ht="12.8" hidden="false" customHeight="false" outlineLevel="0" collapsed="false">
      <c r="B789" s="265"/>
      <c r="C789" s="266"/>
      <c r="D789" s="254" t="s">
        <v>168</v>
      </c>
      <c r="E789" s="267"/>
      <c r="F789" s="268" t="s">
        <v>172</v>
      </c>
      <c r="G789" s="266"/>
      <c r="H789" s="269" t="n">
        <v>249.19</v>
      </c>
      <c r="I789" s="270"/>
      <c r="J789" s="266"/>
      <c r="K789" s="266"/>
      <c r="L789" s="271"/>
      <c r="M789" s="272"/>
      <c r="N789" s="273"/>
      <c r="O789" s="273"/>
      <c r="P789" s="273"/>
      <c r="Q789" s="273"/>
      <c r="R789" s="273"/>
      <c r="S789" s="273"/>
      <c r="T789" s="274"/>
      <c r="AT789" s="275" t="s">
        <v>168</v>
      </c>
      <c r="AU789" s="275" t="s">
        <v>88</v>
      </c>
      <c r="AV789" s="264" t="s">
        <v>166</v>
      </c>
      <c r="AW789" s="264" t="s">
        <v>35</v>
      </c>
      <c r="AX789" s="264" t="s">
        <v>86</v>
      </c>
      <c r="AY789" s="275" t="s">
        <v>160</v>
      </c>
    </row>
    <row r="790" s="31" customFormat="true" ht="21.75" hidden="false" customHeight="true" outlineLevel="0" collapsed="false">
      <c r="A790" s="24"/>
      <c r="B790" s="25"/>
      <c r="C790" s="237" t="s">
        <v>797</v>
      </c>
      <c r="D790" s="237" t="s">
        <v>162</v>
      </c>
      <c r="E790" s="238" t="s">
        <v>292</v>
      </c>
      <c r="F790" s="239" t="s">
        <v>293</v>
      </c>
      <c r="G790" s="240" t="s">
        <v>213</v>
      </c>
      <c r="H790" s="241" t="n">
        <v>52.316</v>
      </c>
      <c r="I790" s="242"/>
      <c r="J790" s="243" t="n">
        <f aca="false">ROUND(I790*H790,2)</f>
        <v>0</v>
      </c>
      <c r="K790" s="244"/>
      <c r="L790" s="30"/>
      <c r="M790" s="245"/>
      <c r="N790" s="246" t="s">
        <v>44</v>
      </c>
      <c r="O790" s="74"/>
      <c r="P790" s="247" t="n">
        <f aca="false">O790*H790</f>
        <v>0</v>
      </c>
      <c r="Q790" s="247" t="n">
        <v>0</v>
      </c>
      <c r="R790" s="247" t="n">
        <f aca="false">Q790*H790</f>
        <v>0</v>
      </c>
      <c r="S790" s="247" t="n">
        <v>0.046</v>
      </c>
      <c r="T790" s="248" t="n">
        <f aca="false">S790*H790</f>
        <v>2.406536</v>
      </c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  <c r="AE790" s="24"/>
      <c r="AR790" s="249" t="s">
        <v>166</v>
      </c>
      <c r="AT790" s="249" t="s">
        <v>162</v>
      </c>
      <c r="AU790" s="249" t="s">
        <v>88</v>
      </c>
      <c r="AY790" s="3" t="s">
        <v>160</v>
      </c>
      <c r="BE790" s="250" t="n">
        <f aca="false">IF(N790="základní",J790,0)</f>
        <v>0</v>
      </c>
      <c r="BF790" s="250" t="n">
        <f aca="false">IF(N790="snížená",J790,0)</f>
        <v>0</v>
      </c>
      <c r="BG790" s="250" t="n">
        <f aca="false">IF(N790="zákl. přenesená",J790,0)</f>
        <v>0</v>
      </c>
      <c r="BH790" s="250" t="n">
        <f aca="false">IF(N790="sníž. přenesená",J790,0)</f>
        <v>0</v>
      </c>
      <c r="BI790" s="250" t="n">
        <f aca="false">IF(N790="nulová",J790,0)</f>
        <v>0</v>
      </c>
      <c r="BJ790" s="3" t="s">
        <v>86</v>
      </c>
      <c r="BK790" s="250" t="n">
        <f aca="false">ROUND(I790*H790,2)</f>
        <v>0</v>
      </c>
      <c r="BL790" s="3" t="s">
        <v>166</v>
      </c>
      <c r="BM790" s="249" t="s">
        <v>1495</v>
      </c>
    </row>
    <row r="791" s="251" customFormat="true" ht="12.8" hidden="false" customHeight="false" outlineLevel="0" collapsed="false">
      <c r="B791" s="252"/>
      <c r="C791" s="253"/>
      <c r="D791" s="254" t="s">
        <v>168</v>
      </c>
      <c r="E791" s="255"/>
      <c r="F791" s="256" t="s">
        <v>1496</v>
      </c>
      <c r="G791" s="253"/>
      <c r="H791" s="257" t="n">
        <v>14.126</v>
      </c>
      <c r="I791" s="258"/>
      <c r="J791" s="253"/>
      <c r="K791" s="253"/>
      <c r="L791" s="259"/>
      <c r="M791" s="260"/>
      <c r="N791" s="261"/>
      <c r="O791" s="261"/>
      <c r="P791" s="261"/>
      <c r="Q791" s="261"/>
      <c r="R791" s="261"/>
      <c r="S791" s="261"/>
      <c r="T791" s="262"/>
      <c r="AT791" s="263" t="s">
        <v>168</v>
      </c>
      <c r="AU791" s="263" t="s">
        <v>88</v>
      </c>
      <c r="AV791" s="251" t="s">
        <v>88</v>
      </c>
      <c r="AW791" s="251" t="s">
        <v>35</v>
      </c>
      <c r="AX791" s="251" t="s">
        <v>79</v>
      </c>
      <c r="AY791" s="263" t="s">
        <v>160</v>
      </c>
    </row>
    <row r="792" s="251" customFormat="true" ht="12.8" hidden="false" customHeight="false" outlineLevel="0" collapsed="false">
      <c r="B792" s="252"/>
      <c r="C792" s="253"/>
      <c r="D792" s="254" t="s">
        <v>168</v>
      </c>
      <c r="E792" s="255"/>
      <c r="F792" s="256" t="s">
        <v>1347</v>
      </c>
      <c r="G792" s="253"/>
      <c r="H792" s="257" t="n">
        <v>38.19</v>
      </c>
      <c r="I792" s="258"/>
      <c r="J792" s="253"/>
      <c r="K792" s="253"/>
      <c r="L792" s="259"/>
      <c r="M792" s="260"/>
      <c r="N792" s="261"/>
      <c r="O792" s="261"/>
      <c r="P792" s="261"/>
      <c r="Q792" s="261"/>
      <c r="R792" s="261"/>
      <c r="S792" s="261"/>
      <c r="T792" s="262"/>
      <c r="AT792" s="263" t="s">
        <v>168</v>
      </c>
      <c r="AU792" s="263" t="s">
        <v>88</v>
      </c>
      <c r="AV792" s="251" t="s">
        <v>88</v>
      </c>
      <c r="AW792" s="251" t="s">
        <v>35</v>
      </c>
      <c r="AX792" s="251" t="s">
        <v>79</v>
      </c>
      <c r="AY792" s="263" t="s">
        <v>160</v>
      </c>
    </row>
    <row r="793" s="276" customFormat="true" ht="12.8" hidden="false" customHeight="false" outlineLevel="0" collapsed="false">
      <c r="B793" s="277"/>
      <c r="C793" s="278"/>
      <c r="D793" s="254" t="s">
        <v>168</v>
      </c>
      <c r="E793" s="279"/>
      <c r="F793" s="280" t="s">
        <v>1348</v>
      </c>
      <c r="G793" s="278"/>
      <c r="H793" s="279"/>
      <c r="I793" s="281"/>
      <c r="J793" s="278"/>
      <c r="K793" s="278"/>
      <c r="L793" s="282"/>
      <c r="M793" s="283"/>
      <c r="N793" s="284"/>
      <c r="O793" s="284"/>
      <c r="P793" s="284"/>
      <c r="Q793" s="284"/>
      <c r="R793" s="284"/>
      <c r="S793" s="284"/>
      <c r="T793" s="285"/>
      <c r="AT793" s="286" t="s">
        <v>168</v>
      </c>
      <c r="AU793" s="286" t="s">
        <v>88</v>
      </c>
      <c r="AV793" s="276" t="s">
        <v>86</v>
      </c>
      <c r="AW793" s="276" t="s">
        <v>35</v>
      </c>
      <c r="AX793" s="276" t="s">
        <v>79</v>
      </c>
      <c r="AY793" s="286" t="s">
        <v>160</v>
      </c>
    </row>
    <row r="794" s="264" customFormat="true" ht="12.8" hidden="false" customHeight="false" outlineLevel="0" collapsed="false">
      <c r="B794" s="265"/>
      <c r="C794" s="266"/>
      <c r="D794" s="254" t="s">
        <v>168</v>
      </c>
      <c r="E794" s="267"/>
      <c r="F794" s="268" t="s">
        <v>172</v>
      </c>
      <c r="G794" s="266"/>
      <c r="H794" s="269" t="n">
        <v>52.316</v>
      </c>
      <c r="I794" s="270"/>
      <c r="J794" s="266"/>
      <c r="K794" s="266"/>
      <c r="L794" s="271"/>
      <c r="M794" s="272"/>
      <c r="N794" s="273"/>
      <c r="O794" s="273"/>
      <c r="P794" s="273"/>
      <c r="Q794" s="273"/>
      <c r="R794" s="273"/>
      <c r="S794" s="273"/>
      <c r="T794" s="274"/>
      <c r="AT794" s="275" t="s">
        <v>168</v>
      </c>
      <c r="AU794" s="275" t="s">
        <v>88</v>
      </c>
      <c r="AV794" s="264" t="s">
        <v>166</v>
      </c>
      <c r="AW794" s="264" t="s">
        <v>35</v>
      </c>
      <c r="AX794" s="264" t="s">
        <v>86</v>
      </c>
      <c r="AY794" s="275" t="s">
        <v>160</v>
      </c>
    </row>
    <row r="795" s="31" customFormat="true" ht="21.75" hidden="false" customHeight="true" outlineLevel="0" collapsed="false">
      <c r="A795" s="24"/>
      <c r="B795" s="25"/>
      <c r="C795" s="237" t="s">
        <v>802</v>
      </c>
      <c r="D795" s="237" t="s">
        <v>162</v>
      </c>
      <c r="E795" s="238" t="s">
        <v>836</v>
      </c>
      <c r="F795" s="239" t="s">
        <v>837</v>
      </c>
      <c r="G795" s="240" t="s">
        <v>213</v>
      </c>
      <c r="H795" s="241" t="n">
        <v>13.054</v>
      </c>
      <c r="I795" s="242"/>
      <c r="J795" s="243" t="n">
        <f aca="false">ROUND(I795*H795,2)</f>
        <v>0</v>
      </c>
      <c r="K795" s="244"/>
      <c r="L795" s="30"/>
      <c r="M795" s="245"/>
      <c r="N795" s="246" t="s">
        <v>44</v>
      </c>
      <c r="O795" s="74"/>
      <c r="P795" s="247" t="n">
        <f aca="false">O795*H795</f>
        <v>0</v>
      </c>
      <c r="Q795" s="247" t="n">
        <v>0</v>
      </c>
      <c r="R795" s="247" t="n">
        <f aca="false">Q795*H795</f>
        <v>0</v>
      </c>
      <c r="S795" s="247" t="n">
        <v>0.068</v>
      </c>
      <c r="T795" s="248" t="n">
        <f aca="false">S795*H795</f>
        <v>0.887672</v>
      </c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  <c r="AE795" s="24"/>
      <c r="AR795" s="249" t="s">
        <v>166</v>
      </c>
      <c r="AT795" s="249" t="s">
        <v>162</v>
      </c>
      <c r="AU795" s="249" t="s">
        <v>88</v>
      </c>
      <c r="AY795" s="3" t="s">
        <v>160</v>
      </c>
      <c r="BE795" s="250" t="n">
        <f aca="false">IF(N795="základní",J795,0)</f>
        <v>0</v>
      </c>
      <c r="BF795" s="250" t="n">
        <f aca="false">IF(N795="snížená",J795,0)</f>
        <v>0</v>
      </c>
      <c r="BG795" s="250" t="n">
        <f aca="false">IF(N795="zákl. přenesená",J795,0)</f>
        <v>0</v>
      </c>
      <c r="BH795" s="250" t="n">
        <f aca="false">IF(N795="sníž. přenesená",J795,0)</f>
        <v>0</v>
      </c>
      <c r="BI795" s="250" t="n">
        <f aca="false">IF(N795="nulová",J795,0)</f>
        <v>0</v>
      </c>
      <c r="BJ795" s="3" t="s">
        <v>86</v>
      </c>
      <c r="BK795" s="250" t="n">
        <f aca="false">ROUND(I795*H795,2)</f>
        <v>0</v>
      </c>
      <c r="BL795" s="3" t="s">
        <v>166</v>
      </c>
      <c r="BM795" s="249" t="s">
        <v>838</v>
      </c>
    </row>
    <row r="796" s="251" customFormat="true" ht="12.8" hidden="false" customHeight="false" outlineLevel="0" collapsed="false">
      <c r="B796" s="252"/>
      <c r="C796" s="253"/>
      <c r="D796" s="254" t="s">
        <v>168</v>
      </c>
      <c r="E796" s="255"/>
      <c r="F796" s="256" t="s">
        <v>1497</v>
      </c>
      <c r="G796" s="253"/>
      <c r="H796" s="257" t="n">
        <v>8.38</v>
      </c>
      <c r="I796" s="258"/>
      <c r="J796" s="253"/>
      <c r="K796" s="253"/>
      <c r="L796" s="259"/>
      <c r="M796" s="260"/>
      <c r="N796" s="261"/>
      <c r="O796" s="261"/>
      <c r="P796" s="261"/>
      <c r="Q796" s="261"/>
      <c r="R796" s="261"/>
      <c r="S796" s="261"/>
      <c r="T796" s="262"/>
      <c r="AT796" s="263" t="s">
        <v>168</v>
      </c>
      <c r="AU796" s="263" t="s">
        <v>88</v>
      </c>
      <c r="AV796" s="251" t="s">
        <v>88</v>
      </c>
      <c r="AW796" s="251" t="s">
        <v>35</v>
      </c>
      <c r="AX796" s="251" t="s">
        <v>79</v>
      </c>
      <c r="AY796" s="263" t="s">
        <v>160</v>
      </c>
    </row>
    <row r="797" s="251" customFormat="true" ht="12.8" hidden="false" customHeight="false" outlineLevel="0" collapsed="false">
      <c r="B797" s="252"/>
      <c r="C797" s="253"/>
      <c r="D797" s="254" t="s">
        <v>168</v>
      </c>
      <c r="E797" s="255"/>
      <c r="F797" s="256" t="s">
        <v>844</v>
      </c>
      <c r="G797" s="253"/>
      <c r="H797" s="257" t="n">
        <v>-1.182</v>
      </c>
      <c r="I797" s="258"/>
      <c r="J797" s="253"/>
      <c r="K797" s="253"/>
      <c r="L797" s="259"/>
      <c r="M797" s="260"/>
      <c r="N797" s="261"/>
      <c r="O797" s="261"/>
      <c r="P797" s="261"/>
      <c r="Q797" s="261"/>
      <c r="R797" s="261"/>
      <c r="S797" s="261"/>
      <c r="T797" s="262"/>
      <c r="AT797" s="263" t="s">
        <v>168</v>
      </c>
      <c r="AU797" s="263" t="s">
        <v>88</v>
      </c>
      <c r="AV797" s="251" t="s">
        <v>88</v>
      </c>
      <c r="AW797" s="251" t="s">
        <v>35</v>
      </c>
      <c r="AX797" s="251" t="s">
        <v>79</v>
      </c>
      <c r="AY797" s="263" t="s">
        <v>160</v>
      </c>
    </row>
    <row r="798" s="251" customFormat="true" ht="12.8" hidden="false" customHeight="false" outlineLevel="0" collapsed="false">
      <c r="B798" s="252"/>
      <c r="C798" s="253"/>
      <c r="D798" s="254" t="s">
        <v>168</v>
      </c>
      <c r="E798" s="255"/>
      <c r="F798" s="256" t="s">
        <v>1498</v>
      </c>
      <c r="G798" s="253"/>
      <c r="H798" s="257" t="n">
        <v>8.22</v>
      </c>
      <c r="I798" s="258"/>
      <c r="J798" s="253"/>
      <c r="K798" s="253"/>
      <c r="L798" s="259"/>
      <c r="M798" s="260"/>
      <c r="N798" s="261"/>
      <c r="O798" s="261"/>
      <c r="P798" s="261"/>
      <c r="Q798" s="261"/>
      <c r="R798" s="261"/>
      <c r="S798" s="261"/>
      <c r="T798" s="262"/>
      <c r="AT798" s="263" t="s">
        <v>168</v>
      </c>
      <c r="AU798" s="263" t="s">
        <v>88</v>
      </c>
      <c r="AV798" s="251" t="s">
        <v>88</v>
      </c>
      <c r="AW798" s="251" t="s">
        <v>35</v>
      </c>
      <c r="AX798" s="251" t="s">
        <v>79</v>
      </c>
      <c r="AY798" s="263" t="s">
        <v>160</v>
      </c>
    </row>
    <row r="799" s="251" customFormat="true" ht="12.8" hidden="false" customHeight="false" outlineLevel="0" collapsed="false">
      <c r="B799" s="252"/>
      <c r="C799" s="253"/>
      <c r="D799" s="254" t="s">
        <v>168</v>
      </c>
      <c r="E799" s="255"/>
      <c r="F799" s="256" t="s">
        <v>841</v>
      </c>
      <c r="G799" s="253"/>
      <c r="H799" s="257" t="n">
        <v>-2.364</v>
      </c>
      <c r="I799" s="258"/>
      <c r="J799" s="253"/>
      <c r="K799" s="253"/>
      <c r="L799" s="259"/>
      <c r="M799" s="260"/>
      <c r="N799" s="261"/>
      <c r="O799" s="261"/>
      <c r="P799" s="261"/>
      <c r="Q799" s="261"/>
      <c r="R799" s="261"/>
      <c r="S799" s="261"/>
      <c r="T799" s="262"/>
      <c r="AT799" s="263" t="s">
        <v>168</v>
      </c>
      <c r="AU799" s="263" t="s">
        <v>88</v>
      </c>
      <c r="AV799" s="251" t="s">
        <v>88</v>
      </c>
      <c r="AW799" s="251" t="s">
        <v>35</v>
      </c>
      <c r="AX799" s="251" t="s">
        <v>79</v>
      </c>
      <c r="AY799" s="263" t="s">
        <v>160</v>
      </c>
    </row>
    <row r="800" s="276" customFormat="true" ht="12.8" hidden="false" customHeight="false" outlineLevel="0" collapsed="false">
      <c r="B800" s="277"/>
      <c r="C800" s="278"/>
      <c r="D800" s="254" t="s">
        <v>168</v>
      </c>
      <c r="E800" s="279"/>
      <c r="F800" s="280" t="s">
        <v>1499</v>
      </c>
      <c r="G800" s="278"/>
      <c r="H800" s="279"/>
      <c r="I800" s="281"/>
      <c r="J800" s="278"/>
      <c r="K800" s="278"/>
      <c r="L800" s="282"/>
      <c r="M800" s="283"/>
      <c r="N800" s="284"/>
      <c r="O800" s="284"/>
      <c r="P800" s="284"/>
      <c r="Q800" s="284"/>
      <c r="R800" s="284"/>
      <c r="S800" s="284"/>
      <c r="T800" s="285"/>
      <c r="AT800" s="286" t="s">
        <v>168</v>
      </c>
      <c r="AU800" s="286" t="s">
        <v>88</v>
      </c>
      <c r="AV800" s="276" t="s">
        <v>86</v>
      </c>
      <c r="AW800" s="276" t="s">
        <v>35</v>
      </c>
      <c r="AX800" s="276" t="s">
        <v>79</v>
      </c>
      <c r="AY800" s="286" t="s">
        <v>160</v>
      </c>
    </row>
    <row r="801" s="264" customFormat="true" ht="12.8" hidden="false" customHeight="false" outlineLevel="0" collapsed="false">
      <c r="B801" s="265"/>
      <c r="C801" s="266"/>
      <c r="D801" s="254" t="s">
        <v>168</v>
      </c>
      <c r="E801" s="267"/>
      <c r="F801" s="268" t="s">
        <v>172</v>
      </c>
      <c r="G801" s="266"/>
      <c r="H801" s="269" t="n">
        <v>13.054</v>
      </c>
      <c r="I801" s="270"/>
      <c r="J801" s="266"/>
      <c r="K801" s="266"/>
      <c r="L801" s="271"/>
      <c r="M801" s="272"/>
      <c r="N801" s="273"/>
      <c r="O801" s="273"/>
      <c r="P801" s="273"/>
      <c r="Q801" s="273"/>
      <c r="R801" s="273"/>
      <c r="S801" s="273"/>
      <c r="T801" s="274"/>
      <c r="AT801" s="275" t="s">
        <v>168</v>
      </c>
      <c r="AU801" s="275" t="s">
        <v>88</v>
      </c>
      <c r="AV801" s="264" t="s">
        <v>166</v>
      </c>
      <c r="AW801" s="264" t="s">
        <v>35</v>
      </c>
      <c r="AX801" s="264" t="s">
        <v>86</v>
      </c>
      <c r="AY801" s="275" t="s">
        <v>160</v>
      </c>
    </row>
    <row r="802" s="220" customFormat="true" ht="22.8" hidden="false" customHeight="true" outlineLevel="0" collapsed="false">
      <c r="B802" s="221"/>
      <c r="C802" s="222"/>
      <c r="D802" s="223" t="s">
        <v>78</v>
      </c>
      <c r="E802" s="235" t="s">
        <v>295</v>
      </c>
      <c r="F802" s="235" t="s">
        <v>296</v>
      </c>
      <c r="G802" s="222"/>
      <c r="H802" s="222"/>
      <c r="I802" s="225"/>
      <c r="J802" s="236" t="n">
        <f aca="false">BK802</f>
        <v>0</v>
      </c>
      <c r="K802" s="222"/>
      <c r="L802" s="227"/>
      <c r="M802" s="228"/>
      <c r="N802" s="229"/>
      <c r="O802" s="229"/>
      <c r="P802" s="230" t="n">
        <f aca="false">SUM(P803:P807)</f>
        <v>0</v>
      </c>
      <c r="Q802" s="229"/>
      <c r="R802" s="230" t="n">
        <f aca="false">SUM(R803:R807)</f>
        <v>0</v>
      </c>
      <c r="S802" s="229"/>
      <c r="T802" s="231" t="n">
        <f aca="false">SUM(T803:T807)</f>
        <v>0</v>
      </c>
      <c r="AR802" s="232" t="s">
        <v>86</v>
      </c>
      <c r="AT802" s="233" t="s">
        <v>78</v>
      </c>
      <c r="AU802" s="233" t="s">
        <v>86</v>
      </c>
      <c r="AY802" s="232" t="s">
        <v>160</v>
      </c>
      <c r="BK802" s="234" t="n">
        <f aca="false">SUM(BK803:BK807)</f>
        <v>0</v>
      </c>
    </row>
    <row r="803" s="31" customFormat="true" ht="21.75" hidden="false" customHeight="true" outlineLevel="0" collapsed="false">
      <c r="A803" s="24"/>
      <c r="B803" s="25"/>
      <c r="C803" s="237" t="s">
        <v>807</v>
      </c>
      <c r="D803" s="237" t="s">
        <v>162</v>
      </c>
      <c r="E803" s="238" t="s">
        <v>298</v>
      </c>
      <c r="F803" s="239" t="s">
        <v>299</v>
      </c>
      <c r="G803" s="240" t="s">
        <v>189</v>
      </c>
      <c r="H803" s="241" t="n">
        <v>44.737</v>
      </c>
      <c r="I803" s="242"/>
      <c r="J803" s="243" t="n">
        <f aca="false">ROUND(I803*H803,2)</f>
        <v>0</v>
      </c>
      <c r="K803" s="244"/>
      <c r="L803" s="30"/>
      <c r="M803" s="245"/>
      <c r="N803" s="246" t="s">
        <v>44</v>
      </c>
      <c r="O803" s="74"/>
      <c r="P803" s="247" t="n">
        <f aca="false">O803*H803</f>
        <v>0</v>
      </c>
      <c r="Q803" s="247" t="n">
        <v>0</v>
      </c>
      <c r="R803" s="247" t="n">
        <f aca="false">Q803*H803</f>
        <v>0</v>
      </c>
      <c r="S803" s="247" t="n">
        <v>0</v>
      </c>
      <c r="T803" s="248" t="n">
        <f aca="false">S803*H803</f>
        <v>0</v>
      </c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  <c r="AE803" s="24"/>
      <c r="AR803" s="249" t="s">
        <v>166</v>
      </c>
      <c r="AT803" s="249" t="s">
        <v>162</v>
      </c>
      <c r="AU803" s="249" t="s">
        <v>88</v>
      </c>
      <c r="AY803" s="3" t="s">
        <v>160</v>
      </c>
      <c r="BE803" s="250" t="n">
        <f aca="false">IF(N803="základní",J803,0)</f>
        <v>0</v>
      </c>
      <c r="BF803" s="250" t="n">
        <f aca="false">IF(N803="snížená",J803,0)</f>
        <v>0</v>
      </c>
      <c r="BG803" s="250" t="n">
        <f aca="false">IF(N803="zákl. přenesená",J803,0)</f>
        <v>0</v>
      </c>
      <c r="BH803" s="250" t="n">
        <f aca="false">IF(N803="sníž. přenesená",J803,0)</f>
        <v>0</v>
      </c>
      <c r="BI803" s="250" t="n">
        <f aca="false">IF(N803="nulová",J803,0)</f>
        <v>0</v>
      </c>
      <c r="BJ803" s="3" t="s">
        <v>86</v>
      </c>
      <c r="BK803" s="250" t="n">
        <f aca="false">ROUND(I803*H803,2)</f>
        <v>0</v>
      </c>
      <c r="BL803" s="3" t="s">
        <v>166</v>
      </c>
      <c r="BM803" s="249" t="s">
        <v>848</v>
      </c>
    </row>
    <row r="804" s="31" customFormat="true" ht="21.75" hidden="false" customHeight="true" outlineLevel="0" collapsed="false">
      <c r="A804" s="24"/>
      <c r="B804" s="25"/>
      <c r="C804" s="237" t="s">
        <v>812</v>
      </c>
      <c r="D804" s="237" t="s">
        <v>162</v>
      </c>
      <c r="E804" s="238" t="s">
        <v>302</v>
      </c>
      <c r="F804" s="239" t="s">
        <v>303</v>
      </c>
      <c r="G804" s="240" t="s">
        <v>189</v>
      </c>
      <c r="H804" s="241" t="n">
        <v>44.737</v>
      </c>
      <c r="I804" s="242"/>
      <c r="J804" s="243" t="n">
        <f aca="false">ROUND(I804*H804,2)</f>
        <v>0</v>
      </c>
      <c r="K804" s="244"/>
      <c r="L804" s="30"/>
      <c r="M804" s="245"/>
      <c r="N804" s="246" t="s">
        <v>44</v>
      </c>
      <c r="O804" s="74"/>
      <c r="P804" s="247" t="n">
        <f aca="false">O804*H804</f>
        <v>0</v>
      </c>
      <c r="Q804" s="247" t="n">
        <v>0</v>
      </c>
      <c r="R804" s="247" t="n">
        <f aca="false">Q804*H804</f>
        <v>0</v>
      </c>
      <c r="S804" s="247" t="n">
        <v>0</v>
      </c>
      <c r="T804" s="248" t="n">
        <f aca="false">S804*H804</f>
        <v>0</v>
      </c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  <c r="AE804" s="24"/>
      <c r="AR804" s="249" t="s">
        <v>166</v>
      </c>
      <c r="AT804" s="249" t="s">
        <v>162</v>
      </c>
      <c r="AU804" s="249" t="s">
        <v>88</v>
      </c>
      <c r="AY804" s="3" t="s">
        <v>160</v>
      </c>
      <c r="BE804" s="250" t="n">
        <f aca="false">IF(N804="základní",J804,0)</f>
        <v>0</v>
      </c>
      <c r="BF804" s="250" t="n">
        <f aca="false">IF(N804="snížená",J804,0)</f>
        <v>0</v>
      </c>
      <c r="BG804" s="250" t="n">
        <f aca="false">IF(N804="zákl. přenesená",J804,0)</f>
        <v>0</v>
      </c>
      <c r="BH804" s="250" t="n">
        <f aca="false">IF(N804="sníž. přenesená",J804,0)</f>
        <v>0</v>
      </c>
      <c r="BI804" s="250" t="n">
        <f aca="false">IF(N804="nulová",J804,0)</f>
        <v>0</v>
      </c>
      <c r="BJ804" s="3" t="s">
        <v>86</v>
      </c>
      <c r="BK804" s="250" t="n">
        <f aca="false">ROUND(I804*H804,2)</f>
        <v>0</v>
      </c>
      <c r="BL804" s="3" t="s">
        <v>166</v>
      </c>
      <c r="BM804" s="249" t="s">
        <v>850</v>
      </c>
    </row>
    <row r="805" s="31" customFormat="true" ht="21.75" hidden="false" customHeight="true" outlineLevel="0" collapsed="false">
      <c r="A805" s="24"/>
      <c r="B805" s="25"/>
      <c r="C805" s="237" t="s">
        <v>816</v>
      </c>
      <c r="D805" s="237" t="s">
        <v>162</v>
      </c>
      <c r="E805" s="238" t="s">
        <v>306</v>
      </c>
      <c r="F805" s="239" t="s">
        <v>307</v>
      </c>
      <c r="G805" s="240" t="s">
        <v>189</v>
      </c>
      <c r="H805" s="241" t="n">
        <v>1252.636</v>
      </c>
      <c r="I805" s="242"/>
      <c r="J805" s="243" t="n">
        <f aca="false">ROUND(I805*H805,2)</f>
        <v>0</v>
      </c>
      <c r="K805" s="244"/>
      <c r="L805" s="30"/>
      <c r="M805" s="245"/>
      <c r="N805" s="246" t="s">
        <v>44</v>
      </c>
      <c r="O805" s="74"/>
      <c r="P805" s="247" t="n">
        <f aca="false">O805*H805</f>
        <v>0</v>
      </c>
      <c r="Q805" s="247" t="n">
        <v>0</v>
      </c>
      <c r="R805" s="247" t="n">
        <f aca="false">Q805*H805</f>
        <v>0</v>
      </c>
      <c r="S805" s="247" t="n">
        <v>0</v>
      </c>
      <c r="T805" s="248" t="n">
        <f aca="false">S805*H805</f>
        <v>0</v>
      </c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  <c r="AE805" s="24"/>
      <c r="AR805" s="249" t="s">
        <v>166</v>
      </c>
      <c r="AT805" s="249" t="s">
        <v>162</v>
      </c>
      <c r="AU805" s="249" t="s">
        <v>88</v>
      </c>
      <c r="AY805" s="3" t="s">
        <v>160</v>
      </c>
      <c r="BE805" s="250" t="n">
        <f aca="false">IF(N805="základní",J805,0)</f>
        <v>0</v>
      </c>
      <c r="BF805" s="250" t="n">
        <f aca="false">IF(N805="snížená",J805,0)</f>
        <v>0</v>
      </c>
      <c r="BG805" s="250" t="n">
        <f aca="false">IF(N805="zákl. přenesená",J805,0)</f>
        <v>0</v>
      </c>
      <c r="BH805" s="250" t="n">
        <f aca="false">IF(N805="sníž. přenesená",J805,0)</f>
        <v>0</v>
      </c>
      <c r="BI805" s="250" t="n">
        <f aca="false">IF(N805="nulová",J805,0)</f>
        <v>0</v>
      </c>
      <c r="BJ805" s="3" t="s">
        <v>86</v>
      </c>
      <c r="BK805" s="250" t="n">
        <f aca="false">ROUND(I805*H805,2)</f>
        <v>0</v>
      </c>
      <c r="BL805" s="3" t="s">
        <v>166</v>
      </c>
      <c r="BM805" s="249" t="s">
        <v>852</v>
      </c>
    </row>
    <row r="806" s="251" customFormat="true" ht="12.8" hidden="false" customHeight="false" outlineLevel="0" collapsed="false">
      <c r="B806" s="252"/>
      <c r="C806" s="253"/>
      <c r="D806" s="254" t="s">
        <v>168</v>
      </c>
      <c r="E806" s="253"/>
      <c r="F806" s="256" t="s">
        <v>1500</v>
      </c>
      <c r="G806" s="253"/>
      <c r="H806" s="257" t="n">
        <v>1252.636</v>
      </c>
      <c r="I806" s="258"/>
      <c r="J806" s="253"/>
      <c r="K806" s="253"/>
      <c r="L806" s="259"/>
      <c r="M806" s="260"/>
      <c r="N806" s="261"/>
      <c r="O806" s="261"/>
      <c r="P806" s="261"/>
      <c r="Q806" s="261"/>
      <c r="R806" s="261"/>
      <c r="S806" s="261"/>
      <c r="T806" s="262"/>
      <c r="AT806" s="263" t="s">
        <v>168</v>
      </c>
      <c r="AU806" s="263" t="s">
        <v>88</v>
      </c>
      <c r="AV806" s="251" t="s">
        <v>88</v>
      </c>
      <c r="AW806" s="251" t="s">
        <v>3</v>
      </c>
      <c r="AX806" s="251" t="s">
        <v>86</v>
      </c>
      <c r="AY806" s="263" t="s">
        <v>160</v>
      </c>
    </row>
    <row r="807" s="31" customFormat="true" ht="33" hidden="false" customHeight="true" outlineLevel="0" collapsed="false">
      <c r="A807" s="24"/>
      <c r="B807" s="25"/>
      <c r="C807" s="237" t="s">
        <v>820</v>
      </c>
      <c r="D807" s="237" t="s">
        <v>162</v>
      </c>
      <c r="E807" s="238" t="s">
        <v>311</v>
      </c>
      <c r="F807" s="239" t="s">
        <v>312</v>
      </c>
      <c r="G807" s="240" t="s">
        <v>189</v>
      </c>
      <c r="H807" s="241" t="n">
        <v>44.737</v>
      </c>
      <c r="I807" s="242"/>
      <c r="J807" s="243" t="n">
        <f aca="false">ROUND(I807*H807,2)</f>
        <v>0</v>
      </c>
      <c r="K807" s="244"/>
      <c r="L807" s="30"/>
      <c r="M807" s="245"/>
      <c r="N807" s="246" t="s">
        <v>44</v>
      </c>
      <c r="O807" s="74"/>
      <c r="P807" s="247" t="n">
        <f aca="false">O807*H807</f>
        <v>0</v>
      </c>
      <c r="Q807" s="247" t="n">
        <v>0</v>
      </c>
      <c r="R807" s="247" t="n">
        <f aca="false">Q807*H807</f>
        <v>0</v>
      </c>
      <c r="S807" s="247" t="n">
        <v>0</v>
      </c>
      <c r="T807" s="248" t="n">
        <f aca="false">S807*H807</f>
        <v>0</v>
      </c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  <c r="AE807" s="24"/>
      <c r="AR807" s="249" t="s">
        <v>166</v>
      </c>
      <c r="AT807" s="249" t="s">
        <v>162</v>
      </c>
      <c r="AU807" s="249" t="s">
        <v>88</v>
      </c>
      <c r="AY807" s="3" t="s">
        <v>160</v>
      </c>
      <c r="BE807" s="250" t="n">
        <f aca="false">IF(N807="základní",J807,0)</f>
        <v>0</v>
      </c>
      <c r="BF807" s="250" t="n">
        <f aca="false">IF(N807="snížená",J807,0)</f>
        <v>0</v>
      </c>
      <c r="BG807" s="250" t="n">
        <f aca="false">IF(N807="zákl. přenesená",J807,0)</f>
        <v>0</v>
      </c>
      <c r="BH807" s="250" t="n">
        <f aca="false">IF(N807="sníž. přenesená",J807,0)</f>
        <v>0</v>
      </c>
      <c r="BI807" s="250" t="n">
        <f aca="false">IF(N807="nulová",J807,0)</f>
        <v>0</v>
      </c>
      <c r="BJ807" s="3" t="s">
        <v>86</v>
      </c>
      <c r="BK807" s="250" t="n">
        <f aca="false">ROUND(I807*H807,2)</f>
        <v>0</v>
      </c>
      <c r="BL807" s="3" t="s">
        <v>166</v>
      </c>
      <c r="BM807" s="249" t="s">
        <v>855</v>
      </c>
    </row>
    <row r="808" s="220" customFormat="true" ht="22.8" hidden="false" customHeight="true" outlineLevel="0" collapsed="false">
      <c r="B808" s="221"/>
      <c r="C808" s="222"/>
      <c r="D808" s="223" t="s">
        <v>78</v>
      </c>
      <c r="E808" s="235" t="s">
        <v>314</v>
      </c>
      <c r="F808" s="235" t="s">
        <v>315</v>
      </c>
      <c r="G808" s="222"/>
      <c r="H808" s="222"/>
      <c r="I808" s="225"/>
      <c r="J808" s="236" t="n">
        <f aca="false">BK808</f>
        <v>0</v>
      </c>
      <c r="K808" s="222"/>
      <c r="L808" s="227"/>
      <c r="M808" s="228"/>
      <c r="N808" s="229"/>
      <c r="O808" s="229"/>
      <c r="P808" s="230" t="n">
        <f aca="false">P809</f>
        <v>0</v>
      </c>
      <c r="Q808" s="229"/>
      <c r="R808" s="230" t="n">
        <f aca="false">R809</f>
        <v>0</v>
      </c>
      <c r="S808" s="229"/>
      <c r="T808" s="231" t="n">
        <f aca="false">T809</f>
        <v>0</v>
      </c>
      <c r="AR808" s="232" t="s">
        <v>86</v>
      </c>
      <c r="AT808" s="233" t="s">
        <v>78</v>
      </c>
      <c r="AU808" s="233" t="s">
        <v>86</v>
      </c>
      <c r="AY808" s="232" t="s">
        <v>160</v>
      </c>
      <c r="BK808" s="234" t="n">
        <f aca="false">BK809</f>
        <v>0</v>
      </c>
    </row>
    <row r="809" s="31" customFormat="true" ht="16.5" hidden="false" customHeight="true" outlineLevel="0" collapsed="false">
      <c r="A809" s="24"/>
      <c r="B809" s="25"/>
      <c r="C809" s="237" t="s">
        <v>835</v>
      </c>
      <c r="D809" s="237" t="s">
        <v>162</v>
      </c>
      <c r="E809" s="238" t="s">
        <v>317</v>
      </c>
      <c r="F809" s="239" t="s">
        <v>318</v>
      </c>
      <c r="G809" s="240" t="s">
        <v>189</v>
      </c>
      <c r="H809" s="241" t="n">
        <v>43.231</v>
      </c>
      <c r="I809" s="242"/>
      <c r="J809" s="243" t="n">
        <f aca="false">ROUND(I809*H809,2)</f>
        <v>0</v>
      </c>
      <c r="K809" s="244"/>
      <c r="L809" s="30"/>
      <c r="M809" s="245"/>
      <c r="N809" s="246" t="s">
        <v>44</v>
      </c>
      <c r="O809" s="74"/>
      <c r="P809" s="247" t="n">
        <f aca="false">O809*H809</f>
        <v>0</v>
      </c>
      <c r="Q809" s="247" t="n">
        <v>0</v>
      </c>
      <c r="R809" s="247" t="n">
        <f aca="false">Q809*H809</f>
        <v>0</v>
      </c>
      <c r="S809" s="247" t="n">
        <v>0</v>
      </c>
      <c r="T809" s="248" t="n">
        <f aca="false">S809*H809</f>
        <v>0</v>
      </c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  <c r="AE809" s="24"/>
      <c r="AR809" s="249" t="s">
        <v>166</v>
      </c>
      <c r="AT809" s="249" t="s">
        <v>162</v>
      </c>
      <c r="AU809" s="249" t="s">
        <v>88</v>
      </c>
      <c r="AY809" s="3" t="s">
        <v>160</v>
      </c>
      <c r="BE809" s="250" t="n">
        <f aca="false">IF(N809="základní",J809,0)</f>
        <v>0</v>
      </c>
      <c r="BF809" s="250" t="n">
        <f aca="false">IF(N809="snížená",J809,0)</f>
        <v>0</v>
      </c>
      <c r="BG809" s="250" t="n">
        <f aca="false">IF(N809="zákl. přenesená",J809,0)</f>
        <v>0</v>
      </c>
      <c r="BH809" s="250" t="n">
        <f aca="false">IF(N809="sníž. přenesená",J809,0)</f>
        <v>0</v>
      </c>
      <c r="BI809" s="250" t="n">
        <f aca="false">IF(N809="nulová",J809,0)</f>
        <v>0</v>
      </c>
      <c r="BJ809" s="3" t="s">
        <v>86</v>
      </c>
      <c r="BK809" s="250" t="n">
        <f aca="false">ROUND(I809*H809,2)</f>
        <v>0</v>
      </c>
      <c r="BL809" s="3" t="s">
        <v>166</v>
      </c>
      <c r="BM809" s="249" t="s">
        <v>857</v>
      </c>
    </row>
    <row r="810" s="220" customFormat="true" ht="25.9" hidden="false" customHeight="true" outlineLevel="0" collapsed="false">
      <c r="B810" s="221"/>
      <c r="C810" s="222"/>
      <c r="D810" s="223" t="s">
        <v>78</v>
      </c>
      <c r="E810" s="224" t="s">
        <v>320</v>
      </c>
      <c r="F810" s="224" t="s">
        <v>858</v>
      </c>
      <c r="G810" s="222"/>
      <c r="H810" s="222"/>
      <c r="I810" s="225"/>
      <c r="J810" s="226" t="n">
        <f aca="false">BK810</f>
        <v>0</v>
      </c>
      <c r="K810" s="222"/>
      <c r="L810" s="227"/>
      <c r="M810" s="228"/>
      <c r="N810" s="229"/>
      <c r="O810" s="229"/>
      <c r="P810" s="230" t="n">
        <f aca="false">P811+P878+P882+P890+P917+P1006+P1064+P1109+P1117</f>
        <v>0</v>
      </c>
      <c r="Q810" s="229"/>
      <c r="R810" s="230" t="n">
        <f aca="false">R811+R878+R882+R890+R917+R1006+R1064+R1109+R1117</f>
        <v>7.2262148</v>
      </c>
      <c r="S810" s="229"/>
      <c r="T810" s="231" t="n">
        <f aca="false">T811+T878+T882+T890+T917+T1006+T1064+T1109+T1117</f>
        <v>0.08179288</v>
      </c>
      <c r="AR810" s="232" t="s">
        <v>88</v>
      </c>
      <c r="AT810" s="233" t="s">
        <v>78</v>
      </c>
      <c r="AU810" s="233" t="s">
        <v>79</v>
      </c>
      <c r="AY810" s="232" t="s">
        <v>160</v>
      </c>
      <c r="BK810" s="234" t="n">
        <f aca="false">BK811+BK878+BK882+BK890+BK917+BK1006+BK1064+BK1109+BK1117</f>
        <v>0</v>
      </c>
    </row>
    <row r="811" s="220" customFormat="true" ht="22.8" hidden="false" customHeight="true" outlineLevel="0" collapsed="false">
      <c r="B811" s="221"/>
      <c r="C811" s="222"/>
      <c r="D811" s="223" t="s">
        <v>78</v>
      </c>
      <c r="E811" s="235" t="s">
        <v>911</v>
      </c>
      <c r="F811" s="235" t="s">
        <v>912</v>
      </c>
      <c r="G811" s="222"/>
      <c r="H811" s="222"/>
      <c r="I811" s="225"/>
      <c r="J811" s="236" t="n">
        <f aca="false">BK811</f>
        <v>0</v>
      </c>
      <c r="K811" s="222"/>
      <c r="L811" s="227"/>
      <c r="M811" s="228"/>
      <c r="N811" s="229"/>
      <c r="O811" s="229"/>
      <c r="P811" s="230" t="n">
        <f aca="false">SUM(P812:P877)</f>
        <v>0</v>
      </c>
      <c r="Q811" s="229"/>
      <c r="R811" s="230" t="n">
        <f aca="false">SUM(R812:R877)</f>
        <v>2.4033438</v>
      </c>
      <c r="S811" s="229"/>
      <c r="T811" s="231" t="n">
        <f aca="false">SUM(T812:T877)</f>
        <v>0</v>
      </c>
      <c r="AR811" s="232" t="s">
        <v>88</v>
      </c>
      <c r="AT811" s="233" t="s">
        <v>78</v>
      </c>
      <c r="AU811" s="233" t="s">
        <v>86</v>
      </c>
      <c r="AY811" s="232" t="s">
        <v>160</v>
      </c>
      <c r="BK811" s="234" t="n">
        <f aca="false">SUM(BK812:BK877)</f>
        <v>0</v>
      </c>
    </row>
    <row r="812" s="31" customFormat="true" ht="21.75" hidden="false" customHeight="true" outlineLevel="0" collapsed="false">
      <c r="A812" s="24"/>
      <c r="B812" s="25"/>
      <c r="C812" s="237" t="s">
        <v>847</v>
      </c>
      <c r="D812" s="237" t="s">
        <v>162</v>
      </c>
      <c r="E812" s="238" t="s">
        <v>914</v>
      </c>
      <c r="F812" s="239" t="s">
        <v>915</v>
      </c>
      <c r="G812" s="240" t="s">
        <v>213</v>
      </c>
      <c r="H812" s="241" t="n">
        <v>99.35</v>
      </c>
      <c r="I812" s="242"/>
      <c r="J812" s="243" t="n">
        <f aca="false">ROUND(I812*H812,2)</f>
        <v>0</v>
      </c>
      <c r="K812" s="244"/>
      <c r="L812" s="30"/>
      <c r="M812" s="245"/>
      <c r="N812" s="246" t="s">
        <v>44</v>
      </c>
      <c r="O812" s="74"/>
      <c r="P812" s="247" t="n">
        <f aca="false">O812*H812</f>
        <v>0</v>
      </c>
      <c r="Q812" s="247" t="n">
        <v>0</v>
      </c>
      <c r="R812" s="247" t="n">
        <f aca="false">Q812*H812</f>
        <v>0</v>
      </c>
      <c r="S812" s="247" t="n">
        <v>0</v>
      </c>
      <c r="T812" s="248" t="n">
        <f aca="false">S812*H812</f>
        <v>0</v>
      </c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  <c r="AE812" s="24"/>
      <c r="AR812" s="249" t="s">
        <v>256</v>
      </c>
      <c r="AT812" s="249" t="s">
        <v>162</v>
      </c>
      <c r="AU812" s="249" t="s">
        <v>88</v>
      </c>
      <c r="AY812" s="3" t="s">
        <v>160</v>
      </c>
      <c r="BE812" s="250" t="n">
        <f aca="false">IF(N812="základní",J812,0)</f>
        <v>0</v>
      </c>
      <c r="BF812" s="250" t="n">
        <f aca="false">IF(N812="snížená",J812,0)</f>
        <v>0</v>
      </c>
      <c r="BG812" s="250" t="n">
        <f aca="false">IF(N812="zákl. přenesená",J812,0)</f>
        <v>0</v>
      </c>
      <c r="BH812" s="250" t="n">
        <f aca="false">IF(N812="sníž. přenesená",J812,0)</f>
        <v>0</v>
      </c>
      <c r="BI812" s="250" t="n">
        <f aca="false">IF(N812="nulová",J812,0)</f>
        <v>0</v>
      </c>
      <c r="BJ812" s="3" t="s">
        <v>86</v>
      </c>
      <c r="BK812" s="250" t="n">
        <f aca="false">ROUND(I812*H812,2)</f>
        <v>0</v>
      </c>
      <c r="BL812" s="3" t="s">
        <v>256</v>
      </c>
      <c r="BM812" s="249" t="s">
        <v>916</v>
      </c>
    </row>
    <row r="813" s="251" customFormat="true" ht="12.8" hidden="false" customHeight="false" outlineLevel="0" collapsed="false">
      <c r="B813" s="252"/>
      <c r="C813" s="253"/>
      <c r="D813" s="254" t="s">
        <v>168</v>
      </c>
      <c r="E813" s="255"/>
      <c r="F813" s="256" t="s">
        <v>1325</v>
      </c>
      <c r="G813" s="253"/>
      <c r="H813" s="257" t="n">
        <v>13.04</v>
      </c>
      <c r="I813" s="258"/>
      <c r="J813" s="253"/>
      <c r="K813" s="253"/>
      <c r="L813" s="259"/>
      <c r="M813" s="260"/>
      <c r="N813" s="261"/>
      <c r="O813" s="261"/>
      <c r="P813" s="261"/>
      <c r="Q813" s="261"/>
      <c r="R813" s="261"/>
      <c r="S813" s="261"/>
      <c r="T813" s="262"/>
      <c r="AT813" s="263" t="s">
        <v>168</v>
      </c>
      <c r="AU813" s="263" t="s">
        <v>88</v>
      </c>
      <c r="AV813" s="251" t="s">
        <v>88</v>
      </c>
      <c r="AW813" s="251" t="s">
        <v>35</v>
      </c>
      <c r="AX813" s="251" t="s">
        <v>79</v>
      </c>
      <c r="AY813" s="263" t="s">
        <v>160</v>
      </c>
    </row>
    <row r="814" s="276" customFormat="true" ht="12.8" hidden="false" customHeight="false" outlineLevel="0" collapsed="false">
      <c r="B814" s="277"/>
      <c r="C814" s="278"/>
      <c r="D814" s="254" t="s">
        <v>168</v>
      </c>
      <c r="E814" s="279"/>
      <c r="F814" s="280" t="s">
        <v>1326</v>
      </c>
      <c r="G814" s="278"/>
      <c r="H814" s="279"/>
      <c r="I814" s="281"/>
      <c r="J814" s="278"/>
      <c r="K814" s="278"/>
      <c r="L814" s="282"/>
      <c r="M814" s="283"/>
      <c r="N814" s="284"/>
      <c r="O814" s="284"/>
      <c r="P814" s="284"/>
      <c r="Q814" s="284"/>
      <c r="R814" s="284"/>
      <c r="S814" s="284"/>
      <c r="T814" s="285"/>
      <c r="AT814" s="286" t="s">
        <v>168</v>
      </c>
      <c r="AU814" s="286" t="s">
        <v>88</v>
      </c>
      <c r="AV814" s="276" t="s">
        <v>86</v>
      </c>
      <c r="AW814" s="276" t="s">
        <v>35</v>
      </c>
      <c r="AX814" s="276" t="s">
        <v>79</v>
      </c>
      <c r="AY814" s="286" t="s">
        <v>160</v>
      </c>
    </row>
    <row r="815" s="251" customFormat="true" ht="12.8" hidden="false" customHeight="false" outlineLevel="0" collapsed="false">
      <c r="B815" s="252"/>
      <c r="C815" s="253"/>
      <c r="D815" s="254" t="s">
        <v>168</v>
      </c>
      <c r="E815" s="255"/>
      <c r="F815" s="256" t="s">
        <v>1327</v>
      </c>
      <c r="G815" s="253"/>
      <c r="H815" s="257" t="n">
        <v>15.48</v>
      </c>
      <c r="I815" s="258"/>
      <c r="J815" s="253"/>
      <c r="K815" s="253"/>
      <c r="L815" s="259"/>
      <c r="M815" s="260"/>
      <c r="N815" s="261"/>
      <c r="O815" s="261"/>
      <c r="P815" s="261"/>
      <c r="Q815" s="261"/>
      <c r="R815" s="261"/>
      <c r="S815" s="261"/>
      <c r="T815" s="262"/>
      <c r="AT815" s="263" t="s">
        <v>168</v>
      </c>
      <c r="AU815" s="263" t="s">
        <v>88</v>
      </c>
      <c r="AV815" s="251" t="s">
        <v>88</v>
      </c>
      <c r="AW815" s="251" t="s">
        <v>35</v>
      </c>
      <c r="AX815" s="251" t="s">
        <v>79</v>
      </c>
      <c r="AY815" s="263" t="s">
        <v>160</v>
      </c>
    </row>
    <row r="816" s="276" customFormat="true" ht="12.8" hidden="false" customHeight="false" outlineLevel="0" collapsed="false">
      <c r="B816" s="277"/>
      <c r="C816" s="278"/>
      <c r="D816" s="254" t="s">
        <v>168</v>
      </c>
      <c r="E816" s="279"/>
      <c r="F816" s="280" t="s">
        <v>1328</v>
      </c>
      <c r="G816" s="278"/>
      <c r="H816" s="279"/>
      <c r="I816" s="281"/>
      <c r="J816" s="278"/>
      <c r="K816" s="278"/>
      <c r="L816" s="282"/>
      <c r="M816" s="283"/>
      <c r="N816" s="284"/>
      <c r="O816" s="284"/>
      <c r="P816" s="284"/>
      <c r="Q816" s="284"/>
      <c r="R816" s="284"/>
      <c r="S816" s="284"/>
      <c r="T816" s="285"/>
      <c r="AT816" s="286" t="s">
        <v>168</v>
      </c>
      <c r="AU816" s="286" t="s">
        <v>88</v>
      </c>
      <c r="AV816" s="276" t="s">
        <v>86</v>
      </c>
      <c r="AW816" s="276" t="s">
        <v>35</v>
      </c>
      <c r="AX816" s="276" t="s">
        <v>79</v>
      </c>
      <c r="AY816" s="286" t="s">
        <v>160</v>
      </c>
    </row>
    <row r="817" s="251" customFormat="true" ht="12.8" hidden="false" customHeight="false" outlineLevel="0" collapsed="false">
      <c r="B817" s="252"/>
      <c r="C817" s="253"/>
      <c r="D817" s="254" t="s">
        <v>168</v>
      </c>
      <c r="E817" s="255"/>
      <c r="F817" s="256" t="s">
        <v>1329</v>
      </c>
      <c r="G817" s="253"/>
      <c r="H817" s="257" t="n">
        <v>2.54</v>
      </c>
      <c r="I817" s="258"/>
      <c r="J817" s="253"/>
      <c r="K817" s="253"/>
      <c r="L817" s="259"/>
      <c r="M817" s="260"/>
      <c r="N817" s="261"/>
      <c r="O817" s="261"/>
      <c r="P817" s="261"/>
      <c r="Q817" s="261"/>
      <c r="R817" s="261"/>
      <c r="S817" s="261"/>
      <c r="T817" s="262"/>
      <c r="AT817" s="263" t="s">
        <v>168</v>
      </c>
      <c r="AU817" s="263" t="s">
        <v>88</v>
      </c>
      <c r="AV817" s="251" t="s">
        <v>88</v>
      </c>
      <c r="AW817" s="251" t="s">
        <v>35</v>
      </c>
      <c r="AX817" s="251" t="s">
        <v>79</v>
      </c>
      <c r="AY817" s="263" t="s">
        <v>160</v>
      </c>
    </row>
    <row r="818" s="276" customFormat="true" ht="12.8" hidden="false" customHeight="false" outlineLevel="0" collapsed="false">
      <c r="B818" s="277"/>
      <c r="C818" s="278"/>
      <c r="D818" s="254" t="s">
        <v>168</v>
      </c>
      <c r="E818" s="279"/>
      <c r="F818" s="280" t="s">
        <v>1330</v>
      </c>
      <c r="G818" s="278"/>
      <c r="H818" s="279"/>
      <c r="I818" s="281"/>
      <c r="J818" s="278"/>
      <c r="K818" s="278"/>
      <c r="L818" s="282"/>
      <c r="M818" s="283"/>
      <c r="N818" s="284"/>
      <c r="O818" s="284"/>
      <c r="P818" s="284"/>
      <c r="Q818" s="284"/>
      <c r="R818" s="284"/>
      <c r="S818" s="284"/>
      <c r="T818" s="285"/>
      <c r="AT818" s="286" t="s">
        <v>168</v>
      </c>
      <c r="AU818" s="286" t="s">
        <v>88</v>
      </c>
      <c r="AV818" s="276" t="s">
        <v>86</v>
      </c>
      <c r="AW818" s="276" t="s">
        <v>35</v>
      </c>
      <c r="AX818" s="276" t="s">
        <v>79</v>
      </c>
      <c r="AY818" s="286" t="s">
        <v>160</v>
      </c>
    </row>
    <row r="819" s="251" customFormat="true" ht="12.8" hidden="false" customHeight="false" outlineLevel="0" collapsed="false">
      <c r="B819" s="252"/>
      <c r="C819" s="253"/>
      <c r="D819" s="254" t="s">
        <v>168</v>
      </c>
      <c r="E819" s="255"/>
      <c r="F819" s="256" t="s">
        <v>1331</v>
      </c>
      <c r="G819" s="253"/>
      <c r="H819" s="257" t="n">
        <v>3.89</v>
      </c>
      <c r="I819" s="258"/>
      <c r="J819" s="253"/>
      <c r="K819" s="253"/>
      <c r="L819" s="259"/>
      <c r="M819" s="260"/>
      <c r="N819" s="261"/>
      <c r="O819" s="261"/>
      <c r="P819" s="261"/>
      <c r="Q819" s="261"/>
      <c r="R819" s="261"/>
      <c r="S819" s="261"/>
      <c r="T819" s="262"/>
      <c r="AT819" s="263" t="s">
        <v>168</v>
      </c>
      <c r="AU819" s="263" t="s">
        <v>88</v>
      </c>
      <c r="AV819" s="251" t="s">
        <v>88</v>
      </c>
      <c r="AW819" s="251" t="s">
        <v>35</v>
      </c>
      <c r="AX819" s="251" t="s">
        <v>79</v>
      </c>
      <c r="AY819" s="263" t="s">
        <v>160</v>
      </c>
    </row>
    <row r="820" s="276" customFormat="true" ht="12.8" hidden="false" customHeight="false" outlineLevel="0" collapsed="false">
      <c r="B820" s="277"/>
      <c r="C820" s="278"/>
      <c r="D820" s="254" t="s">
        <v>168</v>
      </c>
      <c r="E820" s="279"/>
      <c r="F820" s="280" t="s">
        <v>1332</v>
      </c>
      <c r="G820" s="278"/>
      <c r="H820" s="279"/>
      <c r="I820" s="281"/>
      <c r="J820" s="278"/>
      <c r="K820" s="278"/>
      <c r="L820" s="282"/>
      <c r="M820" s="283"/>
      <c r="N820" s="284"/>
      <c r="O820" s="284"/>
      <c r="P820" s="284"/>
      <c r="Q820" s="284"/>
      <c r="R820" s="284"/>
      <c r="S820" s="284"/>
      <c r="T820" s="285"/>
      <c r="AT820" s="286" t="s">
        <v>168</v>
      </c>
      <c r="AU820" s="286" t="s">
        <v>88</v>
      </c>
      <c r="AV820" s="276" t="s">
        <v>86</v>
      </c>
      <c r="AW820" s="276" t="s">
        <v>35</v>
      </c>
      <c r="AX820" s="276" t="s">
        <v>79</v>
      </c>
      <c r="AY820" s="286" t="s">
        <v>160</v>
      </c>
    </row>
    <row r="821" s="251" customFormat="true" ht="12.8" hidden="false" customHeight="false" outlineLevel="0" collapsed="false">
      <c r="B821" s="252"/>
      <c r="C821" s="253"/>
      <c r="D821" s="254" t="s">
        <v>168</v>
      </c>
      <c r="E821" s="255"/>
      <c r="F821" s="256" t="s">
        <v>1333</v>
      </c>
      <c r="G821" s="253"/>
      <c r="H821" s="257" t="n">
        <v>21.17</v>
      </c>
      <c r="I821" s="258"/>
      <c r="J821" s="253"/>
      <c r="K821" s="253"/>
      <c r="L821" s="259"/>
      <c r="M821" s="260"/>
      <c r="N821" s="261"/>
      <c r="O821" s="261"/>
      <c r="P821" s="261"/>
      <c r="Q821" s="261"/>
      <c r="R821" s="261"/>
      <c r="S821" s="261"/>
      <c r="T821" s="262"/>
      <c r="AT821" s="263" t="s">
        <v>168</v>
      </c>
      <c r="AU821" s="263" t="s">
        <v>88</v>
      </c>
      <c r="AV821" s="251" t="s">
        <v>88</v>
      </c>
      <c r="AW821" s="251" t="s">
        <v>35</v>
      </c>
      <c r="AX821" s="251" t="s">
        <v>79</v>
      </c>
      <c r="AY821" s="263" t="s">
        <v>160</v>
      </c>
    </row>
    <row r="822" s="276" customFormat="true" ht="12.8" hidden="false" customHeight="false" outlineLevel="0" collapsed="false">
      <c r="B822" s="277"/>
      <c r="C822" s="278"/>
      <c r="D822" s="254" t="s">
        <v>168</v>
      </c>
      <c r="E822" s="279"/>
      <c r="F822" s="280" t="s">
        <v>1334</v>
      </c>
      <c r="G822" s="278"/>
      <c r="H822" s="279"/>
      <c r="I822" s="281"/>
      <c r="J822" s="278"/>
      <c r="K822" s="278"/>
      <c r="L822" s="282"/>
      <c r="M822" s="283"/>
      <c r="N822" s="284"/>
      <c r="O822" s="284"/>
      <c r="P822" s="284"/>
      <c r="Q822" s="284"/>
      <c r="R822" s="284"/>
      <c r="S822" s="284"/>
      <c r="T822" s="285"/>
      <c r="AT822" s="286" t="s">
        <v>168</v>
      </c>
      <c r="AU822" s="286" t="s">
        <v>88</v>
      </c>
      <c r="AV822" s="276" t="s">
        <v>86</v>
      </c>
      <c r="AW822" s="276" t="s">
        <v>35</v>
      </c>
      <c r="AX822" s="276" t="s">
        <v>79</v>
      </c>
      <c r="AY822" s="286" t="s">
        <v>160</v>
      </c>
    </row>
    <row r="823" s="251" customFormat="true" ht="12.8" hidden="false" customHeight="false" outlineLevel="0" collapsed="false">
      <c r="B823" s="252"/>
      <c r="C823" s="253"/>
      <c r="D823" s="254" t="s">
        <v>168</v>
      </c>
      <c r="E823" s="255"/>
      <c r="F823" s="256" t="s">
        <v>1335</v>
      </c>
      <c r="G823" s="253"/>
      <c r="H823" s="257" t="n">
        <v>13.45</v>
      </c>
      <c r="I823" s="258"/>
      <c r="J823" s="253"/>
      <c r="K823" s="253"/>
      <c r="L823" s="259"/>
      <c r="M823" s="260"/>
      <c r="N823" s="261"/>
      <c r="O823" s="261"/>
      <c r="P823" s="261"/>
      <c r="Q823" s="261"/>
      <c r="R823" s="261"/>
      <c r="S823" s="261"/>
      <c r="T823" s="262"/>
      <c r="AT823" s="263" t="s">
        <v>168</v>
      </c>
      <c r="AU823" s="263" t="s">
        <v>88</v>
      </c>
      <c r="AV823" s="251" t="s">
        <v>88</v>
      </c>
      <c r="AW823" s="251" t="s">
        <v>35</v>
      </c>
      <c r="AX823" s="251" t="s">
        <v>79</v>
      </c>
      <c r="AY823" s="263" t="s">
        <v>160</v>
      </c>
    </row>
    <row r="824" s="276" customFormat="true" ht="12.8" hidden="false" customHeight="false" outlineLevel="0" collapsed="false">
      <c r="B824" s="277"/>
      <c r="C824" s="278"/>
      <c r="D824" s="254" t="s">
        <v>168</v>
      </c>
      <c r="E824" s="279"/>
      <c r="F824" s="280" t="s">
        <v>1336</v>
      </c>
      <c r="G824" s="278"/>
      <c r="H824" s="279"/>
      <c r="I824" s="281"/>
      <c r="J824" s="278"/>
      <c r="K824" s="278"/>
      <c r="L824" s="282"/>
      <c r="M824" s="283"/>
      <c r="N824" s="284"/>
      <c r="O824" s="284"/>
      <c r="P824" s="284"/>
      <c r="Q824" s="284"/>
      <c r="R824" s="284"/>
      <c r="S824" s="284"/>
      <c r="T824" s="285"/>
      <c r="AT824" s="286" t="s">
        <v>168</v>
      </c>
      <c r="AU824" s="286" t="s">
        <v>88</v>
      </c>
      <c r="AV824" s="276" t="s">
        <v>86</v>
      </c>
      <c r="AW824" s="276" t="s">
        <v>35</v>
      </c>
      <c r="AX824" s="276" t="s">
        <v>79</v>
      </c>
      <c r="AY824" s="286" t="s">
        <v>160</v>
      </c>
    </row>
    <row r="825" s="251" customFormat="true" ht="12.8" hidden="false" customHeight="false" outlineLevel="0" collapsed="false">
      <c r="B825" s="252"/>
      <c r="C825" s="253"/>
      <c r="D825" s="254" t="s">
        <v>168</v>
      </c>
      <c r="E825" s="255"/>
      <c r="F825" s="256" t="s">
        <v>1337</v>
      </c>
      <c r="G825" s="253"/>
      <c r="H825" s="257" t="n">
        <v>5.6</v>
      </c>
      <c r="I825" s="258"/>
      <c r="J825" s="253"/>
      <c r="K825" s="253"/>
      <c r="L825" s="259"/>
      <c r="M825" s="260"/>
      <c r="N825" s="261"/>
      <c r="O825" s="261"/>
      <c r="P825" s="261"/>
      <c r="Q825" s="261"/>
      <c r="R825" s="261"/>
      <c r="S825" s="261"/>
      <c r="T825" s="262"/>
      <c r="AT825" s="263" t="s">
        <v>168</v>
      </c>
      <c r="AU825" s="263" t="s">
        <v>88</v>
      </c>
      <c r="AV825" s="251" t="s">
        <v>88</v>
      </c>
      <c r="AW825" s="251" t="s">
        <v>35</v>
      </c>
      <c r="AX825" s="251" t="s">
        <v>79</v>
      </c>
      <c r="AY825" s="263" t="s">
        <v>160</v>
      </c>
    </row>
    <row r="826" s="276" customFormat="true" ht="12.8" hidden="false" customHeight="false" outlineLevel="0" collapsed="false">
      <c r="B826" s="277"/>
      <c r="C826" s="278"/>
      <c r="D826" s="254" t="s">
        <v>168</v>
      </c>
      <c r="E826" s="279"/>
      <c r="F826" s="280" t="s">
        <v>1338</v>
      </c>
      <c r="G826" s="278"/>
      <c r="H826" s="279"/>
      <c r="I826" s="281"/>
      <c r="J826" s="278"/>
      <c r="K826" s="278"/>
      <c r="L826" s="282"/>
      <c r="M826" s="283"/>
      <c r="N826" s="284"/>
      <c r="O826" s="284"/>
      <c r="P826" s="284"/>
      <c r="Q826" s="284"/>
      <c r="R826" s="284"/>
      <c r="S826" s="284"/>
      <c r="T826" s="285"/>
      <c r="AT826" s="286" t="s">
        <v>168</v>
      </c>
      <c r="AU826" s="286" t="s">
        <v>88</v>
      </c>
      <c r="AV826" s="276" t="s">
        <v>86</v>
      </c>
      <c r="AW826" s="276" t="s">
        <v>35</v>
      </c>
      <c r="AX826" s="276" t="s">
        <v>79</v>
      </c>
      <c r="AY826" s="286" t="s">
        <v>160</v>
      </c>
    </row>
    <row r="827" s="251" customFormat="true" ht="12.8" hidden="false" customHeight="false" outlineLevel="0" collapsed="false">
      <c r="B827" s="252"/>
      <c r="C827" s="253"/>
      <c r="D827" s="254" t="s">
        <v>168</v>
      </c>
      <c r="E827" s="255"/>
      <c r="F827" s="256" t="s">
        <v>1339</v>
      </c>
      <c r="G827" s="253"/>
      <c r="H827" s="257" t="n">
        <v>14.2</v>
      </c>
      <c r="I827" s="258"/>
      <c r="J827" s="253"/>
      <c r="K827" s="253"/>
      <c r="L827" s="259"/>
      <c r="M827" s="260"/>
      <c r="N827" s="261"/>
      <c r="O827" s="261"/>
      <c r="P827" s="261"/>
      <c r="Q827" s="261"/>
      <c r="R827" s="261"/>
      <c r="S827" s="261"/>
      <c r="T827" s="262"/>
      <c r="AT827" s="263" t="s">
        <v>168</v>
      </c>
      <c r="AU827" s="263" t="s">
        <v>88</v>
      </c>
      <c r="AV827" s="251" t="s">
        <v>88</v>
      </c>
      <c r="AW827" s="251" t="s">
        <v>35</v>
      </c>
      <c r="AX827" s="251" t="s">
        <v>79</v>
      </c>
      <c r="AY827" s="263" t="s">
        <v>160</v>
      </c>
    </row>
    <row r="828" s="276" customFormat="true" ht="12.8" hidden="false" customHeight="false" outlineLevel="0" collapsed="false">
      <c r="B828" s="277"/>
      <c r="C828" s="278"/>
      <c r="D828" s="254" t="s">
        <v>168</v>
      </c>
      <c r="E828" s="279"/>
      <c r="F828" s="280" t="s">
        <v>1340</v>
      </c>
      <c r="G828" s="278"/>
      <c r="H828" s="279"/>
      <c r="I828" s="281"/>
      <c r="J828" s="278"/>
      <c r="K828" s="278"/>
      <c r="L828" s="282"/>
      <c r="M828" s="283"/>
      <c r="N828" s="284"/>
      <c r="O828" s="284"/>
      <c r="P828" s="284"/>
      <c r="Q828" s="284"/>
      <c r="R828" s="284"/>
      <c r="S828" s="284"/>
      <c r="T828" s="285"/>
      <c r="AT828" s="286" t="s">
        <v>168</v>
      </c>
      <c r="AU828" s="286" t="s">
        <v>88</v>
      </c>
      <c r="AV828" s="276" t="s">
        <v>86</v>
      </c>
      <c r="AW828" s="276" t="s">
        <v>35</v>
      </c>
      <c r="AX828" s="276" t="s">
        <v>79</v>
      </c>
      <c r="AY828" s="286" t="s">
        <v>160</v>
      </c>
    </row>
    <row r="829" s="251" customFormat="true" ht="12.8" hidden="false" customHeight="false" outlineLevel="0" collapsed="false">
      <c r="B829" s="252"/>
      <c r="C829" s="253"/>
      <c r="D829" s="254" t="s">
        <v>168</v>
      </c>
      <c r="E829" s="255"/>
      <c r="F829" s="256" t="s">
        <v>1341</v>
      </c>
      <c r="G829" s="253"/>
      <c r="H829" s="257" t="n">
        <v>5.44</v>
      </c>
      <c r="I829" s="258"/>
      <c r="J829" s="253"/>
      <c r="K829" s="253"/>
      <c r="L829" s="259"/>
      <c r="M829" s="260"/>
      <c r="N829" s="261"/>
      <c r="O829" s="261"/>
      <c r="P829" s="261"/>
      <c r="Q829" s="261"/>
      <c r="R829" s="261"/>
      <c r="S829" s="261"/>
      <c r="T829" s="262"/>
      <c r="AT829" s="263" t="s">
        <v>168</v>
      </c>
      <c r="AU829" s="263" t="s">
        <v>88</v>
      </c>
      <c r="AV829" s="251" t="s">
        <v>88</v>
      </c>
      <c r="AW829" s="251" t="s">
        <v>35</v>
      </c>
      <c r="AX829" s="251" t="s">
        <v>79</v>
      </c>
      <c r="AY829" s="263" t="s">
        <v>160</v>
      </c>
    </row>
    <row r="830" s="276" customFormat="true" ht="12.8" hidden="false" customHeight="false" outlineLevel="0" collapsed="false">
      <c r="B830" s="277"/>
      <c r="C830" s="278"/>
      <c r="D830" s="254" t="s">
        <v>168</v>
      </c>
      <c r="E830" s="279"/>
      <c r="F830" s="280" t="s">
        <v>1342</v>
      </c>
      <c r="G830" s="278"/>
      <c r="H830" s="279"/>
      <c r="I830" s="281"/>
      <c r="J830" s="278"/>
      <c r="K830" s="278"/>
      <c r="L830" s="282"/>
      <c r="M830" s="283"/>
      <c r="N830" s="284"/>
      <c r="O830" s="284"/>
      <c r="P830" s="284"/>
      <c r="Q830" s="284"/>
      <c r="R830" s="284"/>
      <c r="S830" s="284"/>
      <c r="T830" s="285"/>
      <c r="AT830" s="286" t="s">
        <v>168</v>
      </c>
      <c r="AU830" s="286" t="s">
        <v>88</v>
      </c>
      <c r="AV830" s="276" t="s">
        <v>86</v>
      </c>
      <c r="AW830" s="276" t="s">
        <v>35</v>
      </c>
      <c r="AX830" s="276" t="s">
        <v>79</v>
      </c>
      <c r="AY830" s="286" t="s">
        <v>160</v>
      </c>
    </row>
    <row r="831" s="251" customFormat="true" ht="12.8" hidden="false" customHeight="false" outlineLevel="0" collapsed="false">
      <c r="B831" s="252"/>
      <c r="C831" s="253"/>
      <c r="D831" s="254" t="s">
        <v>168</v>
      </c>
      <c r="E831" s="255"/>
      <c r="F831" s="256" t="s">
        <v>1343</v>
      </c>
      <c r="G831" s="253"/>
      <c r="H831" s="257" t="n">
        <v>4.54</v>
      </c>
      <c r="I831" s="258"/>
      <c r="J831" s="253"/>
      <c r="K831" s="253"/>
      <c r="L831" s="259"/>
      <c r="M831" s="260"/>
      <c r="N831" s="261"/>
      <c r="O831" s="261"/>
      <c r="P831" s="261"/>
      <c r="Q831" s="261"/>
      <c r="R831" s="261"/>
      <c r="S831" s="261"/>
      <c r="T831" s="262"/>
      <c r="AT831" s="263" t="s">
        <v>168</v>
      </c>
      <c r="AU831" s="263" t="s">
        <v>88</v>
      </c>
      <c r="AV831" s="251" t="s">
        <v>88</v>
      </c>
      <c r="AW831" s="251" t="s">
        <v>35</v>
      </c>
      <c r="AX831" s="251" t="s">
        <v>79</v>
      </c>
      <c r="AY831" s="263" t="s">
        <v>160</v>
      </c>
    </row>
    <row r="832" s="276" customFormat="true" ht="12.8" hidden="false" customHeight="false" outlineLevel="0" collapsed="false">
      <c r="B832" s="277"/>
      <c r="C832" s="278"/>
      <c r="D832" s="254" t="s">
        <v>168</v>
      </c>
      <c r="E832" s="279"/>
      <c r="F832" s="280" t="s">
        <v>1344</v>
      </c>
      <c r="G832" s="278"/>
      <c r="H832" s="279"/>
      <c r="I832" s="281"/>
      <c r="J832" s="278"/>
      <c r="K832" s="278"/>
      <c r="L832" s="282"/>
      <c r="M832" s="283"/>
      <c r="N832" s="284"/>
      <c r="O832" s="284"/>
      <c r="P832" s="284"/>
      <c r="Q832" s="284"/>
      <c r="R832" s="284"/>
      <c r="S832" s="284"/>
      <c r="T832" s="285"/>
      <c r="AT832" s="286" t="s">
        <v>168</v>
      </c>
      <c r="AU832" s="286" t="s">
        <v>88</v>
      </c>
      <c r="AV832" s="276" t="s">
        <v>86</v>
      </c>
      <c r="AW832" s="276" t="s">
        <v>35</v>
      </c>
      <c r="AX832" s="276" t="s">
        <v>79</v>
      </c>
      <c r="AY832" s="286" t="s">
        <v>160</v>
      </c>
    </row>
    <row r="833" s="264" customFormat="true" ht="12.8" hidden="false" customHeight="false" outlineLevel="0" collapsed="false">
      <c r="B833" s="265"/>
      <c r="C833" s="266"/>
      <c r="D833" s="254" t="s">
        <v>168</v>
      </c>
      <c r="E833" s="267"/>
      <c r="F833" s="268" t="s">
        <v>172</v>
      </c>
      <c r="G833" s="266"/>
      <c r="H833" s="269" t="n">
        <v>99.35</v>
      </c>
      <c r="I833" s="270"/>
      <c r="J833" s="266"/>
      <c r="K833" s="266"/>
      <c r="L833" s="271"/>
      <c r="M833" s="272"/>
      <c r="N833" s="273"/>
      <c r="O833" s="273"/>
      <c r="P833" s="273"/>
      <c r="Q833" s="273"/>
      <c r="R833" s="273"/>
      <c r="S833" s="273"/>
      <c r="T833" s="274"/>
      <c r="AT833" s="275" t="s">
        <v>168</v>
      </c>
      <c r="AU833" s="275" t="s">
        <v>88</v>
      </c>
      <c r="AV833" s="264" t="s">
        <v>166</v>
      </c>
      <c r="AW833" s="264" t="s">
        <v>35</v>
      </c>
      <c r="AX833" s="264" t="s">
        <v>86</v>
      </c>
      <c r="AY833" s="275" t="s">
        <v>160</v>
      </c>
    </row>
    <row r="834" s="31" customFormat="true" ht="21.75" hidden="false" customHeight="true" outlineLevel="0" collapsed="false">
      <c r="A834" s="24"/>
      <c r="B834" s="25"/>
      <c r="C834" s="287" t="s">
        <v>849</v>
      </c>
      <c r="D834" s="287" t="s">
        <v>262</v>
      </c>
      <c r="E834" s="288" t="s">
        <v>1501</v>
      </c>
      <c r="F834" s="289" t="s">
        <v>1502</v>
      </c>
      <c r="G834" s="290" t="s">
        <v>213</v>
      </c>
      <c r="H834" s="291" t="n">
        <v>101.337</v>
      </c>
      <c r="I834" s="292"/>
      <c r="J834" s="293" t="n">
        <f aca="false">ROUND(I834*H834,2)</f>
        <v>0</v>
      </c>
      <c r="K834" s="294"/>
      <c r="L834" s="295"/>
      <c r="M834" s="296"/>
      <c r="N834" s="297" t="s">
        <v>44</v>
      </c>
      <c r="O834" s="74"/>
      <c r="P834" s="247" t="n">
        <f aca="false">O834*H834</f>
        <v>0</v>
      </c>
      <c r="Q834" s="247" t="n">
        <v>0.0045</v>
      </c>
      <c r="R834" s="247" t="n">
        <f aca="false">Q834*H834</f>
        <v>0.4560165</v>
      </c>
      <c r="S834" s="247" t="n">
        <v>0</v>
      </c>
      <c r="T834" s="248" t="n">
        <f aca="false">S834*H834</f>
        <v>0</v>
      </c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  <c r="AE834" s="24"/>
      <c r="AR834" s="249" t="s">
        <v>331</v>
      </c>
      <c r="AT834" s="249" t="s">
        <v>262</v>
      </c>
      <c r="AU834" s="249" t="s">
        <v>88</v>
      </c>
      <c r="AY834" s="3" t="s">
        <v>160</v>
      </c>
      <c r="BE834" s="250" t="n">
        <f aca="false">IF(N834="základní",J834,0)</f>
        <v>0</v>
      </c>
      <c r="BF834" s="250" t="n">
        <f aca="false">IF(N834="snížená",J834,0)</f>
        <v>0</v>
      </c>
      <c r="BG834" s="250" t="n">
        <f aca="false">IF(N834="zákl. přenesená",J834,0)</f>
        <v>0</v>
      </c>
      <c r="BH834" s="250" t="n">
        <f aca="false">IF(N834="sníž. přenesená",J834,0)</f>
        <v>0</v>
      </c>
      <c r="BI834" s="250" t="n">
        <f aca="false">IF(N834="nulová",J834,0)</f>
        <v>0</v>
      </c>
      <c r="BJ834" s="3" t="s">
        <v>86</v>
      </c>
      <c r="BK834" s="250" t="n">
        <f aca="false">ROUND(I834*H834,2)</f>
        <v>0</v>
      </c>
      <c r="BL834" s="3" t="s">
        <v>256</v>
      </c>
      <c r="BM834" s="249" t="s">
        <v>1503</v>
      </c>
    </row>
    <row r="835" s="251" customFormat="true" ht="12.8" hidden="false" customHeight="false" outlineLevel="0" collapsed="false">
      <c r="B835" s="252"/>
      <c r="C835" s="253"/>
      <c r="D835" s="254" t="s">
        <v>168</v>
      </c>
      <c r="E835" s="255"/>
      <c r="F835" s="256" t="s">
        <v>1325</v>
      </c>
      <c r="G835" s="253"/>
      <c r="H835" s="257" t="n">
        <v>13.04</v>
      </c>
      <c r="I835" s="258"/>
      <c r="J835" s="253"/>
      <c r="K835" s="253"/>
      <c r="L835" s="259"/>
      <c r="M835" s="260"/>
      <c r="N835" s="261"/>
      <c r="O835" s="261"/>
      <c r="P835" s="261"/>
      <c r="Q835" s="261"/>
      <c r="R835" s="261"/>
      <c r="S835" s="261"/>
      <c r="T835" s="262"/>
      <c r="AT835" s="263" t="s">
        <v>168</v>
      </c>
      <c r="AU835" s="263" t="s">
        <v>88</v>
      </c>
      <c r="AV835" s="251" t="s">
        <v>88</v>
      </c>
      <c r="AW835" s="251" t="s">
        <v>35</v>
      </c>
      <c r="AX835" s="251" t="s">
        <v>79</v>
      </c>
      <c r="AY835" s="263" t="s">
        <v>160</v>
      </c>
    </row>
    <row r="836" s="276" customFormat="true" ht="12.8" hidden="false" customHeight="false" outlineLevel="0" collapsed="false">
      <c r="B836" s="277"/>
      <c r="C836" s="278"/>
      <c r="D836" s="254" t="s">
        <v>168</v>
      </c>
      <c r="E836" s="279"/>
      <c r="F836" s="280" t="s">
        <v>1326</v>
      </c>
      <c r="G836" s="278"/>
      <c r="H836" s="279"/>
      <c r="I836" s="281"/>
      <c r="J836" s="278"/>
      <c r="K836" s="278"/>
      <c r="L836" s="282"/>
      <c r="M836" s="283"/>
      <c r="N836" s="284"/>
      <c r="O836" s="284"/>
      <c r="P836" s="284"/>
      <c r="Q836" s="284"/>
      <c r="R836" s="284"/>
      <c r="S836" s="284"/>
      <c r="T836" s="285"/>
      <c r="AT836" s="286" t="s">
        <v>168</v>
      </c>
      <c r="AU836" s="286" t="s">
        <v>88</v>
      </c>
      <c r="AV836" s="276" t="s">
        <v>86</v>
      </c>
      <c r="AW836" s="276" t="s">
        <v>35</v>
      </c>
      <c r="AX836" s="276" t="s">
        <v>79</v>
      </c>
      <c r="AY836" s="286" t="s">
        <v>160</v>
      </c>
    </row>
    <row r="837" s="251" customFormat="true" ht="12.8" hidden="false" customHeight="false" outlineLevel="0" collapsed="false">
      <c r="B837" s="252"/>
      <c r="C837" s="253"/>
      <c r="D837" s="254" t="s">
        <v>168</v>
      </c>
      <c r="E837" s="255"/>
      <c r="F837" s="256" t="s">
        <v>1327</v>
      </c>
      <c r="G837" s="253"/>
      <c r="H837" s="257" t="n">
        <v>15.48</v>
      </c>
      <c r="I837" s="258"/>
      <c r="J837" s="253"/>
      <c r="K837" s="253"/>
      <c r="L837" s="259"/>
      <c r="M837" s="260"/>
      <c r="N837" s="261"/>
      <c r="O837" s="261"/>
      <c r="P837" s="261"/>
      <c r="Q837" s="261"/>
      <c r="R837" s="261"/>
      <c r="S837" s="261"/>
      <c r="T837" s="262"/>
      <c r="AT837" s="263" t="s">
        <v>168</v>
      </c>
      <c r="AU837" s="263" t="s">
        <v>88</v>
      </c>
      <c r="AV837" s="251" t="s">
        <v>88</v>
      </c>
      <c r="AW837" s="251" t="s">
        <v>35</v>
      </c>
      <c r="AX837" s="251" t="s">
        <v>79</v>
      </c>
      <c r="AY837" s="263" t="s">
        <v>160</v>
      </c>
    </row>
    <row r="838" s="276" customFormat="true" ht="12.8" hidden="false" customHeight="false" outlineLevel="0" collapsed="false">
      <c r="B838" s="277"/>
      <c r="C838" s="278"/>
      <c r="D838" s="254" t="s">
        <v>168</v>
      </c>
      <c r="E838" s="279"/>
      <c r="F838" s="280" t="s">
        <v>1328</v>
      </c>
      <c r="G838" s="278"/>
      <c r="H838" s="279"/>
      <c r="I838" s="281"/>
      <c r="J838" s="278"/>
      <c r="K838" s="278"/>
      <c r="L838" s="282"/>
      <c r="M838" s="283"/>
      <c r="N838" s="284"/>
      <c r="O838" s="284"/>
      <c r="P838" s="284"/>
      <c r="Q838" s="284"/>
      <c r="R838" s="284"/>
      <c r="S838" s="284"/>
      <c r="T838" s="285"/>
      <c r="AT838" s="286" t="s">
        <v>168</v>
      </c>
      <c r="AU838" s="286" t="s">
        <v>88</v>
      </c>
      <c r="AV838" s="276" t="s">
        <v>86</v>
      </c>
      <c r="AW838" s="276" t="s">
        <v>35</v>
      </c>
      <c r="AX838" s="276" t="s">
        <v>79</v>
      </c>
      <c r="AY838" s="286" t="s">
        <v>160</v>
      </c>
    </row>
    <row r="839" s="251" customFormat="true" ht="12.8" hidden="false" customHeight="false" outlineLevel="0" collapsed="false">
      <c r="B839" s="252"/>
      <c r="C839" s="253"/>
      <c r="D839" s="254" t="s">
        <v>168</v>
      </c>
      <c r="E839" s="255"/>
      <c r="F839" s="256" t="s">
        <v>1329</v>
      </c>
      <c r="G839" s="253"/>
      <c r="H839" s="257" t="n">
        <v>2.54</v>
      </c>
      <c r="I839" s="258"/>
      <c r="J839" s="253"/>
      <c r="K839" s="253"/>
      <c r="L839" s="259"/>
      <c r="M839" s="260"/>
      <c r="N839" s="261"/>
      <c r="O839" s="261"/>
      <c r="P839" s="261"/>
      <c r="Q839" s="261"/>
      <c r="R839" s="261"/>
      <c r="S839" s="261"/>
      <c r="T839" s="262"/>
      <c r="AT839" s="263" t="s">
        <v>168</v>
      </c>
      <c r="AU839" s="263" t="s">
        <v>88</v>
      </c>
      <c r="AV839" s="251" t="s">
        <v>88</v>
      </c>
      <c r="AW839" s="251" t="s">
        <v>35</v>
      </c>
      <c r="AX839" s="251" t="s">
        <v>79</v>
      </c>
      <c r="AY839" s="263" t="s">
        <v>160</v>
      </c>
    </row>
    <row r="840" s="276" customFormat="true" ht="12.8" hidden="false" customHeight="false" outlineLevel="0" collapsed="false">
      <c r="B840" s="277"/>
      <c r="C840" s="278"/>
      <c r="D840" s="254" t="s">
        <v>168</v>
      </c>
      <c r="E840" s="279"/>
      <c r="F840" s="280" t="s">
        <v>1330</v>
      </c>
      <c r="G840" s="278"/>
      <c r="H840" s="279"/>
      <c r="I840" s="281"/>
      <c r="J840" s="278"/>
      <c r="K840" s="278"/>
      <c r="L840" s="282"/>
      <c r="M840" s="283"/>
      <c r="N840" s="284"/>
      <c r="O840" s="284"/>
      <c r="P840" s="284"/>
      <c r="Q840" s="284"/>
      <c r="R840" s="284"/>
      <c r="S840" s="284"/>
      <c r="T840" s="285"/>
      <c r="AT840" s="286" t="s">
        <v>168</v>
      </c>
      <c r="AU840" s="286" t="s">
        <v>88</v>
      </c>
      <c r="AV840" s="276" t="s">
        <v>86</v>
      </c>
      <c r="AW840" s="276" t="s">
        <v>35</v>
      </c>
      <c r="AX840" s="276" t="s">
        <v>79</v>
      </c>
      <c r="AY840" s="286" t="s">
        <v>160</v>
      </c>
    </row>
    <row r="841" s="251" customFormat="true" ht="12.8" hidden="false" customHeight="false" outlineLevel="0" collapsed="false">
      <c r="B841" s="252"/>
      <c r="C841" s="253"/>
      <c r="D841" s="254" t="s">
        <v>168</v>
      </c>
      <c r="E841" s="255"/>
      <c r="F841" s="256" t="s">
        <v>1331</v>
      </c>
      <c r="G841" s="253"/>
      <c r="H841" s="257" t="n">
        <v>3.89</v>
      </c>
      <c r="I841" s="258"/>
      <c r="J841" s="253"/>
      <c r="K841" s="253"/>
      <c r="L841" s="259"/>
      <c r="M841" s="260"/>
      <c r="N841" s="261"/>
      <c r="O841" s="261"/>
      <c r="P841" s="261"/>
      <c r="Q841" s="261"/>
      <c r="R841" s="261"/>
      <c r="S841" s="261"/>
      <c r="T841" s="262"/>
      <c r="AT841" s="263" t="s">
        <v>168</v>
      </c>
      <c r="AU841" s="263" t="s">
        <v>88</v>
      </c>
      <c r="AV841" s="251" t="s">
        <v>88</v>
      </c>
      <c r="AW841" s="251" t="s">
        <v>35</v>
      </c>
      <c r="AX841" s="251" t="s">
        <v>79</v>
      </c>
      <c r="AY841" s="263" t="s">
        <v>160</v>
      </c>
    </row>
    <row r="842" s="276" customFormat="true" ht="12.8" hidden="false" customHeight="false" outlineLevel="0" collapsed="false">
      <c r="B842" s="277"/>
      <c r="C842" s="278"/>
      <c r="D842" s="254" t="s">
        <v>168</v>
      </c>
      <c r="E842" s="279"/>
      <c r="F842" s="280" t="s">
        <v>1332</v>
      </c>
      <c r="G842" s="278"/>
      <c r="H842" s="279"/>
      <c r="I842" s="281"/>
      <c r="J842" s="278"/>
      <c r="K842" s="278"/>
      <c r="L842" s="282"/>
      <c r="M842" s="283"/>
      <c r="N842" s="284"/>
      <c r="O842" s="284"/>
      <c r="P842" s="284"/>
      <c r="Q842" s="284"/>
      <c r="R842" s="284"/>
      <c r="S842" s="284"/>
      <c r="T842" s="285"/>
      <c r="AT842" s="286" t="s">
        <v>168</v>
      </c>
      <c r="AU842" s="286" t="s">
        <v>88</v>
      </c>
      <c r="AV842" s="276" t="s">
        <v>86</v>
      </c>
      <c r="AW842" s="276" t="s">
        <v>35</v>
      </c>
      <c r="AX842" s="276" t="s">
        <v>79</v>
      </c>
      <c r="AY842" s="286" t="s">
        <v>160</v>
      </c>
    </row>
    <row r="843" s="251" customFormat="true" ht="12.8" hidden="false" customHeight="false" outlineLevel="0" collapsed="false">
      <c r="B843" s="252"/>
      <c r="C843" s="253"/>
      <c r="D843" s="254" t="s">
        <v>168</v>
      </c>
      <c r="E843" s="255"/>
      <c r="F843" s="256" t="s">
        <v>1333</v>
      </c>
      <c r="G843" s="253"/>
      <c r="H843" s="257" t="n">
        <v>21.17</v>
      </c>
      <c r="I843" s="258"/>
      <c r="J843" s="253"/>
      <c r="K843" s="253"/>
      <c r="L843" s="259"/>
      <c r="M843" s="260"/>
      <c r="N843" s="261"/>
      <c r="O843" s="261"/>
      <c r="P843" s="261"/>
      <c r="Q843" s="261"/>
      <c r="R843" s="261"/>
      <c r="S843" s="261"/>
      <c r="T843" s="262"/>
      <c r="AT843" s="263" t="s">
        <v>168</v>
      </c>
      <c r="AU843" s="263" t="s">
        <v>88</v>
      </c>
      <c r="AV843" s="251" t="s">
        <v>88</v>
      </c>
      <c r="AW843" s="251" t="s">
        <v>35</v>
      </c>
      <c r="AX843" s="251" t="s">
        <v>79</v>
      </c>
      <c r="AY843" s="263" t="s">
        <v>160</v>
      </c>
    </row>
    <row r="844" s="276" customFormat="true" ht="12.8" hidden="false" customHeight="false" outlineLevel="0" collapsed="false">
      <c r="B844" s="277"/>
      <c r="C844" s="278"/>
      <c r="D844" s="254" t="s">
        <v>168</v>
      </c>
      <c r="E844" s="279"/>
      <c r="F844" s="280" t="s">
        <v>1334</v>
      </c>
      <c r="G844" s="278"/>
      <c r="H844" s="279"/>
      <c r="I844" s="281"/>
      <c r="J844" s="278"/>
      <c r="K844" s="278"/>
      <c r="L844" s="282"/>
      <c r="M844" s="283"/>
      <c r="N844" s="284"/>
      <c r="O844" s="284"/>
      <c r="P844" s="284"/>
      <c r="Q844" s="284"/>
      <c r="R844" s="284"/>
      <c r="S844" s="284"/>
      <c r="T844" s="285"/>
      <c r="AT844" s="286" t="s">
        <v>168</v>
      </c>
      <c r="AU844" s="286" t="s">
        <v>88</v>
      </c>
      <c r="AV844" s="276" t="s">
        <v>86</v>
      </c>
      <c r="AW844" s="276" t="s">
        <v>35</v>
      </c>
      <c r="AX844" s="276" t="s">
        <v>79</v>
      </c>
      <c r="AY844" s="286" t="s">
        <v>160</v>
      </c>
    </row>
    <row r="845" s="251" customFormat="true" ht="12.8" hidden="false" customHeight="false" outlineLevel="0" collapsed="false">
      <c r="B845" s="252"/>
      <c r="C845" s="253"/>
      <c r="D845" s="254" t="s">
        <v>168</v>
      </c>
      <c r="E845" s="255"/>
      <c r="F845" s="256" t="s">
        <v>1335</v>
      </c>
      <c r="G845" s="253"/>
      <c r="H845" s="257" t="n">
        <v>13.45</v>
      </c>
      <c r="I845" s="258"/>
      <c r="J845" s="253"/>
      <c r="K845" s="253"/>
      <c r="L845" s="259"/>
      <c r="M845" s="260"/>
      <c r="N845" s="261"/>
      <c r="O845" s="261"/>
      <c r="P845" s="261"/>
      <c r="Q845" s="261"/>
      <c r="R845" s="261"/>
      <c r="S845" s="261"/>
      <c r="T845" s="262"/>
      <c r="AT845" s="263" t="s">
        <v>168</v>
      </c>
      <c r="AU845" s="263" t="s">
        <v>88</v>
      </c>
      <c r="AV845" s="251" t="s">
        <v>88</v>
      </c>
      <c r="AW845" s="251" t="s">
        <v>35</v>
      </c>
      <c r="AX845" s="251" t="s">
        <v>79</v>
      </c>
      <c r="AY845" s="263" t="s">
        <v>160</v>
      </c>
    </row>
    <row r="846" s="276" customFormat="true" ht="12.8" hidden="false" customHeight="false" outlineLevel="0" collapsed="false">
      <c r="B846" s="277"/>
      <c r="C846" s="278"/>
      <c r="D846" s="254" t="s">
        <v>168</v>
      </c>
      <c r="E846" s="279"/>
      <c r="F846" s="280" t="s">
        <v>1336</v>
      </c>
      <c r="G846" s="278"/>
      <c r="H846" s="279"/>
      <c r="I846" s="281"/>
      <c r="J846" s="278"/>
      <c r="K846" s="278"/>
      <c r="L846" s="282"/>
      <c r="M846" s="283"/>
      <c r="N846" s="284"/>
      <c r="O846" s="284"/>
      <c r="P846" s="284"/>
      <c r="Q846" s="284"/>
      <c r="R846" s="284"/>
      <c r="S846" s="284"/>
      <c r="T846" s="285"/>
      <c r="AT846" s="286" t="s">
        <v>168</v>
      </c>
      <c r="AU846" s="286" t="s">
        <v>88</v>
      </c>
      <c r="AV846" s="276" t="s">
        <v>86</v>
      </c>
      <c r="AW846" s="276" t="s">
        <v>35</v>
      </c>
      <c r="AX846" s="276" t="s">
        <v>79</v>
      </c>
      <c r="AY846" s="286" t="s">
        <v>160</v>
      </c>
    </row>
    <row r="847" s="251" customFormat="true" ht="12.8" hidden="false" customHeight="false" outlineLevel="0" collapsed="false">
      <c r="B847" s="252"/>
      <c r="C847" s="253"/>
      <c r="D847" s="254" t="s">
        <v>168</v>
      </c>
      <c r="E847" s="255"/>
      <c r="F847" s="256" t="s">
        <v>1337</v>
      </c>
      <c r="G847" s="253"/>
      <c r="H847" s="257" t="n">
        <v>5.6</v>
      </c>
      <c r="I847" s="258"/>
      <c r="J847" s="253"/>
      <c r="K847" s="253"/>
      <c r="L847" s="259"/>
      <c r="M847" s="260"/>
      <c r="N847" s="261"/>
      <c r="O847" s="261"/>
      <c r="P847" s="261"/>
      <c r="Q847" s="261"/>
      <c r="R847" s="261"/>
      <c r="S847" s="261"/>
      <c r="T847" s="262"/>
      <c r="AT847" s="263" t="s">
        <v>168</v>
      </c>
      <c r="AU847" s="263" t="s">
        <v>88</v>
      </c>
      <c r="AV847" s="251" t="s">
        <v>88</v>
      </c>
      <c r="AW847" s="251" t="s">
        <v>35</v>
      </c>
      <c r="AX847" s="251" t="s">
        <v>79</v>
      </c>
      <c r="AY847" s="263" t="s">
        <v>160</v>
      </c>
    </row>
    <row r="848" s="276" customFormat="true" ht="12.8" hidden="false" customHeight="false" outlineLevel="0" collapsed="false">
      <c r="B848" s="277"/>
      <c r="C848" s="278"/>
      <c r="D848" s="254" t="s">
        <v>168</v>
      </c>
      <c r="E848" s="279"/>
      <c r="F848" s="280" t="s">
        <v>1338</v>
      </c>
      <c r="G848" s="278"/>
      <c r="H848" s="279"/>
      <c r="I848" s="281"/>
      <c r="J848" s="278"/>
      <c r="K848" s="278"/>
      <c r="L848" s="282"/>
      <c r="M848" s="283"/>
      <c r="N848" s="284"/>
      <c r="O848" s="284"/>
      <c r="P848" s="284"/>
      <c r="Q848" s="284"/>
      <c r="R848" s="284"/>
      <c r="S848" s="284"/>
      <c r="T848" s="285"/>
      <c r="AT848" s="286" t="s">
        <v>168</v>
      </c>
      <c r="AU848" s="286" t="s">
        <v>88</v>
      </c>
      <c r="AV848" s="276" t="s">
        <v>86</v>
      </c>
      <c r="AW848" s="276" t="s">
        <v>35</v>
      </c>
      <c r="AX848" s="276" t="s">
        <v>79</v>
      </c>
      <c r="AY848" s="286" t="s">
        <v>160</v>
      </c>
    </row>
    <row r="849" s="251" customFormat="true" ht="12.8" hidden="false" customHeight="false" outlineLevel="0" collapsed="false">
      <c r="B849" s="252"/>
      <c r="C849" s="253"/>
      <c r="D849" s="254" t="s">
        <v>168</v>
      </c>
      <c r="E849" s="255"/>
      <c r="F849" s="256" t="s">
        <v>1339</v>
      </c>
      <c r="G849" s="253"/>
      <c r="H849" s="257" t="n">
        <v>14.2</v>
      </c>
      <c r="I849" s="258"/>
      <c r="J849" s="253"/>
      <c r="K849" s="253"/>
      <c r="L849" s="259"/>
      <c r="M849" s="260"/>
      <c r="N849" s="261"/>
      <c r="O849" s="261"/>
      <c r="P849" s="261"/>
      <c r="Q849" s="261"/>
      <c r="R849" s="261"/>
      <c r="S849" s="261"/>
      <c r="T849" s="262"/>
      <c r="AT849" s="263" t="s">
        <v>168</v>
      </c>
      <c r="AU849" s="263" t="s">
        <v>88</v>
      </c>
      <c r="AV849" s="251" t="s">
        <v>88</v>
      </c>
      <c r="AW849" s="251" t="s">
        <v>35</v>
      </c>
      <c r="AX849" s="251" t="s">
        <v>79</v>
      </c>
      <c r="AY849" s="263" t="s">
        <v>160</v>
      </c>
    </row>
    <row r="850" s="276" customFormat="true" ht="12.8" hidden="false" customHeight="false" outlineLevel="0" collapsed="false">
      <c r="B850" s="277"/>
      <c r="C850" s="278"/>
      <c r="D850" s="254" t="s">
        <v>168</v>
      </c>
      <c r="E850" s="279"/>
      <c r="F850" s="280" t="s">
        <v>1340</v>
      </c>
      <c r="G850" s="278"/>
      <c r="H850" s="279"/>
      <c r="I850" s="281"/>
      <c r="J850" s="278"/>
      <c r="K850" s="278"/>
      <c r="L850" s="282"/>
      <c r="M850" s="283"/>
      <c r="N850" s="284"/>
      <c r="O850" s="284"/>
      <c r="P850" s="284"/>
      <c r="Q850" s="284"/>
      <c r="R850" s="284"/>
      <c r="S850" s="284"/>
      <c r="T850" s="285"/>
      <c r="AT850" s="286" t="s">
        <v>168</v>
      </c>
      <c r="AU850" s="286" t="s">
        <v>88</v>
      </c>
      <c r="AV850" s="276" t="s">
        <v>86</v>
      </c>
      <c r="AW850" s="276" t="s">
        <v>35</v>
      </c>
      <c r="AX850" s="276" t="s">
        <v>79</v>
      </c>
      <c r="AY850" s="286" t="s">
        <v>160</v>
      </c>
    </row>
    <row r="851" s="251" customFormat="true" ht="12.8" hidden="false" customHeight="false" outlineLevel="0" collapsed="false">
      <c r="B851" s="252"/>
      <c r="C851" s="253"/>
      <c r="D851" s="254" t="s">
        <v>168</v>
      </c>
      <c r="E851" s="255"/>
      <c r="F851" s="256" t="s">
        <v>1341</v>
      </c>
      <c r="G851" s="253"/>
      <c r="H851" s="257" t="n">
        <v>5.44</v>
      </c>
      <c r="I851" s="258"/>
      <c r="J851" s="253"/>
      <c r="K851" s="253"/>
      <c r="L851" s="259"/>
      <c r="M851" s="260"/>
      <c r="N851" s="261"/>
      <c r="O851" s="261"/>
      <c r="P851" s="261"/>
      <c r="Q851" s="261"/>
      <c r="R851" s="261"/>
      <c r="S851" s="261"/>
      <c r="T851" s="262"/>
      <c r="AT851" s="263" t="s">
        <v>168</v>
      </c>
      <c r="AU851" s="263" t="s">
        <v>88</v>
      </c>
      <c r="AV851" s="251" t="s">
        <v>88</v>
      </c>
      <c r="AW851" s="251" t="s">
        <v>35</v>
      </c>
      <c r="AX851" s="251" t="s">
        <v>79</v>
      </c>
      <c r="AY851" s="263" t="s">
        <v>160</v>
      </c>
    </row>
    <row r="852" s="276" customFormat="true" ht="12.8" hidden="false" customHeight="false" outlineLevel="0" collapsed="false">
      <c r="B852" s="277"/>
      <c r="C852" s="278"/>
      <c r="D852" s="254" t="s">
        <v>168</v>
      </c>
      <c r="E852" s="279"/>
      <c r="F852" s="280" t="s">
        <v>1342</v>
      </c>
      <c r="G852" s="278"/>
      <c r="H852" s="279"/>
      <c r="I852" s="281"/>
      <c r="J852" s="278"/>
      <c r="K852" s="278"/>
      <c r="L852" s="282"/>
      <c r="M852" s="283"/>
      <c r="N852" s="284"/>
      <c r="O852" s="284"/>
      <c r="P852" s="284"/>
      <c r="Q852" s="284"/>
      <c r="R852" s="284"/>
      <c r="S852" s="284"/>
      <c r="T852" s="285"/>
      <c r="AT852" s="286" t="s">
        <v>168</v>
      </c>
      <c r="AU852" s="286" t="s">
        <v>88</v>
      </c>
      <c r="AV852" s="276" t="s">
        <v>86</v>
      </c>
      <c r="AW852" s="276" t="s">
        <v>35</v>
      </c>
      <c r="AX852" s="276" t="s">
        <v>79</v>
      </c>
      <c r="AY852" s="286" t="s">
        <v>160</v>
      </c>
    </row>
    <row r="853" s="251" customFormat="true" ht="12.8" hidden="false" customHeight="false" outlineLevel="0" collapsed="false">
      <c r="B853" s="252"/>
      <c r="C853" s="253"/>
      <c r="D853" s="254" t="s">
        <v>168</v>
      </c>
      <c r="E853" s="255"/>
      <c r="F853" s="256" t="s">
        <v>1343</v>
      </c>
      <c r="G853" s="253"/>
      <c r="H853" s="257" t="n">
        <v>4.54</v>
      </c>
      <c r="I853" s="258"/>
      <c r="J853" s="253"/>
      <c r="K853" s="253"/>
      <c r="L853" s="259"/>
      <c r="M853" s="260"/>
      <c r="N853" s="261"/>
      <c r="O853" s="261"/>
      <c r="P853" s="261"/>
      <c r="Q853" s="261"/>
      <c r="R853" s="261"/>
      <c r="S853" s="261"/>
      <c r="T853" s="262"/>
      <c r="AT853" s="263" t="s">
        <v>168</v>
      </c>
      <c r="AU853" s="263" t="s">
        <v>88</v>
      </c>
      <c r="AV853" s="251" t="s">
        <v>88</v>
      </c>
      <c r="AW853" s="251" t="s">
        <v>35</v>
      </c>
      <c r="AX853" s="251" t="s">
        <v>79</v>
      </c>
      <c r="AY853" s="263" t="s">
        <v>160</v>
      </c>
    </row>
    <row r="854" s="276" customFormat="true" ht="12.8" hidden="false" customHeight="false" outlineLevel="0" collapsed="false">
      <c r="B854" s="277"/>
      <c r="C854" s="278"/>
      <c r="D854" s="254" t="s">
        <v>168</v>
      </c>
      <c r="E854" s="279"/>
      <c r="F854" s="280" t="s">
        <v>1344</v>
      </c>
      <c r="G854" s="278"/>
      <c r="H854" s="279"/>
      <c r="I854" s="281"/>
      <c r="J854" s="278"/>
      <c r="K854" s="278"/>
      <c r="L854" s="282"/>
      <c r="M854" s="283"/>
      <c r="N854" s="284"/>
      <c r="O854" s="284"/>
      <c r="P854" s="284"/>
      <c r="Q854" s="284"/>
      <c r="R854" s="284"/>
      <c r="S854" s="284"/>
      <c r="T854" s="285"/>
      <c r="AT854" s="286" t="s">
        <v>168</v>
      </c>
      <c r="AU854" s="286" t="s">
        <v>88</v>
      </c>
      <c r="AV854" s="276" t="s">
        <v>86</v>
      </c>
      <c r="AW854" s="276" t="s">
        <v>35</v>
      </c>
      <c r="AX854" s="276" t="s">
        <v>79</v>
      </c>
      <c r="AY854" s="286" t="s">
        <v>160</v>
      </c>
    </row>
    <row r="855" s="264" customFormat="true" ht="12.8" hidden="false" customHeight="false" outlineLevel="0" collapsed="false">
      <c r="B855" s="265"/>
      <c r="C855" s="266"/>
      <c r="D855" s="254" t="s">
        <v>168</v>
      </c>
      <c r="E855" s="267"/>
      <c r="F855" s="268" t="s">
        <v>172</v>
      </c>
      <c r="G855" s="266"/>
      <c r="H855" s="269" t="n">
        <v>99.35</v>
      </c>
      <c r="I855" s="270"/>
      <c r="J855" s="266"/>
      <c r="K855" s="266"/>
      <c r="L855" s="271"/>
      <c r="M855" s="272"/>
      <c r="N855" s="273"/>
      <c r="O855" s="273"/>
      <c r="P855" s="273"/>
      <c r="Q855" s="273"/>
      <c r="R855" s="273"/>
      <c r="S855" s="273"/>
      <c r="T855" s="274"/>
      <c r="AT855" s="275" t="s">
        <v>168</v>
      </c>
      <c r="AU855" s="275" t="s">
        <v>88</v>
      </c>
      <c r="AV855" s="264" t="s">
        <v>166</v>
      </c>
      <c r="AW855" s="264" t="s">
        <v>35</v>
      </c>
      <c r="AX855" s="264" t="s">
        <v>86</v>
      </c>
      <c r="AY855" s="275" t="s">
        <v>160</v>
      </c>
    </row>
    <row r="856" s="251" customFormat="true" ht="12.8" hidden="false" customHeight="false" outlineLevel="0" collapsed="false">
      <c r="B856" s="252"/>
      <c r="C856" s="253"/>
      <c r="D856" s="254" t="s">
        <v>168</v>
      </c>
      <c r="E856" s="253"/>
      <c r="F856" s="256" t="s">
        <v>1504</v>
      </c>
      <c r="G856" s="253"/>
      <c r="H856" s="257" t="n">
        <v>101.337</v>
      </c>
      <c r="I856" s="258"/>
      <c r="J856" s="253"/>
      <c r="K856" s="253"/>
      <c r="L856" s="259"/>
      <c r="M856" s="260"/>
      <c r="N856" s="261"/>
      <c r="O856" s="261"/>
      <c r="P856" s="261"/>
      <c r="Q856" s="261"/>
      <c r="R856" s="261"/>
      <c r="S856" s="261"/>
      <c r="T856" s="262"/>
      <c r="AT856" s="263" t="s">
        <v>168</v>
      </c>
      <c r="AU856" s="263" t="s">
        <v>88</v>
      </c>
      <c r="AV856" s="251" t="s">
        <v>88</v>
      </c>
      <c r="AW856" s="251" t="s">
        <v>3</v>
      </c>
      <c r="AX856" s="251" t="s">
        <v>86</v>
      </c>
      <c r="AY856" s="263" t="s">
        <v>160</v>
      </c>
    </row>
    <row r="857" s="31" customFormat="true" ht="33" hidden="false" customHeight="true" outlineLevel="0" collapsed="false">
      <c r="A857" s="24"/>
      <c r="B857" s="25"/>
      <c r="C857" s="237" t="s">
        <v>851</v>
      </c>
      <c r="D857" s="237" t="s">
        <v>162</v>
      </c>
      <c r="E857" s="238" t="s">
        <v>1505</v>
      </c>
      <c r="F857" s="239" t="s">
        <v>1506</v>
      </c>
      <c r="G857" s="240" t="s">
        <v>213</v>
      </c>
      <c r="H857" s="241" t="n">
        <v>229.44</v>
      </c>
      <c r="I857" s="242"/>
      <c r="J857" s="243" t="n">
        <f aca="false">ROUND(I857*H857,2)</f>
        <v>0</v>
      </c>
      <c r="K857" s="244"/>
      <c r="L857" s="30"/>
      <c r="M857" s="245"/>
      <c r="N857" s="246" t="s">
        <v>44</v>
      </c>
      <c r="O857" s="74"/>
      <c r="P857" s="247" t="n">
        <f aca="false">O857*H857</f>
        <v>0</v>
      </c>
      <c r="Q857" s="247" t="n">
        <v>0</v>
      </c>
      <c r="R857" s="247" t="n">
        <f aca="false">Q857*H857</f>
        <v>0</v>
      </c>
      <c r="S857" s="247" t="n">
        <v>0</v>
      </c>
      <c r="T857" s="248" t="n">
        <f aca="false">S857*H857</f>
        <v>0</v>
      </c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  <c r="AE857" s="24"/>
      <c r="AR857" s="249" t="s">
        <v>256</v>
      </c>
      <c r="AT857" s="249" t="s">
        <v>162</v>
      </c>
      <c r="AU857" s="249" t="s">
        <v>88</v>
      </c>
      <c r="AY857" s="3" t="s">
        <v>160</v>
      </c>
      <c r="BE857" s="250" t="n">
        <f aca="false">IF(N857="základní",J857,0)</f>
        <v>0</v>
      </c>
      <c r="BF857" s="250" t="n">
        <f aca="false">IF(N857="snížená",J857,0)</f>
        <v>0</v>
      </c>
      <c r="BG857" s="250" t="n">
        <f aca="false">IF(N857="zákl. přenesená",J857,0)</f>
        <v>0</v>
      </c>
      <c r="BH857" s="250" t="n">
        <f aca="false">IF(N857="sníž. přenesená",J857,0)</f>
        <v>0</v>
      </c>
      <c r="BI857" s="250" t="n">
        <f aca="false">IF(N857="nulová",J857,0)</f>
        <v>0</v>
      </c>
      <c r="BJ857" s="3" t="s">
        <v>86</v>
      </c>
      <c r="BK857" s="250" t="n">
        <f aca="false">ROUND(I857*H857,2)</f>
        <v>0</v>
      </c>
      <c r="BL857" s="3" t="s">
        <v>256</v>
      </c>
      <c r="BM857" s="249" t="s">
        <v>1507</v>
      </c>
    </row>
    <row r="858" s="251" customFormat="true" ht="12.8" hidden="false" customHeight="false" outlineLevel="0" collapsed="false">
      <c r="B858" s="252"/>
      <c r="C858" s="253"/>
      <c r="D858" s="254" t="s">
        <v>168</v>
      </c>
      <c r="E858" s="255"/>
      <c r="F858" s="256" t="s">
        <v>1432</v>
      </c>
      <c r="G858" s="253"/>
      <c r="H858" s="257" t="n">
        <v>114.72</v>
      </c>
      <c r="I858" s="258"/>
      <c r="J858" s="253"/>
      <c r="K858" s="253"/>
      <c r="L858" s="259"/>
      <c r="M858" s="260"/>
      <c r="N858" s="261"/>
      <c r="O858" s="261"/>
      <c r="P858" s="261"/>
      <c r="Q858" s="261"/>
      <c r="R858" s="261"/>
      <c r="S858" s="261"/>
      <c r="T858" s="262"/>
      <c r="AT858" s="263" t="s">
        <v>168</v>
      </c>
      <c r="AU858" s="263" t="s">
        <v>88</v>
      </c>
      <c r="AV858" s="251" t="s">
        <v>88</v>
      </c>
      <c r="AW858" s="251" t="s">
        <v>35</v>
      </c>
      <c r="AX858" s="251" t="s">
        <v>79</v>
      </c>
      <c r="AY858" s="263" t="s">
        <v>160</v>
      </c>
    </row>
    <row r="859" s="276" customFormat="true" ht="12.8" hidden="false" customHeight="false" outlineLevel="0" collapsed="false">
      <c r="B859" s="277"/>
      <c r="C859" s="278"/>
      <c r="D859" s="254" t="s">
        <v>168</v>
      </c>
      <c r="E859" s="279"/>
      <c r="F859" s="280" t="s">
        <v>1433</v>
      </c>
      <c r="G859" s="278"/>
      <c r="H859" s="279"/>
      <c r="I859" s="281"/>
      <c r="J859" s="278"/>
      <c r="K859" s="278"/>
      <c r="L859" s="282"/>
      <c r="M859" s="283"/>
      <c r="N859" s="284"/>
      <c r="O859" s="284"/>
      <c r="P859" s="284"/>
      <c r="Q859" s="284"/>
      <c r="R859" s="284"/>
      <c r="S859" s="284"/>
      <c r="T859" s="285"/>
      <c r="AT859" s="286" t="s">
        <v>168</v>
      </c>
      <c r="AU859" s="286" t="s">
        <v>88</v>
      </c>
      <c r="AV859" s="276" t="s">
        <v>86</v>
      </c>
      <c r="AW859" s="276" t="s">
        <v>35</v>
      </c>
      <c r="AX859" s="276" t="s">
        <v>79</v>
      </c>
      <c r="AY859" s="286" t="s">
        <v>160</v>
      </c>
    </row>
    <row r="860" s="264" customFormat="true" ht="12.8" hidden="false" customHeight="false" outlineLevel="0" collapsed="false">
      <c r="B860" s="265"/>
      <c r="C860" s="266"/>
      <c r="D860" s="254" t="s">
        <v>168</v>
      </c>
      <c r="E860" s="267"/>
      <c r="F860" s="268" t="s">
        <v>172</v>
      </c>
      <c r="G860" s="266"/>
      <c r="H860" s="269" t="n">
        <v>114.72</v>
      </c>
      <c r="I860" s="270"/>
      <c r="J860" s="266"/>
      <c r="K860" s="266"/>
      <c r="L860" s="271"/>
      <c r="M860" s="272"/>
      <c r="N860" s="273"/>
      <c r="O860" s="273"/>
      <c r="P860" s="273"/>
      <c r="Q860" s="273"/>
      <c r="R860" s="273"/>
      <c r="S860" s="273"/>
      <c r="T860" s="274"/>
      <c r="AT860" s="275" t="s">
        <v>168</v>
      </c>
      <c r="AU860" s="275" t="s">
        <v>88</v>
      </c>
      <c r="AV860" s="264" t="s">
        <v>166</v>
      </c>
      <c r="AW860" s="264" t="s">
        <v>35</v>
      </c>
      <c r="AX860" s="264" t="s">
        <v>86</v>
      </c>
      <c r="AY860" s="275" t="s">
        <v>160</v>
      </c>
    </row>
    <row r="861" s="251" customFormat="true" ht="12.8" hidden="false" customHeight="false" outlineLevel="0" collapsed="false">
      <c r="B861" s="252"/>
      <c r="C861" s="253"/>
      <c r="D861" s="254" t="s">
        <v>168</v>
      </c>
      <c r="E861" s="253"/>
      <c r="F861" s="256" t="s">
        <v>1508</v>
      </c>
      <c r="G861" s="253"/>
      <c r="H861" s="257" t="n">
        <v>229.44</v>
      </c>
      <c r="I861" s="258"/>
      <c r="J861" s="253"/>
      <c r="K861" s="253"/>
      <c r="L861" s="259"/>
      <c r="M861" s="260"/>
      <c r="N861" s="261"/>
      <c r="O861" s="261"/>
      <c r="P861" s="261"/>
      <c r="Q861" s="261"/>
      <c r="R861" s="261"/>
      <c r="S861" s="261"/>
      <c r="T861" s="262"/>
      <c r="AT861" s="263" t="s">
        <v>168</v>
      </c>
      <c r="AU861" s="263" t="s">
        <v>88</v>
      </c>
      <c r="AV861" s="251" t="s">
        <v>88</v>
      </c>
      <c r="AW861" s="251" t="s">
        <v>3</v>
      </c>
      <c r="AX861" s="251" t="s">
        <v>86</v>
      </c>
      <c r="AY861" s="263" t="s">
        <v>160</v>
      </c>
    </row>
    <row r="862" s="31" customFormat="true" ht="16.5" hidden="false" customHeight="true" outlineLevel="0" collapsed="false">
      <c r="A862" s="24"/>
      <c r="B862" s="25"/>
      <c r="C862" s="287" t="s">
        <v>854</v>
      </c>
      <c r="D862" s="287" t="s">
        <v>262</v>
      </c>
      <c r="E862" s="288" t="s">
        <v>1509</v>
      </c>
      <c r="F862" s="289" t="s">
        <v>1510</v>
      </c>
      <c r="G862" s="290" t="s">
        <v>213</v>
      </c>
      <c r="H862" s="291" t="n">
        <v>117.014</v>
      </c>
      <c r="I862" s="292"/>
      <c r="J862" s="293" t="n">
        <f aca="false">ROUND(I862*H862,2)</f>
        <v>0</v>
      </c>
      <c r="K862" s="294"/>
      <c r="L862" s="295"/>
      <c r="M862" s="296"/>
      <c r="N862" s="297" t="s">
        <v>44</v>
      </c>
      <c r="O862" s="74"/>
      <c r="P862" s="247" t="n">
        <f aca="false">O862*H862</f>
        <v>0</v>
      </c>
      <c r="Q862" s="247" t="n">
        <v>0.0028</v>
      </c>
      <c r="R862" s="247" t="n">
        <f aca="false">Q862*H862</f>
        <v>0.3276392</v>
      </c>
      <c r="S862" s="247" t="n">
        <v>0</v>
      </c>
      <c r="T862" s="248" t="n">
        <f aca="false">S862*H862</f>
        <v>0</v>
      </c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  <c r="AE862" s="24"/>
      <c r="AR862" s="249" t="s">
        <v>331</v>
      </c>
      <c r="AT862" s="249" t="s">
        <v>262</v>
      </c>
      <c r="AU862" s="249" t="s">
        <v>88</v>
      </c>
      <c r="AY862" s="3" t="s">
        <v>160</v>
      </c>
      <c r="BE862" s="250" t="n">
        <f aca="false">IF(N862="základní",J862,0)</f>
        <v>0</v>
      </c>
      <c r="BF862" s="250" t="n">
        <f aca="false">IF(N862="snížená",J862,0)</f>
        <v>0</v>
      </c>
      <c r="BG862" s="250" t="n">
        <f aca="false">IF(N862="zákl. přenesená",J862,0)</f>
        <v>0</v>
      </c>
      <c r="BH862" s="250" t="n">
        <f aca="false">IF(N862="sníž. přenesená",J862,0)</f>
        <v>0</v>
      </c>
      <c r="BI862" s="250" t="n">
        <f aca="false">IF(N862="nulová",J862,0)</f>
        <v>0</v>
      </c>
      <c r="BJ862" s="3" t="s">
        <v>86</v>
      </c>
      <c r="BK862" s="250" t="n">
        <f aca="false">ROUND(I862*H862,2)</f>
        <v>0</v>
      </c>
      <c r="BL862" s="3" t="s">
        <v>256</v>
      </c>
      <c r="BM862" s="249" t="s">
        <v>1511</v>
      </c>
    </row>
    <row r="863" s="251" customFormat="true" ht="12.8" hidden="false" customHeight="false" outlineLevel="0" collapsed="false">
      <c r="B863" s="252"/>
      <c r="C863" s="253"/>
      <c r="D863" s="254" t="s">
        <v>168</v>
      </c>
      <c r="E863" s="253"/>
      <c r="F863" s="256" t="s">
        <v>1512</v>
      </c>
      <c r="G863" s="253"/>
      <c r="H863" s="257" t="n">
        <v>117.014</v>
      </c>
      <c r="I863" s="258"/>
      <c r="J863" s="253"/>
      <c r="K863" s="253"/>
      <c r="L863" s="259"/>
      <c r="M863" s="260"/>
      <c r="N863" s="261"/>
      <c r="O863" s="261"/>
      <c r="P863" s="261"/>
      <c r="Q863" s="261"/>
      <c r="R863" s="261"/>
      <c r="S863" s="261"/>
      <c r="T863" s="262"/>
      <c r="AT863" s="263" t="s">
        <v>168</v>
      </c>
      <c r="AU863" s="263" t="s">
        <v>88</v>
      </c>
      <c r="AV863" s="251" t="s">
        <v>88</v>
      </c>
      <c r="AW863" s="251" t="s">
        <v>3</v>
      </c>
      <c r="AX863" s="251" t="s">
        <v>86</v>
      </c>
      <c r="AY863" s="263" t="s">
        <v>160</v>
      </c>
    </row>
    <row r="864" s="31" customFormat="true" ht="16.5" hidden="false" customHeight="true" outlineLevel="0" collapsed="false">
      <c r="A864" s="24"/>
      <c r="B864" s="25"/>
      <c r="C864" s="287" t="s">
        <v>856</v>
      </c>
      <c r="D864" s="287" t="s">
        <v>262</v>
      </c>
      <c r="E864" s="288" t="s">
        <v>1513</v>
      </c>
      <c r="F864" s="289" t="s">
        <v>1514</v>
      </c>
      <c r="G864" s="290" t="s">
        <v>213</v>
      </c>
      <c r="H864" s="291" t="n">
        <v>117.014</v>
      </c>
      <c r="I864" s="292"/>
      <c r="J864" s="293" t="n">
        <f aca="false">ROUND(I864*H864,2)</f>
        <v>0</v>
      </c>
      <c r="K864" s="294"/>
      <c r="L864" s="295"/>
      <c r="M864" s="296"/>
      <c r="N864" s="297" t="s">
        <v>44</v>
      </c>
      <c r="O864" s="74"/>
      <c r="P864" s="247" t="n">
        <f aca="false">O864*H864</f>
        <v>0</v>
      </c>
      <c r="Q864" s="247" t="n">
        <v>0.0048</v>
      </c>
      <c r="R864" s="247" t="n">
        <f aca="false">Q864*H864</f>
        <v>0.5616672</v>
      </c>
      <c r="S864" s="247" t="n">
        <v>0</v>
      </c>
      <c r="T864" s="248" t="n">
        <f aca="false">S864*H864</f>
        <v>0</v>
      </c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  <c r="AE864" s="24"/>
      <c r="AR864" s="249" t="s">
        <v>331</v>
      </c>
      <c r="AT864" s="249" t="s">
        <v>262</v>
      </c>
      <c r="AU864" s="249" t="s">
        <v>88</v>
      </c>
      <c r="AY864" s="3" t="s">
        <v>160</v>
      </c>
      <c r="BE864" s="250" t="n">
        <f aca="false">IF(N864="základní",J864,0)</f>
        <v>0</v>
      </c>
      <c r="BF864" s="250" t="n">
        <f aca="false">IF(N864="snížená",J864,0)</f>
        <v>0</v>
      </c>
      <c r="BG864" s="250" t="n">
        <f aca="false">IF(N864="zákl. přenesená",J864,0)</f>
        <v>0</v>
      </c>
      <c r="BH864" s="250" t="n">
        <f aca="false">IF(N864="sníž. přenesená",J864,0)</f>
        <v>0</v>
      </c>
      <c r="BI864" s="250" t="n">
        <f aca="false">IF(N864="nulová",J864,0)</f>
        <v>0</v>
      </c>
      <c r="BJ864" s="3" t="s">
        <v>86</v>
      </c>
      <c r="BK864" s="250" t="n">
        <f aca="false">ROUND(I864*H864,2)</f>
        <v>0</v>
      </c>
      <c r="BL864" s="3" t="s">
        <v>256</v>
      </c>
      <c r="BM864" s="249" t="s">
        <v>1515</v>
      </c>
    </row>
    <row r="865" s="251" customFormat="true" ht="12.8" hidden="false" customHeight="false" outlineLevel="0" collapsed="false">
      <c r="B865" s="252"/>
      <c r="C865" s="253"/>
      <c r="D865" s="254" t="s">
        <v>168</v>
      </c>
      <c r="E865" s="253"/>
      <c r="F865" s="256" t="s">
        <v>1512</v>
      </c>
      <c r="G865" s="253"/>
      <c r="H865" s="257" t="n">
        <v>117.014</v>
      </c>
      <c r="I865" s="258"/>
      <c r="J865" s="253"/>
      <c r="K865" s="253"/>
      <c r="L865" s="259"/>
      <c r="M865" s="260"/>
      <c r="N865" s="261"/>
      <c r="O865" s="261"/>
      <c r="P865" s="261"/>
      <c r="Q865" s="261"/>
      <c r="R865" s="261"/>
      <c r="S865" s="261"/>
      <c r="T865" s="262"/>
      <c r="AT865" s="263" t="s">
        <v>168</v>
      </c>
      <c r="AU865" s="263" t="s">
        <v>88</v>
      </c>
      <c r="AV865" s="251" t="s">
        <v>88</v>
      </c>
      <c r="AW865" s="251" t="s">
        <v>3</v>
      </c>
      <c r="AX865" s="251" t="s">
        <v>86</v>
      </c>
      <c r="AY865" s="263" t="s">
        <v>160</v>
      </c>
    </row>
    <row r="866" s="31" customFormat="true" ht="16.5" hidden="false" customHeight="true" outlineLevel="0" collapsed="false">
      <c r="A866" s="24"/>
      <c r="B866" s="25"/>
      <c r="C866" s="237" t="s">
        <v>861</v>
      </c>
      <c r="D866" s="237" t="s">
        <v>162</v>
      </c>
      <c r="E866" s="238" t="s">
        <v>1516</v>
      </c>
      <c r="F866" s="239" t="s">
        <v>1517</v>
      </c>
      <c r="G866" s="240" t="s">
        <v>213</v>
      </c>
      <c r="H866" s="241" t="n">
        <v>189.13</v>
      </c>
      <c r="I866" s="242"/>
      <c r="J866" s="243" t="n">
        <f aca="false">ROUND(I866*H866,2)</f>
        <v>0</v>
      </c>
      <c r="K866" s="244"/>
      <c r="L866" s="30"/>
      <c r="M866" s="245"/>
      <c r="N866" s="246" t="s">
        <v>44</v>
      </c>
      <c r="O866" s="74"/>
      <c r="P866" s="247" t="n">
        <f aca="false">O866*H866</f>
        <v>0</v>
      </c>
      <c r="Q866" s="247" t="n">
        <v>0.00081</v>
      </c>
      <c r="R866" s="247" t="n">
        <f aca="false">Q866*H866</f>
        <v>0.1531953</v>
      </c>
      <c r="S866" s="247" t="n">
        <v>0</v>
      </c>
      <c r="T866" s="248" t="n">
        <f aca="false">S866*H866</f>
        <v>0</v>
      </c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  <c r="AE866" s="24"/>
      <c r="AR866" s="249" t="s">
        <v>256</v>
      </c>
      <c r="AT866" s="249" t="s">
        <v>162</v>
      </c>
      <c r="AU866" s="249" t="s">
        <v>88</v>
      </c>
      <c r="AY866" s="3" t="s">
        <v>160</v>
      </c>
      <c r="BE866" s="250" t="n">
        <f aca="false">IF(N866="základní",J866,0)</f>
        <v>0</v>
      </c>
      <c r="BF866" s="250" t="n">
        <f aca="false">IF(N866="snížená",J866,0)</f>
        <v>0</v>
      </c>
      <c r="BG866" s="250" t="n">
        <f aca="false">IF(N866="zákl. přenesená",J866,0)</f>
        <v>0</v>
      </c>
      <c r="BH866" s="250" t="n">
        <f aca="false">IF(N866="sníž. přenesená",J866,0)</f>
        <v>0</v>
      </c>
      <c r="BI866" s="250" t="n">
        <f aca="false">IF(N866="nulová",J866,0)</f>
        <v>0</v>
      </c>
      <c r="BJ866" s="3" t="s">
        <v>86</v>
      </c>
      <c r="BK866" s="250" t="n">
        <f aca="false">ROUND(I866*H866,2)</f>
        <v>0</v>
      </c>
      <c r="BL866" s="3" t="s">
        <v>256</v>
      </c>
      <c r="BM866" s="249" t="s">
        <v>1518</v>
      </c>
    </row>
    <row r="867" s="251" customFormat="true" ht="12.8" hidden="false" customHeight="false" outlineLevel="0" collapsed="false">
      <c r="B867" s="252"/>
      <c r="C867" s="253"/>
      <c r="D867" s="254" t="s">
        <v>168</v>
      </c>
      <c r="E867" s="255"/>
      <c r="F867" s="256" t="s">
        <v>1432</v>
      </c>
      <c r="G867" s="253"/>
      <c r="H867" s="257" t="n">
        <v>114.72</v>
      </c>
      <c r="I867" s="258"/>
      <c r="J867" s="253"/>
      <c r="K867" s="253"/>
      <c r="L867" s="259"/>
      <c r="M867" s="260"/>
      <c r="N867" s="261"/>
      <c r="O867" s="261"/>
      <c r="P867" s="261"/>
      <c r="Q867" s="261"/>
      <c r="R867" s="261"/>
      <c r="S867" s="261"/>
      <c r="T867" s="262"/>
      <c r="AT867" s="263" t="s">
        <v>168</v>
      </c>
      <c r="AU867" s="263" t="s">
        <v>88</v>
      </c>
      <c r="AV867" s="251" t="s">
        <v>88</v>
      </c>
      <c r="AW867" s="251" t="s">
        <v>35</v>
      </c>
      <c r="AX867" s="251" t="s">
        <v>79</v>
      </c>
      <c r="AY867" s="263" t="s">
        <v>160</v>
      </c>
    </row>
    <row r="868" s="276" customFormat="true" ht="12.8" hidden="false" customHeight="false" outlineLevel="0" collapsed="false">
      <c r="B868" s="277"/>
      <c r="C868" s="278"/>
      <c r="D868" s="254" t="s">
        <v>168</v>
      </c>
      <c r="E868" s="279"/>
      <c r="F868" s="280" t="s">
        <v>1433</v>
      </c>
      <c r="G868" s="278"/>
      <c r="H868" s="279"/>
      <c r="I868" s="281"/>
      <c r="J868" s="278"/>
      <c r="K868" s="278"/>
      <c r="L868" s="282"/>
      <c r="M868" s="283"/>
      <c r="N868" s="284"/>
      <c r="O868" s="284"/>
      <c r="P868" s="284"/>
      <c r="Q868" s="284"/>
      <c r="R868" s="284"/>
      <c r="S868" s="284"/>
      <c r="T868" s="285"/>
      <c r="AT868" s="286" t="s">
        <v>168</v>
      </c>
      <c r="AU868" s="286" t="s">
        <v>88</v>
      </c>
      <c r="AV868" s="276" t="s">
        <v>86</v>
      </c>
      <c r="AW868" s="276" t="s">
        <v>35</v>
      </c>
      <c r="AX868" s="276" t="s">
        <v>79</v>
      </c>
      <c r="AY868" s="286" t="s">
        <v>160</v>
      </c>
    </row>
    <row r="869" s="251" customFormat="true" ht="12.8" hidden="false" customHeight="false" outlineLevel="0" collapsed="false">
      <c r="B869" s="252"/>
      <c r="C869" s="253"/>
      <c r="D869" s="254" t="s">
        <v>168</v>
      </c>
      <c r="E869" s="255"/>
      <c r="F869" s="256" t="s">
        <v>1519</v>
      </c>
      <c r="G869" s="253"/>
      <c r="H869" s="257" t="n">
        <v>74.41</v>
      </c>
      <c r="I869" s="258"/>
      <c r="J869" s="253"/>
      <c r="K869" s="253"/>
      <c r="L869" s="259"/>
      <c r="M869" s="260"/>
      <c r="N869" s="261"/>
      <c r="O869" s="261"/>
      <c r="P869" s="261"/>
      <c r="Q869" s="261"/>
      <c r="R869" s="261"/>
      <c r="S869" s="261"/>
      <c r="T869" s="262"/>
      <c r="AT869" s="263" t="s">
        <v>168</v>
      </c>
      <c r="AU869" s="263" t="s">
        <v>88</v>
      </c>
      <c r="AV869" s="251" t="s">
        <v>88</v>
      </c>
      <c r="AW869" s="251" t="s">
        <v>35</v>
      </c>
      <c r="AX869" s="251" t="s">
        <v>79</v>
      </c>
      <c r="AY869" s="263" t="s">
        <v>160</v>
      </c>
    </row>
    <row r="870" s="276" customFormat="true" ht="12.8" hidden="false" customHeight="false" outlineLevel="0" collapsed="false">
      <c r="B870" s="277"/>
      <c r="C870" s="278"/>
      <c r="D870" s="254" t="s">
        <v>168</v>
      </c>
      <c r="E870" s="279"/>
      <c r="F870" s="280" t="s">
        <v>1520</v>
      </c>
      <c r="G870" s="278"/>
      <c r="H870" s="279"/>
      <c r="I870" s="281"/>
      <c r="J870" s="278"/>
      <c r="K870" s="278"/>
      <c r="L870" s="282"/>
      <c r="M870" s="283"/>
      <c r="N870" s="284"/>
      <c r="O870" s="284"/>
      <c r="P870" s="284"/>
      <c r="Q870" s="284"/>
      <c r="R870" s="284"/>
      <c r="S870" s="284"/>
      <c r="T870" s="285"/>
      <c r="AT870" s="286" t="s">
        <v>168</v>
      </c>
      <c r="AU870" s="286" t="s">
        <v>88</v>
      </c>
      <c r="AV870" s="276" t="s">
        <v>86</v>
      </c>
      <c r="AW870" s="276" t="s">
        <v>35</v>
      </c>
      <c r="AX870" s="276" t="s">
        <v>79</v>
      </c>
      <c r="AY870" s="286" t="s">
        <v>160</v>
      </c>
    </row>
    <row r="871" s="264" customFormat="true" ht="12.8" hidden="false" customHeight="false" outlineLevel="0" collapsed="false">
      <c r="B871" s="265"/>
      <c r="C871" s="266"/>
      <c r="D871" s="254" t="s">
        <v>168</v>
      </c>
      <c r="E871" s="267"/>
      <c r="F871" s="268" t="s">
        <v>172</v>
      </c>
      <c r="G871" s="266"/>
      <c r="H871" s="269" t="n">
        <v>189.13</v>
      </c>
      <c r="I871" s="270"/>
      <c r="J871" s="266"/>
      <c r="K871" s="266"/>
      <c r="L871" s="271"/>
      <c r="M871" s="272"/>
      <c r="N871" s="273"/>
      <c r="O871" s="273"/>
      <c r="P871" s="273"/>
      <c r="Q871" s="273"/>
      <c r="R871" s="273"/>
      <c r="S871" s="273"/>
      <c r="T871" s="274"/>
      <c r="AT871" s="275" t="s">
        <v>168</v>
      </c>
      <c r="AU871" s="275" t="s">
        <v>88</v>
      </c>
      <c r="AV871" s="264" t="s">
        <v>166</v>
      </c>
      <c r="AW871" s="264" t="s">
        <v>35</v>
      </c>
      <c r="AX871" s="264" t="s">
        <v>86</v>
      </c>
      <c r="AY871" s="275" t="s">
        <v>160</v>
      </c>
    </row>
    <row r="872" s="31" customFormat="true" ht="16.5" hidden="false" customHeight="true" outlineLevel="0" collapsed="false">
      <c r="A872" s="24"/>
      <c r="B872" s="25"/>
      <c r="C872" s="237" t="s">
        <v>872</v>
      </c>
      <c r="D872" s="237" t="s">
        <v>162</v>
      </c>
      <c r="E872" s="238" t="s">
        <v>1521</v>
      </c>
      <c r="F872" s="239" t="s">
        <v>1522</v>
      </c>
      <c r="G872" s="240" t="s">
        <v>213</v>
      </c>
      <c r="H872" s="241" t="n">
        <v>74.41</v>
      </c>
      <c r="I872" s="242"/>
      <c r="J872" s="243" t="n">
        <f aca="false">ROUND(I872*H872,2)</f>
        <v>0</v>
      </c>
      <c r="K872" s="244"/>
      <c r="L872" s="30"/>
      <c r="M872" s="245"/>
      <c r="N872" s="246" t="s">
        <v>44</v>
      </c>
      <c r="O872" s="74"/>
      <c r="P872" s="247" t="n">
        <f aca="false">O872*H872</f>
        <v>0</v>
      </c>
      <c r="Q872" s="247" t="n">
        <v>0.00158</v>
      </c>
      <c r="R872" s="247" t="n">
        <f aca="false">Q872*H872</f>
        <v>0.1175678</v>
      </c>
      <c r="S872" s="247" t="n">
        <v>0</v>
      </c>
      <c r="T872" s="248" t="n">
        <f aca="false">S872*H872</f>
        <v>0</v>
      </c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  <c r="AE872" s="24"/>
      <c r="AR872" s="249" t="s">
        <v>256</v>
      </c>
      <c r="AT872" s="249" t="s">
        <v>162</v>
      </c>
      <c r="AU872" s="249" t="s">
        <v>88</v>
      </c>
      <c r="AY872" s="3" t="s">
        <v>160</v>
      </c>
      <c r="BE872" s="250" t="n">
        <f aca="false">IF(N872="základní",J872,0)</f>
        <v>0</v>
      </c>
      <c r="BF872" s="250" t="n">
        <f aca="false">IF(N872="snížená",J872,0)</f>
        <v>0</v>
      </c>
      <c r="BG872" s="250" t="n">
        <f aca="false">IF(N872="zákl. přenesená",J872,0)</f>
        <v>0</v>
      </c>
      <c r="BH872" s="250" t="n">
        <f aca="false">IF(N872="sníž. přenesená",J872,0)</f>
        <v>0</v>
      </c>
      <c r="BI872" s="250" t="n">
        <f aca="false">IF(N872="nulová",J872,0)</f>
        <v>0</v>
      </c>
      <c r="BJ872" s="3" t="s">
        <v>86</v>
      </c>
      <c r="BK872" s="250" t="n">
        <f aca="false">ROUND(I872*H872,2)</f>
        <v>0</v>
      </c>
      <c r="BL872" s="3" t="s">
        <v>256</v>
      </c>
      <c r="BM872" s="249" t="s">
        <v>1523</v>
      </c>
    </row>
    <row r="873" s="251" customFormat="true" ht="12.8" hidden="false" customHeight="false" outlineLevel="0" collapsed="false">
      <c r="B873" s="252"/>
      <c r="C873" s="253"/>
      <c r="D873" s="254" t="s">
        <v>168</v>
      </c>
      <c r="E873" s="255"/>
      <c r="F873" s="256" t="s">
        <v>1519</v>
      </c>
      <c r="G873" s="253"/>
      <c r="H873" s="257" t="n">
        <v>74.41</v>
      </c>
      <c r="I873" s="258"/>
      <c r="J873" s="253"/>
      <c r="K873" s="253"/>
      <c r="L873" s="259"/>
      <c r="M873" s="260"/>
      <c r="N873" s="261"/>
      <c r="O873" s="261"/>
      <c r="P873" s="261"/>
      <c r="Q873" s="261"/>
      <c r="R873" s="261"/>
      <c r="S873" s="261"/>
      <c r="T873" s="262"/>
      <c r="AT873" s="263" t="s">
        <v>168</v>
      </c>
      <c r="AU873" s="263" t="s">
        <v>88</v>
      </c>
      <c r="AV873" s="251" t="s">
        <v>88</v>
      </c>
      <c r="AW873" s="251" t="s">
        <v>35</v>
      </c>
      <c r="AX873" s="251" t="s">
        <v>79</v>
      </c>
      <c r="AY873" s="263" t="s">
        <v>160</v>
      </c>
    </row>
    <row r="874" s="276" customFormat="true" ht="12.8" hidden="false" customHeight="false" outlineLevel="0" collapsed="false">
      <c r="B874" s="277"/>
      <c r="C874" s="278"/>
      <c r="D874" s="254" t="s">
        <v>168</v>
      </c>
      <c r="E874" s="279"/>
      <c r="F874" s="280" t="s">
        <v>1520</v>
      </c>
      <c r="G874" s="278"/>
      <c r="H874" s="279"/>
      <c r="I874" s="281"/>
      <c r="J874" s="278"/>
      <c r="K874" s="278"/>
      <c r="L874" s="282"/>
      <c r="M874" s="283"/>
      <c r="N874" s="284"/>
      <c r="O874" s="284"/>
      <c r="P874" s="284"/>
      <c r="Q874" s="284"/>
      <c r="R874" s="284"/>
      <c r="S874" s="284"/>
      <c r="T874" s="285"/>
      <c r="AT874" s="286" t="s">
        <v>168</v>
      </c>
      <c r="AU874" s="286" t="s">
        <v>88</v>
      </c>
      <c r="AV874" s="276" t="s">
        <v>86</v>
      </c>
      <c r="AW874" s="276" t="s">
        <v>35</v>
      </c>
      <c r="AX874" s="276" t="s">
        <v>79</v>
      </c>
      <c r="AY874" s="286" t="s">
        <v>160</v>
      </c>
    </row>
    <row r="875" s="264" customFormat="true" ht="12.8" hidden="false" customHeight="false" outlineLevel="0" collapsed="false">
      <c r="B875" s="265"/>
      <c r="C875" s="266"/>
      <c r="D875" s="254" t="s">
        <v>168</v>
      </c>
      <c r="E875" s="267"/>
      <c r="F875" s="268" t="s">
        <v>172</v>
      </c>
      <c r="G875" s="266"/>
      <c r="H875" s="269" t="n">
        <v>74.41</v>
      </c>
      <c r="I875" s="270"/>
      <c r="J875" s="266"/>
      <c r="K875" s="266"/>
      <c r="L875" s="271"/>
      <c r="M875" s="272"/>
      <c r="N875" s="273"/>
      <c r="O875" s="273"/>
      <c r="P875" s="273"/>
      <c r="Q875" s="273"/>
      <c r="R875" s="273"/>
      <c r="S875" s="273"/>
      <c r="T875" s="274"/>
      <c r="AT875" s="275" t="s">
        <v>168</v>
      </c>
      <c r="AU875" s="275" t="s">
        <v>88</v>
      </c>
      <c r="AV875" s="264" t="s">
        <v>166</v>
      </c>
      <c r="AW875" s="264" t="s">
        <v>35</v>
      </c>
      <c r="AX875" s="264" t="s">
        <v>86</v>
      </c>
      <c r="AY875" s="275" t="s">
        <v>160</v>
      </c>
    </row>
    <row r="876" s="31" customFormat="true" ht="21.75" hidden="false" customHeight="true" outlineLevel="0" collapsed="false">
      <c r="A876" s="24"/>
      <c r="B876" s="25"/>
      <c r="C876" s="237" t="s">
        <v>877</v>
      </c>
      <c r="D876" s="237" t="s">
        <v>162</v>
      </c>
      <c r="E876" s="238" t="s">
        <v>1524</v>
      </c>
      <c r="F876" s="239" t="s">
        <v>1525</v>
      </c>
      <c r="G876" s="240" t="s">
        <v>213</v>
      </c>
      <c r="H876" s="241" t="n">
        <v>74.41</v>
      </c>
      <c r="I876" s="242"/>
      <c r="J876" s="243" t="n">
        <f aca="false">ROUND(I876*H876,2)</f>
        <v>0</v>
      </c>
      <c r="K876" s="244"/>
      <c r="L876" s="30"/>
      <c r="M876" s="245"/>
      <c r="N876" s="246" t="s">
        <v>44</v>
      </c>
      <c r="O876" s="74"/>
      <c r="P876" s="247" t="n">
        <f aca="false">O876*H876</f>
        <v>0</v>
      </c>
      <c r="Q876" s="247" t="n">
        <v>0.01058</v>
      </c>
      <c r="R876" s="247" t="n">
        <f aca="false">Q876*H876</f>
        <v>0.7872578</v>
      </c>
      <c r="S876" s="247" t="n">
        <v>0</v>
      </c>
      <c r="T876" s="248" t="n">
        <f aca="false">S876*H876</f>
        <v>0</v>
      </c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  <c r="AE876" s="24"/>
      <c r="AR876" s="249" t="s">
        <v>256</v>
      </c>
      <c r="AT876" s="249" t="s">
        <v>162</v>
      </c>
      <c r="AU876" s="249" t="s">
        <v>88</v>
      </c>
      <c r="AY876" s="3" t="s">
        <v>160</v>
      </c>
      <c r="BE876" s="250" t="n">
        <f aca="false">IF(N876="základní",J876,0)</f>
        <v>0</v>
      </c>
      <c r="BF876" s="250" t="n">
        <f aca="false">IF(N876="snížená",J876,0)</f>
        <v>0</v>
      </c>
      <c r="BG876" s="250" t="n">
        <f aca="false">IF(N876="zákl. přenesená",J876,0)</f>
        <v>0</v>
      </c>
      <c r="BH876" s="250" t="n">
        <f aca="false">IF(N876="sníž. přenesená",J876,0)</f>
        <v>0</v>
      </c>
      <c r="BI876" s="250" t="n">
        <f aca="false">IF(N876="nulová",J876,0)</f>
        <v>0</v>
      </c>
      <c r="BJ876" s="3" t="s">
        <v>86</v>
      </c>
      <c r="BK876" s="250" t="n">
        <f aca="false">ROUND(I876*H876,2)</f>
        <v>0</v>
      </c>
      <c r="BL876" s="3" t="s">
        <v>256</v>
      </c>
      <c r="BM876" s="249" t="s">
        <v>1526</v>
      </c>
    </row>
    <row r="877" s="31" customFormat="true" ht="21.75" hidden="false" customHeight="true" outlineLevel="0" collapsed="false">
      <c r="A877" s="24"/>
      <c r="B877" s="25"/>
      <c r="C877" s="237" t="s">
        <v>882</v>
      </c>
      <c r="D877" s="237" t="s">
        <v>162</v>
      </c>
      <c r="E877" s="238" t="s">
        <v>923</v>
      </c>
      <c r="F877" s="239" t="s">
        <v>924</v>
      </c>
      <c r="G877" s="240" t="s">
        <v>363</v>
      </c>
      <c r="H877" s="298"/>
      <c r="I877" s="242"/>
      <c r="J877" s="243" t="n">
        <f aca="false">ROUND(I877*H877,2)</f>
        <v>0</v>
      </c>
      <c r="K877" s="244"/>
      <c r="L877" s="30"/>
      <c r="M877" s="245"/>
      <c r="N877" s="246" t="s">
        <v>44</v>
      </c>
      <c r="O877" s="74"/>
      <c r="P877" s="247" t="n">
        <f aca="false">O877*H877</f>
        <v>0</v>
      </c>
      <c r="Q877" s="247" t="n">
        <v>0</v>
      </c>
      <c r="R877" s="247" t="n">
        <f aca="false">Q877*H877</f>
        <v>0</v>
      </c>
      <c r="S877" s="247" t="n">
        <v>0</v>
      </c>
      <c r="T877" s="248" t="n">
        <f aca="false">S877*H877</f>
        <v>0</v>
      </c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  <c r="AE877" s="24"/>
      <c r="AR877" s="249" t="s">
        <v>256</v>
      </c>
      <c r="AT877" s="249" t="s">
        <v>162</v>
      </c>
      <c r="AU877" s="249" t="s">
        <v>88</v>
      </c>
      <c r="AY877" s="3" t="s">
        <v>160</v>
      </c>
      <c r="BE877" s="250" t="n">
        <f aca="false">IF(N877="základní",J877,0)</f>
        <v>0</v>
      </c>
      <c r="BF877" s="250" t="n">
        <f aca="false">IF(N877="snížená",J877,0)</f>
        <v>0</v>
      </c>
      <c r="BG877" s="250" t="n">
        <f aca="false">IF(N877="zákl. přenesená",J877,0)</f>
        <v>0</v>
      </c>
      <c r="BH877" s="250" t="n">
        <f aca="false">IF(N877="sníž. přenesená",J877,0)</f>
        <v>0</v>
      </c>
      <c r="BI877" s="250" t="n">
        <f aca="false">IF(N877="nulová",J877,0)</f>
        <v>0</v>
      </c>
      <c r="BJ877" s="3" t="s">
        <v>86</v>
      </c>
      <c r="BK877" s="250" t="n">
        <f aca="false">ROUND(I877*H877,2)</f>
        <v>0</v>
      </c>
      <c r="BL877" s="3" t="s">
        <v>256</v>
      </c>
      <c r="BM877" s="249" t="s">
        <v>925</v>
      </c>
    </row>
    <row r="878" s="220" customFormat="true" ht="22.8" hidden="false" customHeight="true" outlineLevel="0" collapsed="false">
      <c r="B878" s="221"/>
      <c r="C878" s="222"/>
      <c r="D878" s="223" t="s">
        <v>78</v>
      </c>
      <c r="E878" s="235" t="s">
        <v>926</v>
      </c>
      <c r="F878" s="235" t="s">
        <v>927</v>
      </c>
      <c r="G878" s="222"/>
      <c r="H878" s="222"/>
      <c r="I878" s="225"/>
      <c r="J878" s="236" t="n">
        <f aca="false">BK878</f>
        <v>0</v>
      </c>
      <c r="K878" s="222"/>
      <c r="L878" s="227"/>
      <c r="M878" s="228"/>
      <c r="N878" s="229"/>
      <c r="O878" s="229"/>
      <c r="P878" s="230" t="n">
        <f aca="false">SUM(P879:P881)</f>
        <v>0</v>
      </c>
      <c r="Q878" s="229"/>
      <c r="R878" s="230" t="n">
        <f aca="false">SUM(R879:R881)</f>
        <v>0</v>
      </c>
      <c r="S878" s="229"/>
      <c r="T878" s="231" t="n">
        <f aca="false">SUM(T879:T881)</f>
        <v>0</v>
      </c>
      <c r="AR878" s="232" t="s">
        <v>88</v>
      </c>
      <c r="AT878" s="233" t="s">
        <v>78</v>
      </c>
      <c r="AU878" s="233" t="s">
        <v>86</v>
      </c>
      <c r="AY878" s="232" t="s">
        <v>160</v>
      </c>
      <c r="BK878" s="234" t="n">
        <f aca="false">SUM(BK879:BK881)</f>
        <v>0</v>
      </c>
    </row>
    <row r="879" s="31" customFormat="true" ht="16.5" hidden="false" customHeight="true" outlineLevel="0" collapsed="false">
      <c r="A879" s="24"/>
      <c r="B879" s="25"/>
      <c r="C879" s="237" t="s">
        <v>887</v>
      </c>
      <c r="D879" s="237" t="s">
        <v>162</v>
      </c>
      <c r="E879" s="238" t="s">
        <v>929</v>
      </c>
      <c r="F879" s="239" t="s">
        <v>930</v>
      </c>
      <c r="G879" s="240" t="s">
        <v>259</v>
      </c>
      <c r="H879" s="241" t="n">
        <v>2</v>
      </c>
      <c r="I879" s="242"/>
      <c r="J879" s="243" t="n">
        <f aca="false">ROUND(I879*H879,2)</f>
        <v>0</v>
      </c>
      <c r="K879" s="244"/>
      <c r="L879" s="30"/>
      <c r="M879" s="245"/>
      <c r="N879" s="246" t="s">
        <v>44</v>
      </c>
      <c r="O879" s="74"/>
      <c r="P879" s="247" t="n">
        <f aca="false">O879*H879</f>
        <v>0</v>
      </c>
      <c r="Q879" s="247" t="n">
        <v>0</v>
      </c>
      <c r="R879" s="247" t="n">
        <f aca="false">Q879*H879</f>
        <v>0</v>
      </c>
      <c r="S879" s="247" t="n">
        <v>0</v>
      </c>
      <c r="T879" s="248" t="n">
        <f aca="false">S879*H879</f>
        <v>0</v>
      </c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  <c r="AE879" s="24"/>
      <c r="AR879" s="249" t="s">
        <v>256</v>
      </c>
      <c r="AT879" s="249" t="s">
        <v>162</v>
      </c>
      <c r="AU879" s="249" t="s">
        <v>88</v>
      </c>
      <c r="AY879" s="3" t="s">
        <v>160</v>
      </c>
      <c r="BE879" s="250" t="n">
        <f aca="false">IF(N879="základní",J879,0)</f>
        <v>0</v>
      </c>
      <c r="BF879" s="250" t="n">
        <f aca="false">IF(N879="snížená",J879,0)</f>
        <v>0</v>
      </c>
      <c r="BG879" s="250" t="n">
        <f aca="false">IF(N879="zákl. přenesená",J879,0)</f>
        <v>0</v>
      </c>
      <c r="BH879" s="250" t="n">
        <f aca="false">IF(N879="sníž. přenesená",J879,0)</f>
        <v>0</v>
      </c>
      <c r="BI879" s="250" t="n">
        <f aca="false">IF(N879="nulová",J879,0)</f>
        <v>0</v>
      </c>
      <c r="BJ879" s="3" t="s">
        <v>86</v>
      </c>
      <c r="BK879" s="250" t="n">
        <f aca="false">ROUND(I879*H879,2)</f>
        <v>0</v>
      </c>
      <c r="BL879" s="3" t="s">
        <v>256</v>
      </c>
      <c r="BM879" s="249" t="s">
        <v>1527</v>
      </c>
    </row>
    <row r="880" s="31" customFormat="true" ht="21.75" hidden="false" customHeight="true" outlineLevel="0" collapsed="false">
      <c r="A880" s="24"/>
      <c r="B880" s="25"/>
      <c r="C880" s="287" t="s">
        <v>891</v>
      </c>
      <c r="D880" s="287" t="s">
        <v>262</v>
      </c>
      <c r="E880" s="288" t="s">
        <v>933</v>
      </c>
      <c r="F880" s="289" t="s">
        <v>934</v>
      </c>
      <c r="G880" s="290" t="s">
        <v>259</v>
      </c>
      <c r="H880" s="291" t="n">
        <v>2</v>
      </c>
      <c r="I880" s="292"/>
      <c r="J880" s="293" t="n">
        <f aca="false">ROUND(I880*H880,2)</f>
        <v>0</v>
      </c>
      <c r="K880" s="294"/>
      <c r="L880" s="295"/>
      <c r="M880" s="296"/>
      <c r="N880" s="297" t="s">
        <v>44</v>
      </c>
      <c r="O880" s="74"/>
      <c r="P880" s="247" t="n">
        <f aca="false">O880*H880</f>
        <v>0</v>
      </c>
      <c r="Q880" s="247" t="n">
        <v>0</v>
      </c>
      <c r="R880" s="247" t="n">
        <f aca="false">Q880*H880</f>
        <v>0</v>
      </c>
      <c r="S880" s="247" t="n">
        <v>0</v>
      </c>
      <c r="T880" s="248" t="n">
        <f aca="false">S880*H880</f>
        <v>0</v>
      </c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  <c r="AE880" s="24"/>
      <c r="AR880" s="249" t="s">
        <v>331</v>
      </c>
      <c r="AT880" s="249" t="s">
        <v>262</v>
      </c>
      <c r="AU880" s="249" t="s">
        <v>88</v>
      </c>
      <c r="AY880" s="3" t="s">
        <v>160</v>
      </c>
      <c r="BE880" s="250" t="n">
        <f aca="false">IF(N880="základní",J880,0)</f>
        <v>0</v>
      </c>
      <c r="BF880" s="250" t="n">
        <f aca="false">IF(N880="snížená",J880,0)</f>
        <v>0</v>
      </c>
      <c r="BG880" s="250" t="n">
        <f aca="false">IF(N880="zákl. přenesená",J880,0)</f>
        <v>0</v>
      </c>
      <c r="BH880" s="250" t="n">
        <f aca="false">IF(N880="sníž. přenesená",J880,0)</f>
        <v>0</v>
      </c>
      <c r="BI880" s="250" t="n">
        <f aca="false">IF(N880="nulová",J880,0)</f>
        <v>0</v>
      </c>
      <c r="BJ880" s="3" t="s">
        <v>86</v>
      </c>
      <c r="BK880" s="250" t="n">
        <f aca="false">ROUND(I880*H880,2)</f>
        <v>0</v>
      </c>
      <c r="BL880" s="3" t="s">
        <v>256</v>
      </c>
      <c r="BM880" s="249" t="s">
        <v>1528</v>
      </c>
    </row>
    <row r="881" s="31" customFormat="true" ht="21.75" hidden="false" customHeight="true" outlineLevel="0" collapsed="false">
      <c r="A881" s="24"/>
      <c r="B881" s="25"/>
      <c r="C881" s="237" t="s">
        <v>904</v>
      </c>
      <c r="D881" s="237" t="s">
        <v>162</v>
      </c>
      <c r="E881" s="238" t="s">
        <v>937</v>
      </c>
      <c r="F881" s="239" t="s">
        <v>938</v>
      </c>
      <c r="G881" s="240" t="s">
        <v>363</v>
      </c>
      <c r="H881" s="298"/>
      <c r="I881" s="242"/>
      <c r="J881" s="243" t="n">
        <f aca="false">ROUND(I881*H881,2)</f>
        <v>0</v>
      </c>
      <c r="K881" s="244"/>
      <c r="L881" s="30"/>
      <c r="M881" s="245"/>
      <c r="N881" s="246" t="s">
        <v>44</v>
      </c>
      <c r="O881" s="74"/>
      <c r="P881" s="247" t="n">
        <f aca="false">O881*H881</f>
        <v>0</v>
      </c>
      <c r="Q881" s="247" t="n">
        <v>0</v>
      </c>
      <c r="R881" s="247" t="n">
        <f aca="false">Q881*H881</f>
        <v>0</v>
      </c>
      <c r="S881" s="247" t="n">
        <v>0</v>
      </c>
      <c r="T881" s="248" t="n">
        <f aca="false">S881*H881</f>
        <v>0</v>
      </c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  <c r="AE881" s="24"/>
      <c r="AR881" s="249" t="s">
        <v>256</v>
      </c>
      <c r="AT881" s="249" t="s">
        <v>162</v>
      </c>
      <c r="AU881" s="249" t="s">
        <v>88</v>
      </c>
      <c r="AY881" s="3" t="s">
        <v>160</v>
      </c>
      <c r="BE881" s="250" t="n">
        <f aca="false">IF(N881="základní",J881,0)</f>
        <v>0</v>
      </c>
      <c r="BF881" s="250" t="n">
        <f aca="false">IF(N881="snížená",J881,0)</f>
        <v>0</v>
      </c>
      <c r="BG881" s="250" t="n">
        <f aca="false">IF(N881="zákl. přenesená",J881,0)</f>
        <v>0</v>
      </c>
      <c r="BH881" s="250" t="n">
        <f aca="false">IF(N881="sníž. přenesená",J881,0)</f>
        <v>0</v>
      </c>
      <c r="BI881" s="250" t="n">
        <f aca="false">IF(N881="nulová",J881,0)</f>
        <v>0</v>
      </c>
      <c r="BJ881" s="3" t="s">
        <v>86</v>
      </c>
      <c r="BK881" s="250" t="n">
        <f aca="false">ROUND(I881*H881,2)</f>
        <v>0</v>
      </c>
      <c r="BL881" s="3" t="s">
        <v>256</v>
      </c>
      <c r="BM881" s="249" t="s">
        <v>1529</v>
      </c>
    </row>
    <row r="882" s="220" customFormat="true" ht="22.8" hidden="false" customHeight="true" outlineLevel="0" collapsed="false">
      <c r="B882" s="221"/>
      <c r="C882" s="222"/>
      <c r="D882" s="223" t="s">
        <v>78</v>
      </c>
      <c r="E882" s="235" t="s">
        <v>1530</v>
      </c>
      <c r="F882" s="235" t="s">
        <v>1531</v>
      </c>
      <c r="G882" s="222"/>
      <c r="H882" s="222"/>
      <c r="I882" s="225"/>
      <c r="J882" s="236" t="n">
        <f aca="false">BK882</f>
        <v>0</v>
      </c>
      <c r="K882" s="222"/>
      <c r="L882" s="227"/>
      <c r="M882" s="228"/>
      <c r="N882" s="229"/>
      <c r="O882" s="229"/>
      <c r="P882" s="230" t="n">
        <f aca="false">SUM(P883:P889)</f>
        <v>0</v>
      </c>
      <c r="Q882" s="229"/>
      <c r="R882" s="230" t="n">
        <f aca="false">SUM(R883:R889)</f>
        <v>1.4715616</v>
      </c>
      <c r="S882" s="229"/>
      <c r="T882" s="231" t="n">
        <f aca="false">SUM(T883:T889)</f>
        <v>0</v>
      </c>
      <c r="AR882" s="232" t="s">
        <v>88</v>
      </c>
      <c r="AT882" s="233" t="s">
        <v>78</v>
      </c>
      <c r="AU882" s="233" t="s">
        <v>86</v>
      </c>
      <c r="AY882" s="232" t="s">
        <v>160</v>
      </c>
      <c r="BK882" s="234" t="n">
        <f aca="false">SUM(BK883:BK889)</f>
        <v>0</v>
      </c>
    </row>
    <row r="883" s="31" customFormat="true" ht="21.75" hidden="false" customHeight="true" outlineLevel="0" collapsed="false">
      <c r="A883" s="24"/>
      <c r="B883" s="25"/>
      <c r="C883" s="237" t="s">
        <v>907</v>
      </c>
      <c r="D883" s="237" t="s">
        <v>162</v>
      </c>
      <c r="E883" s="238" t="s">
        <v>1532</v>
      </c>
      <c r="F883" s="239" t="s">
        <v>1533</v>
      </c>
      <c r="G883" s="240" t="s">
        <v>1534</v>
      </c>
      <c r="H883" s="241" t="n">
        <v>1</v>
      </c>
      <c r="I883" s="242"/>
      <c r="J883" s="243" t="n">
        <f aca="false">ROUND(I883*H883,2)</f>
        <v>0</v>
      </c>
      <c r="K883" s="244"/>
      <c r="L883" s="30"/>
      <c r="M883" s="245"/>
      <c r="N883" s="246" t="s">
        <v>44</v>
      </c>
      <c r="O883" s="74"/>
      <c r="P883" s="247" t="n">
        <f aca="false">O883*H883</f>
        <v>0</v>
      </c>
      <c r="Q883" s="247" t="n">
        <v>0.00122</v>
      </c>
      <c r="R883" s="247" t="n">
        <f aca="false">Q883*H883</f>
        <v>0.00122</v>
      </c>
      <c r="S883" s="247" t="n">
        <v>0</v>
      </c>
      <c r="T883" s="248" t="n">
        <f aca="false">S883*H883</f>
        <v>0</v>
      </c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  <c r="AE883" s="24"/>
      <c r="AR883" s="249" t="s">
        <v>256</v>
      </c>
      <c r="AT883" s="249" t="s">
        <v>162</v>
      </c>
      <c r="AU883" s="249" t="s">
        <v>88</v>
      </c>
      <c r="AY883" s="3" t="s">
        <v>160</v>
      </c>
      <c r="BE883" s="250" t="n">
        <f aca="false">IF(N883="základní",J883,0)</f>
        <v>0</v>
      </c>
      <c r="BF883" s="250" t="n">
        <f aca="false">IF(N883="snížená",J883,0)</f>
        <v>0</v>
      </c>
      <c r="BG883" s="250" t="n">
        <f aca="false">IF(N883="zákl. přenesená",J883,0)</f>
        <v>0</v>
      </c>
      <c r="BH883" s="250" t="n">
        <f aca="false">IF(N883="sníž. přenesená",J883,0)</f>
        <v>0</v>
      </c>
      <c r="BI883" s="250" t="n">
        <f aca="false">IF(N883="nulová",J883,0)</f>
        <v>0</v>
      </c>
      <c r="BJ883" s="3" t="s">
        <v>86</v>
      </c>
      <c r="BK883" s="250" t="n">
        <f aca="false">ROUND(I883*H883,2)</f>
        <v>0</v>
      </c>
      <c r="BL883" s="3" t="s">
        <v>256</v>
      </c>
      <c r="BM883" s="249" t="s">
        <v>1535</v>
      </c>
    </row>
    <row r="884" s="31" customFormat="true" ht="21.75" hidden="false" customHeight="true" outlineLevel="0" collapsed="false">
      <c r="A884" s="24"/>
      <c r="B884" s="25"/>
      <c r="C884" s="237" t="s">
        <v>913</v>
      </c>
      <c r="D884" s="237" t="s">
        <v>162</v>
      </c>
      <c r="E884" s="238" t="s">
        <v>1536</v>
      </c>
      <c r="F884" s="239" t="s">
        <v>1537</v>
      </c>
      <c r="G884" s="240" t="s">
        <v>213</v>
      </c>
      <c r="H884" s="241" t="n">
        <v>74.41</v>
      </c>
      <c r="I884" s="242"/>
      <c r="J884" s="243" t="n">
        <f aca="false">ROUND(I884*H884,2)</f>
        <v>0</v>
      </c>
      <c r="K884" s="244"/>
      <c r="L884" s="30"/>
      <c r="M884" s="245"/>
      <c r="N884" s="246" t="s">
        <v>44</v>
      </c>
      <c r="O884" s="74"/>
      <c r="P884" s="247" t="n">
        <f aca="false">O884*H884</f>
        <v>0</v>
      </c>
      <c r="Q884" s="247" t="n">
        <v>0.01956</v>
      </c>
      <c r="R884" s="247" t="n">
        <f aca="false">Q884*H884</f>
        <v>1.4554596</v>
      </c>
      <c r="S884" s="247" t="n">
        <v>0</v>
      </c>
      <c r="T884" s="248" t="n">
        <f aca="false">S884*H884</f>
        <v>0</v>
      </c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  <c r="AE884" s="24"/>
      <c r="AR884" s="249" t="s">
        <v>256</v>
      </c>
      <c r="AT884" s="249" t="s">
        <v>162</v>
      </c>
      <c r="AU884" s="249" t="s">
        <v>88</v>
      </c>
      <c r="AY884" s="3" t="s">
        <v>160</v>
      </c>
      <c r="BE884" s="250" t="n">
        <f aca="false">IF(N884="základní",J884,0)</f>
        <v>0</v>
      </c>
      <c r="BF884" s="250" t="n">
        <f aca="false">IF(N884="snížená",J884,0)</f>
        <v>0</v>
      </c>
      <c r="BG884" s="250" t="n">
        <f aca="false">IF(N884="zákl. přenesená",J884,0)</f>
        <v>0</v>
      </c>
      <c r="BH884" s="250" t="n">
        <f aca="false">IF(N884="sníž. přenesená",J884,0)</f>
        <v>0</v>
      </c>
      <c r="BI884" s="250" t="n">
        <f aca="false">IF(N884="nulová",J884,0)</f>
        <v>0</v>
      </c>
      <c r="BJ884" s="3" t="s">
        <v>86</v>
      </c>
      <c r="BK884" s="250" t="n">
        <f aca="false">ROUND(I884*H884,2)</f>
        <v>0</v>
      </c>
      <c r="BL884" s="3" t="s">
        <v>256</v>
      </c>
      <c r="BM884" s="249" t="s">
        <v>1538</v>
      </c>
    </row>
    <row r="885" s="251" customFormat="true" ht="12.8" hidden="false" customHeight="false" outlineLevel="0" collapsed="false">
      <c r="B885" s="252"/>
      <c r="C885" s="253"/>
      <c r="D885" s="254" t="s">
        <v>168</v>
      </c>
      <c r="E885" s="255"/>
      <c r="F885" s="256" t="s">
        <v>1519</v>
      </c>
      <c r="G885" s="253"/>
      <c r="H885" s="257" t="n">
        <v>74.41</v>
      </c>
      <c r="I885" s="258"/>
      <c r="J885" s="253"/>
      <c r="K885" s="253"/>
      <c r="L885" s="259"/>
      <c r="M885" s="260"/>
      <c r="N885" s="261"/>
      <c r="O885" s="261"/>
      <c r="P885" s="261"/>
      <c r="Q885" s="261"/>
      <c r="R885" s="261"/>
      <c r="S885" s="261"/>
      <c r="T885" s="262"/>
      <c r="AT885" s="263" t="s">
        <v>168</v>
      </c>
      <c r="AU885" s="263" t="s">
        <v>88</v>
      </c>
      <c r="AV885" s="251" t="s">
        <v>88</v>
      </c>
      <c r="AW885" s="251" t="s">
        <v>35</v>
      </c>
      <c r="AX885" s="251" t="s">
        <v>79</v>
      </c>
      <c r="AY885" s="263" t="s">
        <v>160</v>
      </c>
    </row>
    <row r="886" s="276" customFormat="true" ht="12.8" hidden="false" customHeight="false" outlineLevel="0" collapsed="false">
      <c r="B886" s="277"/>
      <c r="C886" s="278"/>
      <c r="D886" s="254" t="s">
        <v>168</v>
      </c>
      <c r="E886" s="279"/>
      <c r="F886" s="280" t="s">
        <v>1520</v>
      </c>
      <c r="G886" s="278"/>
      <c r="H886" s="279"/>
      <c r="I886" s="281"/>
      <c r="J886" s="278"/>
      <c r="K886" s="278"/>
      <c r="L886" s="282"/>
      <c r="M886" s="283"/>
      <c r="N886" s="284"/>
      <c r="O886" s="284"/>
      <c r="P886" s="284"/>
      <c r="Q886" s="284"/>
      <c r="R886" s="284"/>
      <c r="S886" s="284"/>
      <c r="T886" s="285"/>
      <c r="AT886" s="286" t="s">
        <v>168</v>
      </c>
      <c r="AU886" s="286" t="s">
        <v>88</v>
      </c>
      <c r="AV886" s="276" t="s">
        <v>86</v>
      </c>
      <c r="AW886" s="276" t="s">
        <v>35</v>
      </c>
      <c r="AX886" s="276" t="s">
        <v>79</v>
      </c>
      <c r="AY886" s="286" t="s">
        <v>160</v>
      </c>
    </row>
    <row r="887" s="264" customFormat="true" ht="12.8" hidden="false" customHeight="false" outlineLevel="0" collapsed="false">
      <c r="B887" s="265"/>
      <c r="C887" s="266"/>
      <c r="D887" s="254" t="s">
        <v>168</v>
      </c>
      <c r="E887" s="267"/>
      <c r="F887" s="268" t="s">
        <v>172</v>
      </c>
      <c r="G887" s="266"/>
      <c r="H887" s="269" t="n">
        <v>74.41</v>
      </c>
      <c r="I887" s="270"/>
      <c r="J887" s="266"/>
      <c r="K887" s="266"/>
      <c r="L887" s="271"/>
      <c r="M887" s="272"/>
      <c r="N887" s="273"/>
      <c r="O887" s="273"/>
      <c r="P887" s="273"/>
      <c r="Q887" s="273"/>
      <c r="R887" s="273"/>
      <c r="S887" s="273"/>
      <c r="T887" s="274"/>
      <c r="AT887" s="275" t="s">
        <v>168</v>
      </c>
      <c r="AU887" s="275" t="s">
        <v>88</v>
      </c>
      <c r="AV887" s="264" t="s">
        <v>166</v>
      </c>
      <c r="AW887" s="264" t="s">
        <v>35</v>
      </c>
      <c r="AX887" s="264" t="s">
        <v>86</v>
      </c>
      <c r="AY887" s="275" t="s">
        <v>160</v>
      </c>
    </row>
    <row r="888" s="31" customFormat="true" ht="21.75" hidden="false" customHeight="true" outlineLevel="0" collapsed="false">
      <c r="A888" s="24"/>
      <c r="B888" s="25"/>
      <c r="C888" s="237" t="s">
        <v>917</v>
      </c>
      <c r="D888" s="237" t="s">
        <v>162</v>
      </c>
      <c r="E888" s="238" t="s">
        <v>1539</v>
      </c>
      <c r="F888" s="239" t="s">
        <v>1540</v>
      </c>
      <c r="G888" s="240" t="s">
        <v>213</v>
      </c>
      <c r="H888" s="241" t="n">
        <v>74.41</v>
      </c>
      <c r="I888" s="242"/>
      <c r="J888" s="243" t="n">
        <f aca="false">ROUND(I888*H888,2)</f>
        <v>0</v>
      </c>
      <c r="K888" s="244"/>
      <c r="L888" s="30"/>
      <c r="M888" s="245"/>
      <c r="N888" s="246" t="s">
        <v>44</v>
      </c>
      <c r="O888" s="74"/>
      <c r="P888" s="247" t="n">
        <f aca="false">O888*H888</f>
        <v>0</v>
      </c>
      <c r="Q888" s="247" t="n">
        <v>0.0002</v>
      </c>
      <c r="R888" s="247" t="n">
        <f aca="false">Q888*H888</f>
        <v>0.014882</v>
      </c>
      <c r="S888" s="247" t="n">
        <v>0</v>
      </c>
      <c r="T888" s="248" t="n">
        <f aca="false">S888*H888</f>
        <v>0</v>
      </c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  <c r="AE888" s="24"/>
      <c r="AR888" s="249" t="s">
        <v>256</v>
      </c>
      <c r="AT888" s="249" t="s">
        <v>162</v>
      </c>
      <c r="AU888" s="249" t="s">
        <v>88</v>
      </c>
      <c r="AY888" s="3" t="s">
        <v>160</v>
      </c>
      <c r="BE888" s="250" t="n">
        <f aca="false">IF(N888="základní",J888,0)</f>
        <v>0</v>
      </c>
      <c r="BF888" s="250" t="n">
        <f aca="false">IF(N888="snížená",J888,0)</f>
        <v>0</v>
      </c>
      <c r="BG888" s="250" t="n">
        <f aca="false">IF(N888="zákl. přenesená",J888,0)</f>
        <v>0</v>
      </c>
      <c r="BH888" s="250" t="n">
        <f aca="false">IF(N888="sníž. přenesená",J888,0)</f>
        <v>0</v>
      </c>
      <c r="BI888" s="250" t="n">
        <f aca="false">IF(N888="nulová",J888,0)</f>
        <v>0</v>
      </c>
      <c r="BJ888" s="3" t="s">
        <v>86</v>
      </c>
      <c r="BK888" s="250" t="n">
        <f aca="false">ROUND(I888*H888,2)</f>
        <v>0</v>
      </c>
      <c r="BL888" s="3" t="s">
        <v>256</v>
      </c>
      <c r="BM888" s="249" t="s">
        <v>1541</v>
      </c>
    </row>
    <row r="889" s="31" customFormat="true" ht="21.75" hidden="false" customHeight="true" outlineLevel="0" collapsed="false">
      <c r="A889" s="24"/>
      <c r="B889" s="25"/>
      <c r="C889" s="237" t="s">
        <v>922</v>
      </c>
      <c r="D889" s="237" t="s">
        <v>162</v>
      </c>
      <c r="E889" s="238" t="s">
        <v>1542</v>
      </c>
      <c r="F889" s="239" t="s">
        <v>1543</v>
      </c>
      <c r="G889" s="240" t="s">
        <v>363</v>
      </c>
      <c r="H889" s="298"/>
      <c r="I889" s="242"/>
      <c r="J889" s="243" t="n">
        <f aca="false">ROUND(I889*H889,2)</f>
        <v>0</v>
      </c>
      <c r="K889" s="244"/>
      <c r="L889" s="30"/>
      <c r="M889" s="245"/>
      <c r="N889" s="246" t="s">
        <v>44</v>
      </c>
      <c r="O889" s="74"/>
      <c r="P889" s="247" t="n">
        <f aca="false">O889*H889</f>
        <v>0</v>
      </c>
      <c r="Q889" s="247" t="n">
        <v>0</v>
      </c>
      <c r="R889" s="247" t="n">
        <f aca="false">Q889*H889</f>
        <v>0</v>
      </c>
      <c r="S889" s="247" t="n">
        <v>0</v>
      </c>
      <c r="T889" s="248" t="n">
        <f aca="false">S889*H889</f>
        <v>0</v>
      </c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  <c r="AE889" s="24"/>
      <c r="AR889" s="249" t="s">
        <v>256</v>
      </c>
      <c r="AT889" s="249" t="s">
        <v>162</v>
      </c>
      <c r="AU889" s="249" t="s">
        <v>88</v>
      </c>
      <c r="AY889" s="3" t="s">
        <v>160</v>
      </c>
      <c r="BE889" s="250" t="n">
        <f aca="false">IF(N889="základní",J889,0)</f>
        <v>0</v>
      </c>
      <c r="BF889" s="250" t="n">
        <f aca="false">IF(N889="snížená",J889,0)</f>
        <v>0</v>
      </c>
      <c r="BG889" s="250" t="n">
        <f aca="false">IF(N889="zákl. přenesená",J889,0)</f>
        <v>0</v>
      </c>
      <c r="BH889" s="250" t="n">
        <f aca="false">IF(N889="sníž. přenesená",J889,0)</f>
        <v>0</v>
      </c>
      <c r="BI889" s="250" t="n">
        <f aca="false">IF(N889="nulová",J889,0)</f>
        <v>0</v>
      </c>
      <c r="BJ889" s="3" t="s">
        <v>86</v>
      </c>
      <c r="BK889" s="250" t="n">
        <f aca="false">ROUND(I889*H889,2)</f>
        <v>0</v>
      </c>
      <c r="BL889" s="3" t="s">
        <v>256</v>
      </c>
      <c r="BM889" s="249" t="s">
        <v>1544</v>
      </c>
    </row>
    <row r="890" s="220" customFormat="true" ht="22.8" hidden="false" customHeight="true" outlineLevel="0" collapsed="false">
      <c r="B890" s="221"/>
      <c r="C890" s="222"/>
      <c r="D890" s="223" t="s">
        <v>78</v>
      </c>
      <c r="E890" s="235" t="s">
        <v>322</v>
      </c>
      <c r="F890" s="235" t="s">
        <v>323</v>
      </c>
      <c r="G890" s="222"/>
      <c r="H890" s="222"/>
      <c r="I890" s="225"/>
      <c r="J890" s="236" t="n">
        <f aca="false">BK890</f>
        <v>0</v>
      </c>
      <c r="K890" s="222"/>
      <c r="L890" s="227"/>
      <c r="M890" s="228"/>
      <c r="N890" s="229"/>
      <c r="O890" s="229"/>
      <c r="P890" s="230" t="n">
        <f aca="false">SUM(P891:P916)</f>
        <v>0</v>
      </c>
      <c r="Q890" s="229"/>
      <c r="R890" s="230" t="n">
        <f aca="false">SUM(R891:R916)</f>
        <v>0.49918847</v>
      </c>
      <c r="S890" s="229"/>
      <c r="T890" s="231" t="n">
        <f aca="false">SUM(T891:T916)</f>
        <v>0</v>
      </c>
      <c r="AR890" s="232" t="s">
        <v>88</v>
      </c>
      <c r="AT890" s="233" t="s">
        <v>78</v>
      </c>
      <c r="AU890" s="233" t="s">
        <v>86</v>
      </c>
      <c r="AY890" s="232" t="s">
        <v>160</v>
      </c>
      <c r="BK890" s="234" t="n">
        <f aca="false">SUM(BK891:BK916)</f>
        <v>0</v>
      </c>
    </row>
    <row r="891" s="31" customFormat="true" ht="33" hidden="false" customHeight="true" outlineLevel="0" collapsed="false">
      <c r="A891" s="24"/>
      <c r="B891" s="25"/>
      <c r="C891" s="237" t="s">
        <v>928</v>
      </c>
      <c r="D891" s="237" t="s">
        <v>162</v>
      </c>
      <c r="E891" s="238" t="s">
        <v>956</v>
      </c>
      <c r="F891" s="239" t="s">
        <v>957</v>
      </c>
      <c r="G891" s="240" t="s">
        <v>259</v>
      </c>
      <c r="H891" s="241" t="n">
        <v>2</v>
      </c>
      <c r="I891" s="242"/>
      <c r="J891" s="243" t="n">
        <f aca="false">ROUND(I891*H891,2)</f>
        <v>0</v>
      </c>
      <c r="K891" s="244"/>
      <c r="L891" s="30"/>
      <c r="M891" s="245"/>
      <c r="N891" s="246" t="s">
        <v>44</v>
      </c>
      <c r="O891" s="74"/>
      <c r="P891" s="247" t="n">
        <f aca="false">O891*H891</f>
        <v>0</v>
      </c>
      <c r="Q891" s="247" t="n">
        <v>0</v>
      </c>
      <c r="R891" s="247" t="n">
        <f aca="false">Q891*H891</f>
        <v>0</v>
      </c>
      <c r="S891" s="247" t="n">
        <v>0</v>
      </c>
      <c r="T891" s="248" t="n">
        <f aca="false">S891*H891</f>
        <v>0</v>
      </c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  <c r="AE891" s="24"/>
      <c r="AR891" s="249" t="s">
        <v>256</v>
      </c>
      <c r="AT891" s="249" t="s">
        <v>162</v>
      </c>
      <c r="AU891" s="249" t="s">
        <v>88</v>
      </c>
      <c r="AY891" s="3" t="s">
        <v>160</v>
      </c>
      <c r="BE891" s="250" t="n">
        <f aca="false">IF(N891="základní",J891,0)</f>
        <v>0</v>
      </c>
      <c r="BF891" s="250" t="n">
        <f aca="false">IF(N891="snížená",J891,0)</f>
        <v>0</v>
      </c>
      <c r="BG891" s="250" t="n">
        <f aca="false">IF(N891="zákl. přenesená",J891,0)</f>
        <v>0</v>
      </c>
      <c r="BH891" s="250" t="n">
        <f aca="false">IF(N891="sníž. přenesená",J891,0)</f>
        <v>0</v>
      </c>
      <c r="BI891" s="250" t="n">
        <f aca="false">IF(N891="nulová",J891,0)</f>
        <v>0</v>
      </c>
      <c r="BJ891" s="3" t="s">
        <v>86</v>
      </c>
      <c r="BK891" s="250" t="n">
        <f aca="false">ROUND(I891*H891,2)</f>
        <v>0</v>
      </c>
      <c r="BL891" s="3" t="s">
        <v>256</v>
      </c>
      <c r="BM891" s="249" t="s">
        <v>958</v>
      </c>
    </row>
    <row r="892" s="31" customFormat="true" ht="21.75" hidden="false" customHeight="true" outlineLevel="0" collapsed="false">
      <c r="A892" s="24"/>
      <c r="B892" s="25"/>
      <c r="C892" s="237" t="s">
        <v>932</v>
      </c>
      <c r="D892" s="237" t="s">
        <v>162</v>
      </c>
      <c r="E892" s="238" t="s">
        <v>960</v>
      </c>
      <c r="F892" s="239" t="s">
        <v>961</v>
      </c>
      <c r="G892" s="240" t="s">
        <v>213</v>
      </c>
      <c r="H892" s="241" t="n">
        <v>8.033</v>
      </c>
      <c r="I892" s="242"/>
      <c r="J892" s="243" t="n">
        <f aca="false">ROUND(I892*H892,2)</f>
        <v>0</v>
      </c>
      <c r="K892" s="244"/>
      <c r="L892" s="30"/>
      <c r="M892" s="245"/>
      <c r="N892" s="246" t="s">
        <v>44</v>
      </c>
      <c r="O892" s="74"/>
      <c r="P892" s="247" t="n">
        <f aca="false">O892*H892</f>
        <v>0</v>
      </c>
      <c r="Q892" s="247" t="n">
        <v>0.00026</v>
      </c>
      <c r="R892" s="247" t="n">
        <f aca="false">Q892*H892</f>
        <v>0.00208858</v>
      </c>
      <c r="S892" s="247" t="n">
        <v>0</v>
      </c>
      <c r="T892" s="248" t="n">
        <f aca="false">S892*H892</f>
        <v>0</v>
      </c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  <c r="AE892" s="24"/>
      <c r="AR892" s="249" t="s">
        <v>256</v>
      </c>
      <c r="AT892" s="249" t="s">
        <v>162</v>
      </c>
      <c r="AU892" s="249" t="s">
        <v>88</v>
      </c>
      <c r="AY892" s="3" t="s">
        <v>160</v>
      </c>
      <c r="BE892" s="250" t="n">
        <f aca="false">IF(N892="základní",J892,0)</f>
        <v>0</v>
      </c>
      <c r="BF892" s="250" t="n">
        <f aca="false">IF(N892="snížená",J892,0)</f>
        <v>0</v>
      </c>
      <c r="BG892" s="250" t="n">
        <f aca="false">IF(N892="zákl. přenesená",J892,0)</f>
        <v>0</v>
      </c>
      <c r="BH892" s="250" t="n">
        <f aca="false">IF(N892="sníž. přenesená",J892,0)</f>
        <v>0</v>
      </c>
      <c r="BI892" s="250" t="n">
        <f aca="false">IF(N892="nulová",J892,0)</f>
        <v>0</v>
      </c>
      <c r="BJ892" s="3" t="s">
        <v>86</v>
      </c>
      <c r="BK892" s="250" t="n">
        <f aca="false">ROUND(I892*H892,2)</f>
        <v>0</v>
      </c>
      <c r="BL892" s="3" t="s">
        <v>256</v>
      </c>
      <c r="BM892" s="249" t="s">
        <v>1545</v>
      </c>
    </row>
    <row r="893" s="251" customFormat="true" ht="12.8" hidden="false" customHeight="false" outlineLevel="0" collapsed="false">
      <c r="B893" s="252"/>
      <c r="C893" s="253"/>
      <c r="D893" s="254" t="s">
        <v>168</v>
      </c>
      <c r="E893" s="255"/>
      <c r="F893" s="256" t="s">
        <v>1546</v>
      </c>
      <c r="G893" s="253"/>
      <c r="H893" s="257" t="n">
        <v>5.4</v>
      </c>
      <c r="I893" s="258"/>
      <c r="J893" s="253"/>
      <c r="K893" s="253"/>
      <c r="L893" s="259"/>
      <c r="M893" s="260"/>
      <c r="N893" s="261"/>
      <c r="O893" s="261"/>
      <c r="P893" s="261"/>
      <c r="Q893" s="261"/>
      <c r="R893" s="261"/>
      <c r="S893" s="261"/>
      <c r="T893" s="262"/>
      <c r="AT893" s="263" t="s">
        <v>168</v>
      </c>
      <c r="AU893" s="263" t="s">
        <v>88</v>
      </c>
      <c r="AV893" s="251" t="s">
        <v>88</v>
      </c>
      <c r="AW893" s="251" t="s">
        <v>35</v>
      </c>
      <c r="AX893" s="251" t="s">
        <v>79</v>
      </c>
      <c r="AY893" s="263" t="s">
        <v>160</v>
      </c>
    </row>
    <row r="894" s="276" customFormat="true" ht="12.8" hidden="false" customHeight="false" outlineLevel="0" collapsed="false">
      <c r="B894" s="277"/>
      <c r="C894" s="278"/>
      <c r="D894" s="254" t="s">
        <v>168</v>
      </c>
      <c r="E894" s="279"/>
      <c r="F894" s="280" t="s">
        <v>1547</v>
      </c>
      <c r="G894" s="278"/>
      <c r="H894" s="279"/>
      <c r="I894" s="281"/>
      <c r="J894" s="278"/>
      <c r="K894" s="278"/>
      <c r="L894" s="282"/>
      <c r="M894" s="283"/>
      <c r="N894" s="284"/>
      <c r="O894" s="284"/>
      <c r="P894" s="284"/>
      <c r="Q894" s="284"/>
      <c r="R894" s="284"/>
      <c r="S894" s="284"/>
      <c r="T894" s="285"/>
      <c r="AT894" s="286" t="s">
        <v>168</v>
      </c>
      <c r="AU894" s="286" t="s">
        <v>88</v>
      </c>
      <c r="AV894" s="276" t="s">
        <v>86</v>
      </c>
      <c r="AW894" s="276" t="s">
        <v>35</v>
      </c>
      <c r="AX894" s="276" t="s">
        <v>79</v>
      </c>
      <c r="AY894" s="286" t="s">
        <v>160</v>
      </c>
    </row>
    <row r="895" s="251" customFormat="true" ht="12.8" hidden="false" customHeight="false" outlineLevel="0" collapsed="false">
      <c r="B895" s="252"/>
      <c r="C895" s="253"/>
      <c r="D895" s="254" t="s">
        <v>168</v>
      </c>
      <c r="E895" s="255"/>
      <c r="F895" s="256" t="s">
        <v>1548</v>
      </c>
      <c r="G895" s="253"/>
      <c r="H895" s="257" t="n">
        <v>1.553</v>
      </c>
      <c r="I895" s="258"/>
      <c r="J895" s="253"/>
      <c r="K895" s="253"/>
      <c r="L895" s="259"/>
      <c r="M895" s="260"/>
      <c r="N895" s="261"/>
      <c r="O895" s="261"/>
      <c r="P895" s="261"/>
      <c r="Q895" s="261"/>
      <c r="R895" s="261"/>
      <c r="S895" s="261"/>
      <c r="T895" s="262"/>
      <c r="AT895" s="263" t="s">
        <v>168</v>
      </c>
      <c r="AU895" s="263" t="s">
        <v>88</v>
      </c>
      <c r="AV895" s="251" t="s">
        <v>88</v>
      </c>
      <c r="AW895" s="251" t="s">
        <v>35</v>
      </c>
      <c r="AX895" s="251" t="s">
        <v>79</v>
      </c>
      <c r="AY895" s="263" t="s">
        <v>160</v>
      </c>
    </row>
    <row r="896" s="276" customFormat="true" ht="12.8" hidden="false" customHeight="false" outlineLevel="0" collapsed="false">
      <c r="B896" s="277"/>
      <c r="C896" s="278"/>
      <c r="D896" s="254" t="s">
        <v>168</v>
      </c>
      <c r="E896" s="279"/>
      <c r="F896" s="280" t="s">
        <v>1549</v>
      </c>
      <c r="G896" s="278"/>
      <c r="H896" s="279"/>
      <c r="I896" s="281"/>
      <c r="J896" s="278"/>
      <c r="K896" s="278"/>
      <c r="L896" s="282"/>
      <c r="M896" s="283"/>
      <c r="N896" s="284"/>
      <c r="O896" s="284"/>
      <c r="P896" s="284"/>
      <c r="Q896" s="284"/>
      <c r="R896" s="284"/>
      <c r="S896" s="284"/>
      <c r="T896" s="285"/>
      <c r="AT896" s="286" t="s">
        <v>168</v>
      </c>
      <c r="AU896" s="286" t="s">
        <v>88</v>
      </c>
      <c r="AV896" s="276" t="s">
        <v>86</v>
      </c>
      <c r="AW896" s="276" t="s">
        <v>35</v>
      </c>
      <c r="AX896" s="276" t="s">
        <v>79</v>
      </c>
      <c r="AY896" s="286" t="s">
        <v>160</v>
      </c>
    </row>
    <row r="897" s="251" customFormat="true" ht="12.8" hidden="false" customHeight="false" outlineLevel="0" collapsed="false">
      <c r="B897" s="252"/>
      <c r="C897" s="253"/>
      <c r="D897" s="254" t="s">
        <v>168</v>
      </c>
      <c r="E897" s="255"/>
      <c r="F897" s="256" t="s">
        <v>1550</v>
      </c>
      <c r="G897" s="253"/>
      <c r="H897" s="257" t="n">
        <v>1.08</v>
      </c>
      <c r="I897" s="258"/>
      <c r="J897" s="253"/>
      <c r="K897" s="253"/>
      <c r="L897" s="259"/>
      <c r="M897" s="260"/>
      <c r="N897" s="261"/>
      <c r="O897" s="261"/>
      <c r="P897" s="261"/>
      <c r="Q897" s="261"/>
      <c r="R897" s="261"/>
      <c r="S897" s="261"/>
      <c r="T897" s="262"/>
      <c r="AT897" s="263" t="s">
        <v>168</v>
      </c>
      <c r="AU897" s="263" t="s">
        <v>88</v>
      </c>
      <c r="AV897" s="251" t="s">
        <v>88</v>
      </c>
      <c r="AW897" s="251" t="s">
        <v>35</v>
      </c>
      <c r="AX897" s="251" t="s">
        <v>79</v>
      </c>
      <c r="AY897" s="263" t="s">
        <v>160</v>
      </c>
    </row>
    <row r="898" s="276" customFormat="true" ht="12.8" hidden="false" customHeight="false" outlineLevel="0" collapsed="false">
      <c r="B898" s="277"/>
      <c r="C898" s="278"/>
      <c r="D898" s="254" t="s">
        <v>168</v>
      </c>
      <c r="E898" s="279"/>
      <c r="F898" s="280" t="s">
        <v>1551</v>
      </c>
      <c r="G898" s="278"/>
      <c r="H898" s="279"/>
      <c r="I898" s="281"/>
      <c r="J898" s="278"/>
      <c r="K898" s="278"/>
      <c r="L898" s="282"/>
      <c r="M898" s="283"/>
      <c r="N898" s="284"/>
      <c r="O898" s="284"/>
      <c r="P898" s="284"/>
      <c r="Q898" s="284"/>
      <c r="R898" s="284"/>
      <c r="S898" s="284"/>
      <c r="T898" s="285"/>
      <c r="AT898" s="286" t="s">
        <v>168</v>
      </c>
      <c r="AU898" s="286" t="s">
        <v>88</v>
      </c>
      <c r="AV898" s="276" t="s">
        <v>86</v>
      </c>
      <c r="AW898" s="276" t="s">
        <v>35</v>
      </c>
      <c r="AX898" s="276" t="s">
        <v>79</v>
      </c>
      <c r="AY898" s="286" t="s">
        <v>160</v>
      </c>
    </row>
    <row r="899" s="264" customFormat="true" ht="12.8" hidden="false" customHeight="false" outlineLevel="0" collapsed="false">
      <c r="B899" s="265"/>
      <c r="C899" s="266"/>
      <c r="D899" s="254" t="s">
        <v>168</v>
      </c>
      <c r="E899" s="267"/>
      <c r="F899" s="268" t="s">
        <v>172</v>
      </c>
      <c r="G899" s="266"/>
      <c r="H899" s="269" t="n">
        <v>8.033</v>
      </c>
      <c r="I899" s="270"/>
      <c r="J899" s="266"/>
      <c r="K899" s="266"/>
      <c r="L899" s="271"/>
      <c r="M899" s="272"/>
      <c r="N899" s="273"/>
      <c r="O899" s="273"/>
      <c r="P899" s="273"/>
      <c r="Q899" s="273"/>
      <c r="R899" s="273"/>
      <c r="S899" s="273"/>
      <c r="T899" s="274"/>
      <c r="AT899" s="275" t="s">
        <v>168</v>
      </c>
      <c r="AU899" s="275" t="s">
        <v>88</v>
      </c>
      <c r="AV899" s="264" t="s">
        <v>166</v>
      </c>
      <c r="AW899" s="264" t="s">
        <v>35</v>
      </c>
      <c r="AX899" s="264" t="s">
        <v>86</v>
      </c>
      <c r="AY899" s="275" t="s">
        <v>160</v>
      </c>
    </row>
    <row r="900" s="31" customFormat="true" ht="21.75" hidden="false" customHeight="true" outlineLevel="0" collapsed="false">
      <c r="A900" s="24"/>
      <c r="B900" s="25"/>
      <c r="C900" s="287" t="s">
        <v>936</v>
      </c>
      <c r="D900" s="287" t="s">
        <v>262</v>
      </c>
      <c r="E900" s="288" t="s">
        <v>966</v>
      </c>
      <c r="F900" s="289" t="s">
        <v>967</v>
      </c>
      <c r="G900" s="290" t="s">
        <v>213</v>
      </c>
      <c r="H900" s="291" t="n">
        <v>8.033</v>
      </c>
      <c r="I900" s="292"/>
      <c r="J900" s="293" t="n">
        <f aca="false">ROUND(I900*H900,2)</f>
        <v>0</v>
      </c>
      <c r="K900" s="294"/>
      <c r="L900" s="295"/>
      <c r="M900" s="296"/>
      <c r="N900" s="297" t="s">
        <v>44</v>
      </c>
      <c r="O900" s="74"/>
      <c r="P900" s="247" t="n">
        <f aca="false">O900*H900</f>
        <v>0</v>
      </c>
      <c r="Q900" s="247" t="n">
        <v>0.03333</v>
      </c>
      <c r="R900" s="247" t="n">
        <f aca="false">Q900*H900</f>
        <v>0.26773989</v>
      </c>
      <c r="S900" s="247" t="n">
        <v>0</v>
      </c>
      <c r="T900" s="248" t="n">
        <f aca="false">S900*H900</f>
        <v>0</v>
      </c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  <c r="AE900" s="24"/>
      <c r="AR900" s="249" t="s">
        <v>331</v>
      </c>
      <c r="AT900" s="249" t="s">
        <v>262</v>
      </c>
      <c r="AU900" s="249" t="s">
        <v>88</v>
      </c>
      <c r="AY900" s="3" t="s">
        <v>160</v>
      </c>
      <c r="BE900" s="250" t="n">
        <f aca="false">IF(N900="základní",J900,0)</f>
        <v>0</v>
      </c>
      <c r="BF900" s="250" t="n">
        <f aca="false">IF(N900="snížená",J900,0)</f>
        <v>0</v>
      </c>
      <c r="BG900" s="250" t="n">
        <f aca="false">IF(N900="zákl. přenesená",J900,0)</f>
        <v>0</v>
      </c>
      <c r="BH900" s="250" t="n">
        <f aca="false">IF(N900="sníž. přenesená",J900,0)</f>
        <v>0</v>
      </c>
      <c r="BI900" s="250" t="n">
        <f aca="false">IF(N900="nulová",J900,0)</f>
        <v>0</v>
      </c>
      <c r="BJ900" s="3" t="s">
        <v>86</v>
      </c>
      <c r="BK900" s="250" t="n">
        <f aca="false">ROUND(I900*H900,2)</f>
        <v>0</v>
      </c>
      <c r="BL900" s="3" t="s">
        <v>256</v>
      </c>
      <c r="BM900" s="249" t="s">
        <v>1552</v>
      </c>
    </row>
    <row r="901" s="31" customFormat="true" ht="21.75" hidden="false" customHeight="true" outlineLevel="0" collapsed="false">
      <c r="A901" s="24"/>
      <c r="B901" s="25"/>
      <c r="C901" s="237" t="s">
        <v>942</v>
      </c>
      <c r="D901" s="237" t="s">
        <v>162</v>
      </c>
      <c r="E901" s="238" t="s">
        <v>325</v>
      </c>
      <c r="F901" s="239" t="s">
        <v>326</v>
      </c>
      <c r="G901" s="240" t="s">
        <v>259</v>
      </c>
      <c r="H901" s="241" t="n">
        <v>7</v>
      </c>
      <c r="I901" s="242"/>
      <c r="J901" s="243" t="n">
        <f aca="false">ROUND(I901*H901,2)</f>
        <v>0</v>
      </c>
      <c r="K901" s="244"/>
      <c r="L901" s="30"/>
      <c r="M901" s="245"/>
      <c r="N901" s="246" t="s">
        <v>44</v>
      </c>
      <c r="O901" s="74"/>
      <c r="P901" s="247" t="n">
        <f aca="false">O901*H901</f>
        <v>0</v>
      </c>
      <c r="Q901" s="247" t="n">
        <v>0</v>
      </c>
      <c r="R901" s="247" t="n">
        <f aca="false">Q901*H901</f>
        <v>0</v>
      </c>
      <c r="S901" s="247" t="n">
        <v>0</v>
      </c>
      <c r="T901" s="248" t="n">
        <f aca="false">S901*H901</f>
        <v>0</v>
      </c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  <c r="AE901" s="24"/>
      <c r="AR901" s="249" t="s">
        <v>256</v>
      </c>
      <c r="AT901" s="249" t="s">
        <v>162</v>
      </c>
      <c r="AU901" s="249" t="s">
        <v>88</v>
      </c>
      <c r="AY901" s="3" t="s">
        <v>160</v>
      </c>
      <c r="BE901" s="250" t="n">
        <f aca="false">IF(N901="základní",J901,0)</f>
        <v>0</v>
      </c>
      <c r="BF901" s="250" t="n">
        <f aca="false">IF(N901="snížená",J901,0)</f>
        <v>0</v>
      </c>
      <c r="BG901" s="250" t="n">
        <f aca="false">IF(N901="zákl. přenesená",J901,0)</f>
        <v>0</v>
      </c>
      <c r="BH901" s="250" t="n">
        <f aca="false">IF(N901="sníž. přenesená",J901,0)</f>
        <v>0</v>
      </c>
      <c r="BI901" s="250" t="n">
        <f aca="false">IF(N901="nulová",J901,0)</f>
        <v>0</v>
      </c>
      <c r="BJ901" s="3" t="s">
        <v>86</v>
      </c>
      <c r="BK901" s="250" t="n">
        <f aca="false">ROUND(I901*H901,2)</f>
        <v>0</v>
      </c>
      <c r="BL901" s="3" t="s">
        <v>256</v>
      </c>
      <c r="BM901" s="249" t="s">
        <v>981</v>
      </c>
    </row>
    <row r="902" s="31" customFormat="true" ht="21.75" hidden="false" customHeight="true" outlineLevel="0" collapsed="false">
      <c r="A902" s="24"/>
      <c r="B902" s="25"/>
      <c r="C902" s="287" t="s">
        <v>951</v>
      </c>
      <c r="D902" s="287" t="s">
        <v>262</v>
      </c>
      <c r="E902" s="288" t="s">
        <v>983</v>
      </c>
      <c r="F902" s="289" t="s">
        <v>984</v>
      </c>
      <c r="G902" s="290" t="s">
        <v>259</v>
      </c>
      <c r="H902" s="291" t="n">
        <v>1</v>
      </c>
      <c r="I902" s="292"/>
      <c r="J902" s="293" t="n">
        <f aca="false">ROUND(I902*H902,2)</f>
        <v>0</v>
      </c>
      <c r="K902" s="294"/>
      <c r="L902" s="295"/>
      <c r="M902" s="296"/>
      <c r="N902" s="297" t="s">
        <v>44</v>
      </c>
      <c r="O902" s="74"/>
      <c r="P902" s="247" t="n">
        <f aca="false">O902*H902</f>
        <v>0</v>
      </c>
      <c r="Q902" s="247" t="n">
        <v>0.0175</v>
      </c>
      <c r="R902" s="247" t="n">
        <f aca="false">Q902*H902</f>
        <v>0.0175</v>
      </c>
      <c r="S902" s="247" t="n">
        <v>0</v>
      </c>
      <c r="T902" s="248" t="n">
        <f aca="false">S902*H902</f>
        <v>0</v>
      </c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  <c r="AE902" s="24"/>
      <c r="AR902" s="249" t="s">
        <v>331</v>
      </c>
      <c r="AT902" s="249" t="s">
        <v>262</v>
      </c>
      <c r="AU902" s="249" t="s">
        <v>88</v>
      </c>
      <c r="AY902" s="3" t="s">
        <v>160</v>
      </c>
      <c r="BE902" s="250" t="n">
        <f aca="false">IF(N902="základní",J902,0)</f>
        <v>0</v>
      </c>
      <c r="BF902" s="250" t="n">
        <f aca="false">IF(N902="snížená",J902,0)</f>
        <v>0</v>
      </c>
      <c r="BG902" s="250" t="n">
        <f aca="false">IF(N902="zákl. přenesená",J902,0)</f>
        <v>0</v>
      </c>
      <c r="BH902" s="250" t="n">
        <f aca="false">IF(N902="sníž. přenesená",J902,0)</f>
        <v>0</v>
      </c>
      <c r="BI902" s="250" t="n">
        <f aca="false">IF(N902="nulová",J902,0)</f>
        <v>0</v>
      </c>
      <c r="BJ902" s="3" t="s">
        <v>86</v>
      </c>
      <c r="BK902" s="250" t="n">
        <f aca="false">ROUND(I902*H902,2)</f>
        <v>0</v>
      </c>
      <c r="BL902" s="3" t="s">
        <v>256</v>
      </c>
      <c r="BM902" s="249" t="s">
        <v>985</v>
      </c>
    </row>
    <row r="903" s="31" customFormat="true" ht="21.75" hidden="false" customHeight="true" outlineLevel="0" collapsed="false">
      <c r="A903" s="24"/>
      <c r="B903" s="25"/>
      <c r="C903" s="287" t="s">
        <v>955</v>
      </c>
      <c r="D903" s="287" t="s">
        <v>262</v>
      </c>
      <c r="E903" s="288" t="s">
        <v>987</v>
      </c>
      <c r="F903" s="289" t="s">
        <v>988</v>
      </c>
      <c r="G903" s="290" t="s">
        <v>259</v>
      </c>
      <c r="H903" s="291" t="n">
        <v>6</v>
      </c>
      <c r="I903" s="292"/>
      <c r="J903" s="293" t="n">
        <f aca="false">ROUND(I903*H903,2)</f>
        <v>0</v>
      </c>
      <c r="K903" s="294"/>
      <c r="L903" s="295"/>
      <c r="M903" s="296"/>
      <c r="N903" s="297" t="s">
        <v>44</v>
      </c>
      <c r="O903" s="74"/>
      <c r="P903" s="247" t="n">
        <f aca="false">O903*H903</f>
        <v>0</v>
      </c>
      <c r="Q903" s="247" t="n">
        <v>0.0195</v>
      </c>
      <c r="R903" s="247" t="n">
        <f aca="false">Q903*H903</f>
        <v>0.117</v>
      </c>
      <c r="S903" s="247" t="n">
        <v>0</v>
      </c>
      <c r="T903" s="248" t="n">
        <f aca="false">S903*H903</f>
        <v>0</v>
      </c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  <c r="AE903" s="24"/>
      <c r="AR903" s="249" t="s">
        <v>331</v>
      </c>
      <c r="AT903" s="249" t="s">
        <v>262</v>
      </c>
      <c r="AU903" s="249" t="s">
        <v>88</v>
      </c>
      <c r="AY903" s="3" t="s">
        <v>160</v>
      </c>
      <c r="BE903" s="250" t="n">
        <f aca="false">IF(N903="základní",J903,0)</f>
        <v>0</v>
      </c>
      <c r="BF903" s="250" t="n">
        <f aca="false">IF(N903="snížená",J903,0)</f>
        <v>0</v>
      </c>
      <c r="BG903" s="250" t="n">
        <f aca="false">IF(N903="zákl. přenesená",J903,0)</f>
        <v>0</v>
      </c>
      <c r="BH903" s="250" t="n">
        <f aca="false">IF(N903="sníž. přenesená",J903,0)</f>
        <v>0</v>
      </c>
      <c r="BI903" s="250" t="n">
        <f aca="false">IF(N903="nulová",J903,0)</f>
        <v>0</v>
      </c>
      <c r="BJ903" s="3" t="s">
        <v>86</v>
      </c>
      <c r="BK903" s="250" t="n">
        <f aca="false">ROUND(I903*H903,2)</f>
        <v>0</v>
      </c>
      <c r="BL903" s="3" t="s">
        <v>256</v>
      </c>
      <c r="BM903" s="249" t="s">
        <v>989</v>
      </c>
    </row>
    <row r="904" s="31" customFormat="true" ht="33" hidden="false" customHeight="true" outlineLevel="0" collapsed="false">
      <c r="A904" s="24"/>
      <c r="B904" s="25"/>
      <c r="C904" s="287" t="s">
        <v>959</v>
      </c>
      <c r="D904" s="287" t="s">
        <v>262</v>
      </c>
      <c r="E904" s="288" t="s">
        <v>991</v>
      </c>
      <c r="F904" s="289" t="s">
        <v>992</v>
      </c>
      <c r="G904" s="290" t="s">
        <v>259</v>
      </c>
      <c r="H904" s="291" t="n">
        <v>7</v>
      </c>
      <c r="I904" s="292"/>
      <c r="J904" s="293" t="n">
        <f aca="false">ROUND(I904*H904,2)</f>
        <v>0</v>
      </c>
      <c r="K904" s="294"/>
      <c r="L904" s="295"/>
      <c r="M904" s="296"/>
      <c r="N904" s="297" t="s">
        <v>44</v>
      </c>
      <c r="O904" s="74"/>
      <c r="P904" s="247" t="n">
        <f aca="false">O904*H904</f>
        <v>0</v>
      </c>
      <c r="Q904" s="247" t="n">
        <v>0.0012</v>
      </c>
      <c r="R904" s="247" t="n">
        <f aca="false">Q904*H904</f>
        <v>0.0084</v>
      </c>
      <c r="S904" s="247" t="n">
        <v>0</v>
      </c>
      <c r="T904" s="248" t="n">
        <f aca="false">S904*H904</f>
        <v>0</v>
      </c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  <c r="AE904" s="24"/>
      <c r="AR904" s="249" t="s">
        <v>331</v>
      </c>
      <c r="AT904" s="249" t="s">
        <v>262</v>
      </c>
      <c r="AU904" s="249" t="s">
        <v>88</v>
      </c>
      <c r="AY904" s="3" t="s">
        <v>160</v>
      </c>
      <c r="BE904" s="250" t="n">
        <f aca="false">IF(N904="základní",J904,0)</f>
        <v>0</v>
      </c>
      <c r="BF904" s="250" t="n">
        <f aca="false">IF(N904="snížená",J904,0)</f>
        <v>0</v>
      </c>
      <c r="BG904" s="250" t="n">
        <f aca="false">IF(N904="zákl. přenesená",J904,0)</f>
        <v>0</v>
      </c>
      <c r="BH904" s="250" t="n">
        <f aca="false">IF(N904="sníž. přenesená",J904,0)</f>
        <v>0</v>
      </c>
      <c r="BI904" s="250" t="n">
        <f aca="false">IF(N904="nulová",J904,0)</f>
        <v>0</v>
      </c>
      <c r="BJ904" s="3" t="s">
        <v>86</v>
      </c>
      <c r="BK904" s="250" t="n">
        <f aca="false">ROUND(I904*H904,2)</f>
        <v>0</v>
      </c>
      <c r="BL904" s="3" t="s">
        <v>256</v>
      </c>
      <c r="BM904" s="249" t="s">
        <v>993</v>
      </c>
    </row>
    <row r="905" s="31" customFormat="true" ht="21.75" hidden="false" customHeight="true" outlineLevel="0" collapsed="false">
      <c r="A905" s="24"/>
      <c r="B905" s="25"/>
      <c r="C905" s="237" t="s">
        <v>965</v>
      </c>
      <c r="D905" s="237" t="s">
        <v>162</v>
      </c>
      <c r="E905" s="238" t="s">
        <v>995</v>
      </c>
      <c r="F905" s="239" t="s">
        <v>996</v>
      </c>
      <c r="G905" s="240" t="s">
        <v>259</v>
      </c>
      <c r="H905" s="241" t="n">
        <v>3</v>
      </c>
      <c r="I905" s="242"/>
      <c r="J905" s="243" t="n">
        <f aca="false">ROUND(I905*H905,2)</f>
        <v>0</v>
      </c>
      <c r="K905" s="244"/>
      <c r="L905" s="30"/>
      <c r="M905" s="245"/>
      <c r="N905" s="246" t="s">
        <v>44</v>
      </c>
      <c r="O905" s="74"/>
      <c r="P905" s="247" t="n">
        <f aca="false">O905*H905</f>
        <v>0</v>
      </c>
      <c r="Q905" s="247" t="n">
        <v>0</v>
      </c>
      <c r="R905" s="247" t="n">
        <f aca="false">Q905*H905</f>
        <v>0</v>
      </c>
      <c r="S905" s="247" t="n">
        <v>0</v>
      </c>
      <c r="T905" s="248" t="n">
        <f aca="false">S905*H905</f>
        <v>0</v>
      </c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  <c r="AE905" s="24"/>
      <c r="AR905" s="249" t="s">
        <v>256</v>
      </c>
      <c r="AT905" s="249" t="s">
        <v>162</v>
      </c>
      <c r="AU905" s="249" t="s">
        <v>88</v>
      </c>
      <c r="AY905" s="3" t="s">
        <v>160</v>
      </c>
      <c r="BE905" s="250" t="n">
        <f aca="false">IF(N905="základní",J905,0)</f>
        <v>0</v>
      </c>
      <c r="BF905" s="250" t="n">
        <f aca="false">IF(N905="snížená",J905,0)</f>
        <v>0</v>
      </c>
      <c r="BG905" s="250" t="n">
        <f aca="false">IF(N905="zákl. přenesená",J905,0)</f>
        <v>0</v>
      </c>
      <c r="BH905" s="250" t="n">
        <f aca="false">IF(N905="sníž. přenesená",J905,0)</f>
        <v>0</v>
      </c>
      <c r="BI905" s="250" t="n">
        <f aca="false">IF(N905="nulová",J905,0)</f>
        <v>0</v>
      </c>
      <c r="BJ905" s="3" t="s">
        <v>86</v>
      </c>
      <c r="BK905" s="250" t="n">
        <f aca="false">ROUND(I905*H905,2)</f>
        <v>0</v>
      </c>
      <c r="BL905" s="3" t="s">
        <v>256</v>
      </c>
      <c r="BM905" s="249" t="s">
        <v>997</v>
      </c>
    </row>
    <row r="906" s="31" customFormat="true" ht="21.75" hidden="false" customHeight="true" outlineLevel="0" collapsed="false">
      <c r="A906" s="24"/>
      <c r="B906" s="25"/>
      <c r="C906" s="287" t="s">
        <v>969</v>
      </c>
      <c r="D906" s="287" t="s">
        <v>262</v>
      </c>
      <c r="E906" s="288" t="s">
        <v>987</v>
      </c>
      <c r="F906" s="289" t="s">
        <v>988</v>
      </c>
      <c r="G906" s="290" t="s">
        <v>259</v>
      </c>
      <c r="H906" s="291" t="n">
        <v>3</v>
      </c>
      <c r="I906" s="292"/>
      <c r="J906" s="293" t="n">
        <f aca="false">ROUND(I906*H906,2)</f>
        <v>0</v>
      </c>
      <c r="K906" s="294"/>
      <c r="L906" s="295"/>
      <c r="M906" s="296"/>
      <c r="N906" s="297" t="s">
        <v>44</v>
      </c>
      <c r="O906" s="74"/>
      <c r="P906" s="247" t="n">
        <f aca="false">O906*H906</f>
        <v>0</v>
      </c>
      <c r="Q906" s="247" t="n">
        <v>0.0195</v>
      </c>
      <c r="R906" s="247" t="n">
        <f aca="false">Q906*H906</f>
        <v>0.0585</v>
      </c>
      <c r="S906" s="247" t="n">
        <v>0</v>
      </c>
      <c r="T906" s="248" t="n">
        <f aca="false">S906*H906</f>
        <v>0</v>
      </c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  <c r="AE906" s="24"/>
      <c r="AR906" s="249" t="s">
        <v>331</v>
      </c>
      <c r="AT906" s="249" t="s">
        <v>262</v>
      </c>
      <c r="AU906" s="249" t="s">
        <v>88</v>
      </c>
      <c r="AY906" s="3" t="s">
        <v>160</v>
      </c>
      <c r="BE906" s="250" t="n">
        <f aca="false">IF(N906="základní",J906,0)</f>
        <v>0</v>
      </c>
      <c r="BF906" s="250" t="n">
        <f aca="false">IF(N906="snížená",J906,0)</f>
        <v>0</v>
      </c>
      <c r="BG906" s="250" t="n">
        <f aca="false">IF(N906="zákl. přenesená",J906,0)</f>
        <v>0</v>
      </c>
      <c r="BH906" s="250" t="n">
        <f aca="false">IF(N906="sníž. přenesená",J906,0)</f>
        <v>0</v>
      </c>
      <c r="BI906" s="250" t="n">
        <f aca="false">IF(N906="nulová",J906,0)</f>
        <v>0</v>
      </c>
      <c r="BJ906" s="3" t="s">
        <v>86</v>
      </c>
      <c r="BK906" s="250" t="n">
        <f aca="false">ROUND(I906*H906,2)</f>
        <v>0</v>
      </c>
      <c r="BL906" s="3" t="s">
        <v>256</v>
      </c>
      <c r="BM906" s="249" t="s">
        <v>999</v>
      </c>
    </row>
    <row r="907" s="31" customFormat="true" ht="16.5" hidden="false" customHeight="true" outlineLevel="0" collapsed="false">
      <c r="A907" s="24"/>
      <c r="B907" s="25"/>
      <c r="C907" s="287" t="s">
        <v>975</v>
      </c>
      <c r="D907" s="287" t="s">
        <v>262</v>
      </c>
      <c r="E907" s="288" t="s">
        <v>1001</v>
      </c>
      <c r="F907" s="289" t="s">
        <v>1002</v>
      </c>
      <c r="G907" s="290" t="s">
        <v>259</v>
      </c>
      <c r="H907" s="291" t="n">
        <v>3</v>
      </c>
      <c r="I907" s="292"/>
      <c r="J907" s="293" t="n">
        <f aca="false">ROUND(I907*H907,2)</f>
        <v>0</v>
      </c>
      <c r="K907" s="294"/>
      <c r="L907" s="295"/>
      <c r="M907" s="296"/>
      <c r="N907" s="297" t="s">
        <v>44</v>
      </c>
      <c r="O907" s="74"/>
      <c r="P907" s="247" t="n">
        <f aca="false">O907*H907</f>
        <v>0</v>
      </c>
      <c r="Q907" s="247" t="n">
        <v>0</v>
      </c>
      <c r="R907" s="247" t="n">
        <f aca="false">Q907*H907</f>
        <v>0</v>
      </c>
      <c r="S907" s="247" t="n">
        <v>0</v>
      </c>
      <c r="T907" s="248" t="n">
        <f aca="false">S907*H907</f>
        <v>0</v>
      </c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  <c r="AE907" s="24"/>
      <c r="AR907" s="249" t="s">
        <v>331</v>
      </c>
      <c r="AT907" s="249" t="s">
        <v>262</v>
      </c>
      <c r="AU907" s="249" t="s">
        <v>88</v>
      </c>
      <c r="AY907" s="3" t="s">
        <v>160</v>
      </c>
      <c r="BE907" s="250" t="n">
        <f aca="false">IF(N907="základní",J907,0)</f>
        <v>0</v>
      </c>
      <c r="BF907" s="250" t="n">
        <f aca="false">IF(N907="snížená",J907,0)</f>
        <v>0</v>
      </c>
      <c r="BG907" s="250" t="n">
        <f aca="false">IF(N907="zákl. přenesená",J907,0)</f>
        <v>0</v>
      </c>
      <c r="BH907" s="250" t="n">
        <f aca="false">IF(N907="sníž. přenesená",J907,0)</f>
        <v>0</v>
      </c>
      <c r="BI907" s="250" t="n">
        <f aca="false">IF(N907="nulová",J907,0)</f>
        <v>0</v>
      </c>
      <c r="BJ907" s="3" t="s">
        <v>86</v>
      </c>
      <c r="BK907" s="250" t="n">
        <f aca="false">ROUND(I907*H907,2)</f>
        <v>0</v>
      </c>
      <c r="BL907" s="3" t="s">
        <v>256</v>
      </c>
      <c r="BM907" s="249" t="s">
        <v>1003</v>
      </c>
    </row>
    <row r="908" s="31" customFormat="true" ht="33" hidden="false" customHeight="true" outlineLevel="0" collapsed="false">
      <c r="A908" s="24"/>
      <c r="B908" s="25"/>
      <c r="C908" s="287" t="s">
        <v>980</v>
      </c>
      <c r="D908" s="287" t="s">
        <v>262</v>
      </c>
      <c r="E908" s="288" t="s">
        <v>1005</v>
      </c>
      <c r="F908" s="289" t="s">
        <v>1006</v>
      </c>
      <c r="G908" s="290" t="s">
        <v>259</v>
      </c>
      <c r="H908" s="291" t="n">
        <v>3</v>
      </c>
      <c r="I908" s="292"/>
      <c r="J908" s="293" t="n">
        <f aca="false">ROUND(I908*H908,2)</f>
        <v>0</v>
      </c>
      <c r="K908" s="294"/>
      <c r="L908" s="295"/>
      <c r="M908" s="296"/>
      <c r="N908" s="297" t="s">
        <v>44</v>
      </c>
      <c r="O908" s="74"/>
      <c r="P908" s="247" t="n">
        <f aca="false">O908*H908</f>
        <v>0</v>
      </c>
      <c r="Q908" s="247" t="n">
        <v>0.0012</v>
      </c>
      <c r="R908" s="247" t="n">
        <f aca="false">Q908*H908</f>
        <v>0.0036</v>
      </c>
      <c r="S908" s="247" t="n">
        <v>0</v>
      </c>
      <c r="T908" s="248" t="n">
        <f aca="false">S908*H908</f>
        <v>0</v>
      </c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  <c r="AE908" s="24"/>
      <c r="AR908" s="249" t="s">
        <v>331</v>
      </c>
      <c r="AT908" s="249" t="s">
        <v>262</v>
      </c>
      <c r="AU908" s="249" t="s">
        <v>88</v>
      </c>
      <c r="AY908" s="3" t="s">
        <v>160</v>
      </c>
      <c r="BE908" s="250" t="n">
        <f aca="false">IF(N908="základní",J908,0)</f>
        <v>0</v>
      </c>
      <c r="BF908" s="250" t="n">
        <f aca="false">IF(N908="snížená",J908,0)</f>
        <v>0</v>
      </c>
      <c r="BG908" s="250" t="n">
        <f aca="false">IF(N908="zákl. přenesená",J908,0)</f>
        <v>0</v>
      </c>
      <c r="BH908" s="250" t="n">
        <f aca="false">IF(N908="sníž. přenesená",J908,0)</f>
        <v>0</v>
      </c>
      <c r="BI908" s="250" t="n">
        <f aca="false">IF(N908="nulová",J908,0)</f>
        <v>0</v>
      </c>
      <c r="BJ908" s="3" t="s">
        <v>86</v>
      </c>
      <c r="BK908" s="250" t="n">
        <f aca="false">ROUND(I908*H908,2)</f>
        <v>0</v>
      </c>
      <c r="BL908" s="3" t="s">
        <v>256</v>
      </c>
      <c r="BM908" s="249" t="s">
        <v>1007</v>
      </c>
    </row>
    <row r="909" s="31" customFormat="true" ht="21.75" hidden="false" customHeight="true" outlineLevel="0" collapsed="false">
      <c r="A909" s="24"/>
      <c r="B909" s="25"/>
      <c r="C909" s="237" t="s">
        <v>982</v>
      </c>
      <c r="D909" s="237" t="s">
        <v>162</v>
      </c>
      <c r="E909" s="238" t="s">
        <v>1553</v>
      </c>
      <c r="F909" s="239" t="s">
        <v>1554</v>
      </c>
      <c r="G909" s="240" t="s">
        <v>259</v>
      </c>
      <c r="H909" s="241" t="n">
        <v>6</v>
      </c>
      <c r="I909" s="242"/>
      <c r="J909" s="243" t="n">
        <f aca="false">ROUND(I909*H909,2)</f>
        <v>0</v>
      </c>
      <c r="K909" s="244"/>
      <c r="L909" s="30"/>
      <c r="M909" s="245"/>
      <c r="N909" s="246" t="s">
        <v>44</v>
      </c>
      <c r="O909" s="74"/>
      <c r="P909" s="247" t="n">
        <f aca="false">O909*H909</f>
        <v>0</v>
      </c>
      <c r="Q909" s="247" t="n">
        <v>0</v>
      </c>
      <c r="R909" s="247" t="n">
        <f aca="false">Q909*H909</f>
        <v>0</v>
      </c>
      <c r="S909" s="247" t="n">
        <v>0</v>
      </c>
      <c r="T909" s="248" t="n">
        <f aca="false">S909*H909</f>
        <v>0</v>
      </c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  <c r="AE909" s="24"/>
      <c r="AR909" s="249" t="s">
        <v>256</v>
      </c>
      <c r="AT909" s="249" t="s">
        <v>162</v>
      </c>
      <c r="AU909" s="249" t="s">
        <v>88</v>
      </c>
      <c r="AY909" s="3" t="s">
        <v>160</v>
      </c>
      <c r="BE909" s="250" t="n">
        <f aca="false">IF(N909="základní",J909,0)</f>
        <v>0</v>
      </c>
      <c r="BF909" s="250" t="n">
        <f aca="false">IF(N909="snížená",J909,0)</f>
        <v>0</v>
      </c>
      <c r="BG909" s="250" t="n">
        <f aca="false">IF(N909="zákl. přenesená",J909,0)</f>
        <v>0</v>
      </c>
      <c r="BH909" s="250" t="n">
        <f aca="false">IF(N909="sníž. přenesená",J909,0)</f>
        <v>0</v>
      </c>
      <c r="BI909" s="250" t="n">
        <f aca="false">IF(N909="nulová",J909,0)</f>
        <v>0</v>
      </c>
      <c r="BJ909" s="3" t="s">
        <v>86</v>
      </c>
      <c r="BK909" s="250" t="n">
        <f aca="false">ROUND(I909*H909,2)</f>
        <v>0</v>
      </c>
      <c r="BL909" s="3" t="s">
        <v>256</v>
      </c>
      <c r="BM909" s="249" t="s">
        <v>1037</v>
      </c>
    </row>
    <row r="910" s="31" customFormat="true" ht="16.5" hidden="false" customHeight="true" outlineLevel="0" collapsed="false">
      <c r="A910" s="24"/>
      <c r="B910" s="25"/>
      <c r="C910" s="287" t="s">
        <v>986</v>
      </c>
      <c r="D910" s="287" t="s">
        <v>262</v>
      </c>
      <c r="E910" s="288" t="s">
        <v>1555</v>
      </c>
      <c r="F910" s="289" t="s">
        <v>1556</v>
      </c>
      <c r="G910" s="290" t="s">
        <v>221</v>
      </c>
      <c r="H910" s="291" t="n">
        <v>8</v>
      </c>
      <c r="I910" s="292"/>
      <c r="J910" s="293" t="n">
        <f aca="false">ROUND(I910*H910,2)</f>
        <v>0</v>
      </c>
      <c r="K910" s="294"/>
      <c r="L910" s="295"/>
      <c r="M910" s="296"/>
      <c r="N910" s="297" t="s">
        <v>44</v>
      </c>
      <c r="O910" s="74"/>
      <c r="P910" s="247" t="n">
        <f aca="false">O910*H910</f>
        <v>0</v>
      </c>
      <c r="Q910" s="247" t="n">
        <v>0.003</v>
      </c>
      <c r="R910" s="247" t="n">
        <f aca="false">Q910*H910</f>
        <v>0.024</v>
      </c>
      <c r="S910" s="247" t="n">
        <v>0</v>
      </c>
      <c r="T910" s="248" t="n">
        <f aca="false">S910*H910</f>
        <v>0</v>
      </c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  <c r="AE910" s="24"/>
      <c r="AR910" s="249" t="s">
        <v>331</v>
      </c>
      <c r="AT910" s="249" t="s">
        <v>262</v>
      </c>
      <c r="AU910" s="249" t="s">
        <v>88</v>
      </c>
      <c r="AY910" s="3" t="s">
        <v>160</v>
      </c>
      <c r="BE910" s="250" t="n">
        <f aca="false">IF(N910="základní",J910,0)</f>
        <v>0</v>
      </c>
      <c r="BF910" s="250" t="n">
        <f aca="false">IF(N910="snížená",J910,0)</f>
        <v>0</v>
      </c>
      <c r="BG910" s="250" t="n">
        <f aca="false">IF(N910="zákl. přenesená",J910,0)</f>
        <v>0</v>
      </c>
      <c r="BH910" s="250" t="n">
        <f aca="false">IF(N910="sníž. přenesená",J910,0)</f>
        <v>0</v>
      </c>
      <c r="BI910" s="250" t="n">
        <f aca="false">IF(N910="nulová",J910,0)</f>
        <v>0</v>
      </c>
      <c r="BJ910" s="3" t="s">
        <v>86</v>
      </c>
      <c r="BK910" s="250" t="n">
        <f aca="false">ROUND(I910*H910,2)</f>
        <v>0</v>
      </c>
      <c r="BL910" s="3" t="s">
        <v>256</v>
      </c>
      <c r="BM910" s="249" t="s">
        <v>1039</v>
      </c>
    </row>
    <row r="911" s="251" customFormat="true" ht="12.8" hidden="false" customHeight="false" outlineLevel="0" collapsed="false">
      <c r="B911" s="252"/>
      <c r="C911" s="253"/>
      <c r="D911" s="254" t="s">
        <v>168</v>
      </c>
      <c r="E911" s="255"/>
      <c r="F911" s="256" t="s">
        <v>1557</v>
      </c>
      <c r="G911" s="253"/>
      <c r="H911" s="257" t="n">
        <v>4.5</v>
      </c>
      <c r="I911" s="258"/>
      <c r="J911" s="253"/>
      <c r="K911" s="253"/>
      <c r="L911" s="259"/>
      <c r="M911" s="260"/>
      <c r="N911" s="261"/>
      <c r="O911" s="261"/>
      <c r="P911" s="261"/>
      <c r="Q911" s="261"/>
      <c r="R911" s="261"/>
      <c r="S911" s="261"/>
      <c r="T911" s="262"/>
      <c r="AT911" s="263" t="s">
        <v>168</v>
      </c>
      <c r="AU911" s="263" t="s">
        <v>88</v>
      </c>
      <c r="AV911" s="251" t="s">
        <v>88</v>
      </c>
      <c r="AW911" s="251" t="s">
        <v>35</v>
      </c>
      <c r="AX911" s="251" t="s">
        <v>79</v>
      </c>
      <c r="AY911" s="263" t="s">
        <v>160</v>
      </c>
    </row>
    <row r="912" s="251" customFormat="true" ht="12.8" hidden="false" customHeight="false" outlineLevel="0" collapsed="false">
      <c r="B912" s="252"/>
      <c r="C912" s="253"/>
      <c r="D912" s="254" t="s">
        <v>168</v>
      </c>
      <c r="E912" s="255"/>
      <c r="F912" s="256" t="s">
        <v>1558</v>
      </c>
      <c r="G912" s="253"/>
      <c r="H912" s="257" t="n">
        <v>1.2</v>
      </c>
      <c r="I912" s="258"/>
      <c r="J912" s="253"/>
      <c r="K912" s="253"/>
      <c r="L912" s="259"/>
      <c r="M912" s="260"/>
      <c r="N912" s="261"/>
      <c r="O912" s="261"/>
      <c r="P912" s="261"/>
      <c r="Q912" s="261"/>
      <c r="R912" s="261"/>
      <c r="S912" s="261"/>
      <c r="T912" s="262"/>
      <c r="AT912" s="263" t="s">
        <v>168</v>
      </c>
      <c r="AU912" s="263" t="s">
        <v>88</v>
      </c>
      <c r="AV912" s="251" t="s">
        <v>88</v>
      </c>
      <c r="AW912" s="251" t="s">
        <v>35</v>
      </c>
      <c r="AX912" s="251" t="s">
        <v>79</v>
      </c>
      <c r="AY912" s="263" t="s">
        <v>160</v>
      </c>
    </row>
    <row r="913" s="251" customFormat="true" ht="12.8" hidden="false" customHeight="false" outlineLevel="0" collapsed="false">
      <c r="B913" s="252"/>
      <c r="C913" s="253"/>
      <c r="D913" s="254" t="s">
        <v>168</v>
      </c>
      <c r="E913" s="255"/>
      <c r="F913" s="256" t="s">
        <v>1559</v>
      </c>
      <c r="G913" s="253"/>
      <c r="H913" s="257" t="n">
        <v>2.3</v>
      </c>
      <c r="I913" s="258"/>
      <c r="J913" s="253"/>
      <c r="K913" s="253"/>
      <c r="L913" s="259"/>
      <c r="M913" s="260"/>
      <c r="N913" s="261"/>
      <c r="O913" s="261"/>
      <c r="P913" s="261"/>
      <c r="Q913" s="261"/>
      <c r="R913" s="261"/>
      <c r="S913" s="261"/>
      <c r="T913" s="262"/>
      <c r="AT913" s="263" t="s">
        <v>168</v>
      </c>
      <c r="AU913" s="263" t="s">
        <v>88</v>
      </c>
      <c r="AV913" s="251" t="s">
        <v>88</v>
      </c>
      <c r="AW913" s="251" t="s">
        <v>35</v>
      </c>
      <c r="AX913" s="251" t="s">
        <v>79</v>
      </c>
      <c r="AY913" s="263" t="s">
        <v>160</v>
      </c>
    </row>
    <row r="914" s="264" customFormat="true" ht="12.8" hidden="false" customHeight="false" outlineLevel="0" collapsed="false">
      <c r="B914" s="265"/>
      <c r="C914" s="266"/>
      <c r="D914" s="254" t="s">
        <v>168</v>
      </c>
      <c r="E914" s="267"/>
      <c r="F914" s="268" t="s">
        <v>172</v>
      </c>
      <c r="G914" s="266"/>
      <c r="H914" s="269" t="n">
        <v>8</v>
      </c>
      <c r="I914" s="270"/>
      <c r="J914" s="266"/>
      <c r="K914" s="266"/>
      <c r="L914" s="271"/>
      <c r="M914" s="272"/>
      <c r="N914" s="273"/>
      <c r="O914" s="273"/>
      <c r="P914" s="273"/>
      <c r="Q914" s="273"/>
      <c r="R914" s="273"/>
      <c r="S914" s="273"/>
      <c r="T914" s="274"/>
      <c r="AT914" s="275" t="s">
        <v>168</v>
      </c>
      <c r="AU914" s="275" t="s">
        <v>88</v>
      </c>
      <c r="AV914" s="264" t="s">
        <v>166</v>
      </c>
      <c r="AW914" s="264" t="s">
        <v>35</v>
      </c>
      <c r="AX914" s="264" t="s">
        <v>86</v>
      </c>
      <c r="AY914" s="275" t="s">
        <v>160</v>
      </c>
    </row>
    <row r="915" s="31" customFormat="true" ht="21.75" hidden="false" customHeight="true" outlineLevel="0" collapsed="false">
      <c r="A915" s="24"/>
      <c r="B915" s="25"/>
      <c r="C915" s="287" t="s">
        <v>990</v>
      </c>
      <c r="D915" s="287" t="s">
        <v>262</v>
      </c>
      <c r="E915" s="288" t="s">
        <v>1042</v>
      </c>
      <c r="F915" s="289" t="s">
        <v>1043</v>
      </c>
      <c r="G915" s="290" t="s">
        <v>259</v>
      </c>
      <c r="H915" s="291" t="n">
        <v>6</v>
      </c>
      <c r="I915" s="292"/>
      <c r="J915" s="293" t="n">
        <f aca="false">ROUND(I915*H915,2)</f>
        <v>0</v>
      </c>
      <c r="K915" s="294"/>
      <c r="L915" s="295"/>
      <c r="M915" s="296"/>
      <c r="N915" s="297" t="s">
        <v>44</v>
      </c>
      <c r="O915" s="74"/>
      <c r="P915" s="247" t="n">
        <f aca="false">O915*H915</f>
        <v>0</v>
      </c>
      <c r="Q915" s="247" t="n">
        <v>6E-005</v>
      </c>
      <c r="R915" s="247" t="n">
        <f aca="false">Q915*H915</f>
        <v>0.00036</v>
      </c>
      <c r="S915" s="247" t="n">
        <v>0</v>
      </c>
      <c r="T915" s="248" t="n">
        <f aca="false">S915*H915</f>
        <v>0</v>
      </c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  <c r="AE915" s="24"/>
      <c r="AR915" s="249" t="s">
        <v>331</v>
      </c>
      <c r="AT915" s="249" t="s">
        <v>262</v>
      </c>
      <c r="AU915" s="249" t="s">
        <v>88</v>
      </c>
      <c r="AY915" s="3" t="s">
        <v>160</v>
      </c>
      <c r="BE915" s="250" t="n">
        <f aca="false">IF(N915="základní",J915,0)</f>
        <v>0</v>
      </c>
      <c r="BF915" s="250" t="n">
        <f aca="false">IF(N915="snížená",J915,0)</f>
        <v>0</v>
      </c>
      <c r="BG915" s="250" t="n">
        <f aca="false">IF(N915="zákl. přenesená",J915,0)</f>
        <v>0</v>
      </c>
      <c r="BH915" s="250" t="n">
        <f aca="false">IF(N915="sníž. přenesená",J915,0)</f>
        <v>0</v>
      </c>
      <c r="BI915" s="250" t="n">
        <f aca="false">IF(N915="nulová",J915,0)</f>
        <v>0</v>
      </c>
      <c r="BJ915" s="3" t="s">
        <v>86</v>
      </c>
      <c r="BK915" s="250" t="n">
        <f aca="false">ROUND(I915*H915,2)</f>
        <v>0</v>
      </c>
      <c r="BL915" s="3" t="s">
        <v>256</v>
      </c>
      <c r="BM915" s="249" t="s">
        <v>1044</v>
      </c>
    </row>
    <row r="916" s="31" customFormat="true" ht="21.75" hidden="false" customHeight="true" outlineLevel="0" collapsed="false">
      <c r="A916" s="24"/>
      <c r="B916" s="25"/>
      <c r="C916" s="237" t="s">
        <v>994</v>
      </c>
      <c r="D916" s="237" t="s">
        <v>162</v>
      </c>
      <c r="E916" s="238" t="s">
        <v>361</v>
      </c>
      <c r="F916" s="239" t="s">
        <v>362</v>
      </c>
      <c r="G916" s="240" t="s">
        <v>363</v>
      </c>
      <c r="H916" s="298"/>
      <c r="I916" s="242"/>
      <c r="J916" s="243" t="n">
        <f aca="false">ROUND(I916*H916,2)</f>
        <v>0</v>
      </c>
      <c r="K916" s="244"/>
      <c r="L916" s="30"/>
      <c r="M916" s="245"/>
      <c r="N916" s="246" t="s">
        <v>44</v>
      </c>
      <c r="O916" s="74"/>
      <c r="P916" s="247" t="n">
        <f aca="false">O916*H916</f>
        <v>0</v>
      </c>
      <c r="Q916" s="247" t="n">
        <v>0</v>
      </c>
      <c r="R916" s="247" t="n">
        <f aca="false">Q916*H916</f>
        <v>0</v>
      </c>
      <c r="S916" s="247" t="n">
        <v>0</v>
      </c>
      <c r="T916" s="248" t="n">
        <f aca="false">S916*H916</f>
        <v>0</v>
      </c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  <c r="AE916" s="24"/>
      <c r="AR916" s="249" t="s">
        <v>256</v>
      </c>
      <c r="AT916" s="249" t="s">
        <v>162</v>
      </c>
      <c r="AU916" s="249" t="s">
        <v>88</v>
      </c>
      <c r="AY916" s="3" t="s">
        <v>160</v>
      </c>
      <c r="BE916" s="250" t="n">
        <f aca="false">IF(N916="základní",J916,0)</f>
        <v>0</v>
      </c>
      <c r="BF916" s="250" t="n">
        <f aca="false">IF(N916="snížená",J916,0)</f>
        <v>0</v>
      </c>
      <c r="BG916" s="250" t="n">
        <f aca="false">IF(N916="zákl. přenesená",J916,0)</f>
        <v>0</v>
      </c>
      <c r="BH916" s="250" t="n">
        <f aca="false">IF(N916="sníž. přenesená",J916,0)</f>
        <v>0</v>
      </c>
      <c r="BI916" s="250" t="n">
        <f aca="false">IF(N916="nulová",J916,0)</f>
        <v>0</v>
      </c>
      <c r="BJ916" s="3" t="s">
        <v>86</v>
      </c>
      <c r="BK916" s="250" t="n">
        <f aca="false">ROUND(I916*H916,2)</f>
        <v>0</v>
      </c>
      <c r="BL916" s="3" t="s">
        <v>256</v>
      </c>
      <c r="BM916" s="249" t="s">
        <v>1054</v>
      </c>
    </row>
    <row r="917" s="220" customFormat="true" ht="22.8" hidden="false" customHeight="true" outlineLevel="0" collapsed="false">
      <c r="B917" s="221"/>
      <c r="C917" s="222"/>
      <c r="D917" s="223" t="s">
        <v>78</v>
      </c>
      <c r="E917" s="235" t="s">
        <v>1055</v>
      </c>
      <c r="F917" s="235" t="s">
        <v>1056</v>
      </c>
      <c r="G917" s="222"/>
      <c r="H917" s="222"/>
      <c r="I917" s="225"/>
      <c r="J917" s="236" t="n">
        <f aca="false">BK917</f>
        <v>0</v>
      </c>
      <c r="K917" s="222"/>
      <c r="L917" s="227"/>
      <c r="M917" s="228"/>
      <c r="N917" s="229"/>
      <c r="O917" s="229"/>
      <c r="P917" s="230" t="n">
        <f aca="false">SUM(P918:P1005)</f>
        <v>0</v>
      </c>
      <c r="Q917" s="229"/>
      <c r="R917" s="230" t="n">
        <f aca="false">SUM(R918:R1005)</f>
        <v>1.10972589</v>
      </c>
      <c r="S917" s="229"/>
      <c r="T917" s="231" t="n">
        <f aca="false">SUM(T918:T1005)</f>
        <v>0</v>
      </c>
      <c r="AR917" s="232" t="s">
        <v>88</v>
      </c>
      <c r="AT917" s="233" t="s">
        <v>78</v>
      </c>
      <c r="AU917" s="233" t="s">
        <v>86</v>
      </c>
      <c r="AY917" s="232" t="s">
        <v>160</v>
      </c>
      <c r="BK917" s="234" t="n">
        <f aca="false">SUM(BK918:BK1005)</f>
        <v>0</v>
      </c>
    </row>
    <row r="918" s="31" customFormat="true" ht="16.5" hidden="false" customHeight="true" outlineLevel="0" collapsed="false">
      <c r="A918" s="24"/>
      <c r="B918" s="25"/>
      <c r="C918" s="237" t="s">
        <v>998</v>
      </c>
      <c r="D918" s="237" t="s">
        <v>162</v>
      </c>
      <c r="E918" s="238" t="s">
        <v>1058</v>
      </c>
      <c r="F918" s="239" t="s">
        <v>1059</v>
      </c>
      <c r="G918" s="240" t="s">
        <v>213</v>
      </c>
      <c r="H918" s="241" t="n">
        <v>38.644</v>
      </c>
      <c r="I918" s="242"/>
      <c r="J918" s="243" t="n">
        <f aca="false">ROUND(I918*H918,2)</f>
        <v>0</v>
      </c>
      <c r="K918" s="244"/>
      <c r="L918" s="30"/>
      <c r="M918" s="245"/>
      <c r="N918" s="246" t="s">
        <v>44</v>
      </c>
      <c r="O918" s="74"/>
      <c r="P918" s="247" t="n">
        <f aca="false">O918*H918</f>
        <v>0</v>
      </c>
      <c r="Q918" s="247" t="n">
        <v>0</v>
      </c>
      <c r="R918" s="247" t="n">
        <f aca="false">Q918*H918</f>
        <v>0</v>
      </c>
      <c r="S918" s="247" t="n">
        <v>0</v>
      </c>
      <c r="T918" s="248" t="n">
        <f aca="false">S918*H918</f>
        <v>0</v>
      </c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  <c r="AE918" s="24"/>
      <c r="AR918" s="249" t="s">
        <v>256</v>
      </c>
      <c r="AT918" s="249" t="s">
        <v>162</v>
      </c>
      <c r="AU918" s="249" t="s">
        <v>88</v>
      </c>
      <c r="AY918" s="3" t="s">
        <v>160</v>
      </c>
      <c r="BE918" s="250" t="n">
        <f aca="false">IF(N918="základní",J918,0)</f>
        <v>0</v>
      </c>
      <c r="BF918" s="250" t="n">
        <f aca="false">IF(N918="snížená",J918,0)</f>
        <v>0</v>
      </c>
      <c r="BG918" s="250" t="n">
        <f aca="false">IF(N918="zákl. přenesená",J918,0)</f>
        <v>0</v>
      </c>
      <c r="BH918" s="250" t="n">
        <f aca="false">IF(N918="sníž. přenesená",J918,0)</f>
        <v>0</v>
      </c>
      <c r="BI918" s="250" t="n">
        <f aca="false">IF(N918="nulová",J918,0)</f>
        <v>0</v>
      </c>
      <c r="BJ918" s="3" t="s">
        <v>86</v>
      </c>
      <c r="BK918" s="250" t="n">
        <f aca="false">ROUND(I918*H918,2)</f>
        <v>0</v>
      </c>
      <c r="BL918" s="3" t="s">
        <v>256</v>
      </c>
      <c r="BM918" s="249" t="s">
        <v>1060</v>
      </c>
    </row>
    <row r="919" s="251" customFormat="true" ht="12.8" hidden="false" customHeight="false" outlineLevel="0" collapsed="false">
      <c r="B919" s="252"/>
      <c r="C919" s="253"/>
      <c r="D919" s="254" t="s">
        <v>168</v>
      </c>
      <c r="E919" s="255"/>
      <c r="F919" s="256" t="s">
        <v>1329</v>
      </c>
      <c r="G919" s="253"/>
      <c r="H919" s="257" t="n">
        <v>2.54</v>
      </c>
      <c r="I919" s="258"/>
      <c r="J919" s="253"/>
      <c r="K919" s="253"/>
      <c r="L919" s="259"/>
      <c r="M919" s="260"/>
      <c r="N919" s="261"/>
      <c r="O919" s="261"/>
      <c r="P919" s="261"/>
      <c r="Q919" s="261"/>
      <c r="R919" s="261"/>
      <c r="S919" s="261"/>
      <c r="T919" s="262"/>
      <c r="AT919" s="263" t="s">
        <v>168</v>
      </c>
      <c r="AU919" s="263" t="s">
        <v>88</v>
      </c>
      <c r="AV919" s="251" t="s">
        <v>88</v>
      </c>
      <c r="AW919" s="251" t="s">
        <v>35</v>
      </c>
      <c r="AX919" s="251" t="s">
        <v>79</v>
      </c>
      <c r="AY919" s="263" t="s">
        <v>160</v>
      </c>
    </row>
    <row r="920" s="276" customFormat="true" ht="12.8" hidden="false" customHeight="false" outlineLevel="0" collapsed="false">
      <c r="B920" s="277"/>
      <c r="C920" s="278"/>
      <c r="D920" s="254" t="s">
        <v>168</v>
      </c>
      <c r="E920" s="279"/>
      <c r="F920" s="280" t="s">
        <v>1330</v>
      </c>
      <c r="G920" s="278"/>
      <c r="H920" s="279"/>
      <c r="I920" s="281"/>
      <c r="J920" s="278"/>
      <c r="K920" s="278"/>
      <c r="L920" s="282"/>
      <c r="M920" s="283"/>
      <c r="N920" s="284"/>
      <c r="O920" s="284"/>
      <c r="P920" s="284"/>
      <c r="Q920" s="284"/>
      <c r="R920" s="284"/>
      <c r="S920" s="284"/>
      <c r="T920" s="285"/>
      <c r="AT920" s="286" t="s">
        <v>168</v>
      </c>
      <c r="AU920" s="286" t="s">
        <v>88</v>
      </c>
      <c r="AV920" s="276" t="s">
        <v>86</v>
      </c>
      <c r="AW920" s="276" t="s">
        <v>35</v>
      </c>
      <c r="AX920" s="276" t="s">
        <v>79</v>
      </c>
      <c r="AY920" s="286" t="s">
        <v>160</v>
      </c>
    </row>
    <row r="921" s="251" customFormat="true" ht="12.8" hidden="false" customHeight="false" outlineLevel="0" collapsed="false">
      <c r="B921" s="252"/>
      <c r="C921" s="253"/>
      <c r="D921" s="254" t="s">
        <v>168</v>
      </c>
      <c r="E921" s="255"/>
      <c r="F921" s="256" t="s">
        <v>1331</v>
      </c>
      <c r="G921" s="253"/>
      <c r="H921" s="257" t="n">
        <v>3.89</v>
      </c>
      <c r="I921" s="258"/>
      <c r="J921" s="253"/>
      <c r="K921" s="253"/>
      <c r="L921" s="259"/>
      <c r="M921" s="260"/>
      <c r="N921" s="261"/>
      <c r="O921" s="261"/>
      <c r="P921" s="261"/>
      <c r="Q921" s="261"/>
      <c r="R921" s="261"/>
      <c r="S921" s="261"/>
      <c r="T921" s="262"/>
      <c r="AT921" s="263" t="s">
        <v>168</v>
      </c>
      <c r="AU921" s="263" t="s">
        <v>88</v>
      </c>
      <c r="AV921" s="251" t="s">
        <v>88</v>
      </c>
      <c r="AW921" s="251" t="s">
        <v>35</v>
      </c>
      <c r="AX921" s="251" t="s">
        <v>79</v>
      </c>
      <c r="AY921" s="263" t="s">
        <v>160</v>
      </c>
    </row>
    <row r="922" s="276" customFormat="true" ht="12.8" hidden="false" customHeight="false" outlineLevel="0" collapsed="false">
      <c r="B922" s="277"/>
      <c r="C922" s="278"/>
      <c r="D922" s="254" t="s">
        <v>168</v>
      </c>
      <c r="E922" s="279"/>
      <c r="F922" s="280" t="s">
        <v>1332</v>
      </c>
      <c r="G922" s="278"/>
      <c r="H922" s="279"/>
      <c r="I922" s="281"/>
      <c r="J922" s="278"/>
      <c r="K922" s="278"/>
      <c r="L922" s="282"/>
      <c r="M922" s="283"/>
      <c r="N922" s="284"/>
      <c r="O922" s="284"/>
      <c r="P922" s="284"/>
      <c r="Q922" s="284"/>
      <c r="R922" s="284"/>
      <c r="S922" s="284"/>
      <c r="T922" s="285"/>
      <c r="AT922" s="286" t="s">
        <v>168</v>
      </c>
      <c r="AU922" s="286" t="s">
        <v>88</v>
      </c>
      <c r="AV922" s="276" t="s">
        <v>86</v>
      </c>
      <c r="AW922" s="276" t="s">
        <v>35</v>
      </c>
      <c r="AX922" s="276" t="s">
        <v>79</v>
      </c>
      <c r="AY922" s="286" t="s">
        <v>160</v>
      </c>
    </row>
    <row r="923" s="251" customFormat="true" ht="12.8" hidden="false" customHeight="false" outlineLevel="0" collapsed="false">
      <c r="B923" s="252"/>
      <c r="C923" s="253"/>
      <c r="D923" s="254" t="s">
        <v>168</v>
      </c>
      <c r="E923" s="255"/>
      <c r="F923" s="256" t="s">
        <v>1333</v>
      </c>
      <c r="G923" s="253"/>
      <c r="H923" s="257" t="n">
        <v>21.17</v>
      </c>
      <c r="I923" s="258"/>
      <c r="J923" s="253"/>
      <c r="K923" s="253"/>
      <c r="L923" s="259"/>
      <c r="M923" s="260"/>
      <c r="N923" s="261"/>
      <c r="O923" s="261"/>
      <c r="P923" s="261"/>
      <c r="Q923" s="261"/>
      <c r="R923" s="261"/>
      <c r="S923" s="261"/>
      <c r="T923" s="262"/>
      <c r="AT923" s="263" t="s">
        <v>168</v>
      </c>
      <c r="AU923" s="263" t="s">
        <v>88</v>
      </c>
      <c r="AV923" s="251" t="s">
        <v>88</v>
      </c>
      <c r="AW923" s="251" t="s">
        <v>35</v>
      </c>
      <c r="AX923" s="251" t="s">
        <v>79</v>
      </c>
      <c r="AY923" s="263" t="s">
        <v>160</v>
      </c>
    </row>
    <row r="924" s="276" customFormat="true" ht="12.8" hidden="false" customHeight="false" outlineLevel="0" collapsed="false">
      <c r="B924" s="277"/>
      <c r="C924" s="278"/>
      <c r="D924" s="254" t="s">
        <v>168</v>
      </c>
      <c r="E924" s="279"/>
      <c r="F924" s="280" t="s">
        <v>1334</v>
      </c>
      <c r="G924" s="278"/>
      <c r="H924" s="279"/>
      <c r="I924" s="281"/>
      <c r="J924" s="278"/>
      <c r="K924" s="278"/>
      <c r="L924" s="282"/>
      <c r="M924" s="283"/>
      <c r="N924" s="284"/>
      <c r="O924" s="284"/>
      <c r="P924" s="284"/>
      <c r="Q924" s="284"/>
      <c r="R924" s="284"/>
      <c r="S924" s="284"/>
      <c r="T924" s="285"/>
      <c r="AT924" s="286" t="s">
        <v>168</v>
      </c>
      <c r="AU924" s="286" t="s">
        <v>88</v>
      </c>
      <c r="AV924" s="276" t="s">
        <v>86</v>
      </c>
      <c r="AW924" s="276" t="s">
        <v>35</v>
      </c>
      <c r="AX924" s="276" t="s">
        <v>79</v>
      </c>
      <c r="AY924" s="286" t="s">
        <v>160</v>
      </c>
    </row>
    <row r="925" s="251" customFormat="true" ht="12.8" hidden="false" customHeight="false" outlineLevel="0" collapsed="false">
      <c r="B925" s="252"/>
      <c r="C925" s="253"/>
      <c r="D925" s="254" t="s">
        <v>168</v>
      </c>
      <c r="E925" s="255"/>
      <c r="F925" s="256" t="s">
        <v>1337</v>
      </c>
      <c r="G925" s="253"/>
      <c r="H925" s="257" t="n">
        <v>5.6</v>
      </c>
      <c r="I925" s="258"/>
      <c r="J925" s="253"/>
      <c r="K925" s="253"/>
      <c r="L925" s="259"/>
      <c r="M925" s="260"/>
      <c r="N925" s="261"/>
      <c r="O925" s="261"/>
      <c r="P925" s="261"/>
      <c r="Q925" s="261"/>
      <c r="R925" s="261"/>
      <c r="S925" s="261"/>
      <c r="T925" s="262"/>
      <c r="AT925" s="263" t="s">
        <v>168</v>
      </c>
      <c r="AU925" s="263" t="s">
        <v>88</v>
      </c>
      <c r="AV925" s="251" t="s">
        <v>88</v>
      </c>
      <c r="AW925" s="251" t="s">
        <v>35</v>
      </c>
      <c r="AX925" s="251" t="s">
        <v>79</v>
      </c>
      <c r="AY925" s="263" t="s">
        <v>160</v>
      </c>
    </row>
    <row r="926" s="276" customFormat="true" ht="12.8" hidden="false" customHeight="false" outlineLevel="0" collapsed="false">
      <c r="B926" s="277"/>
      <c r="C926" s="278"/>
      <c r="D926" s="254" t="s">
        <v>168</v>
      </c>
      <c r="E926" s="279"/>
      <c r="F926" s="280" t="s">
        <v>1338</v>
      </c>
      <c r="G926" s="278"/>
      <c r="H926" s="279"/>
      <c r="I926" s="281"/>
      <c r="J926" s="278"/>
      <c r="K926" s="278"/>
      <c r="L926" s="282"/>
      <c r="M926" s="283"/>
      <c r="N926" s="284"/>
      <c r="O926" s="284"/>
      <c r="P926" s="284"/>
      <c r="Q926" s="284"/>
      <c r="R926" s="284"/>
      <c r="S926" s="284"/>
      <c r="T926" s="285"/>
      <c r="AT926" s="286" t="s">
        <v>168</v>
      </c>
      <c r="AU926" s="286" t="s">
        <v>88</v>
      </c>
      <c r="AV926" s="276" t="s">
        <v>86</v>
      </c>
      <c r="AW926" s="276" t="s">
        <v>35</v>
      </c>
      <c r="AX926" s="276" t="s">
        <v>79</v>
      </c>
      <c r="AY926" s="286" t="s">
        <v>160</v>
      </c>
    </row>
    <row r="927" s="251" customFormat="true" ht="12.8" hidden="false" customHeight="false" outlineLevel="0" collapsed="false">
      <c r="B927" s="252"/>
      <c r="C927" s="253"/>
      <c r="D927" s="254" t="s">
        <v>168</v>
      </c>
      <c r="E927" s="255"/>
      <c r="F927" s="256" t="s">
        <v>1560</v>
      </c>
      <c r="G927" s="253"/>
      <c r="H927" s="257" t="n">
        <v>5.444</v>
      </c>
      <c r="I927" s="258"/>
      <c r="J927" s="253"/>
      <c r="K927" s="253"/>
      <c r="L927" s="259"/>
      <c r="M927" s="260"/>
      <c r="N927" s="261"/>
      <c r="O927" s="261"/>
      <c r="P927" s="261"/>
      <c r="Q927" s="261"/>
      <c r="R927" s="261"/>
      <c r="S927" s="261"/>
      <c r="T927" s="262"/>
      <c r="AT927" s="263" t="s">
        <v>168</v>
      </c>
      <c r="AU927" s="263" t="s">
        <v>88</v>
      </c>
      <c r="AV927" s="251" t="s">
        <v>88</v>
      </c>
      <c r="AW927" s="251" t="s">
        <v>35</v>
      </c>
      <c r="AX927" s="251" t="s">
        <v>79</v>
      </c>
      <c r="AY927" s="263" t="s">
        <v>160</v>
      </c>
    </row>
    <row r="928" s="276" customFormat="true" ht="12.8" hidden="false" customHeight="false" outlineLevel="0" collapsed="false">
      <c r="B928" s="277"/>
      <c r="C928" s="278"/>
      <c r="D928" s="254" t="s">
        <v>168</v>
      </c>
      <c r="E928" s="279"/>
      <c r="F928" s="280" t="s">
        <v>1342</v>
      </c>
      <c r="G928" s="278"/>
      <c r="H928" s="279"/>
      <c r="I928" s="281"/>
      <c r="J928" s="278"/>
      <c r="K928" s="278"/>
      <c r="L928" s="282"/>
      <c r="M928" s="283"/>
      <c r="N928" s="284"/>
      <c r="O928" s="284"/>
      <c r="P928" s="284"/>
      <c r="Q928" s="284"/>
      <c r="R928" s="284"/>
      <c r="S928" s="284"/>
      <c r="T928" s="285"/>
      <c r="AT928" s="286" t="s">
        <v>168</v>
      </c>
      <c r="AU928" s="286" t="s">
        <v>88</v>
      </c>
      <c r="AV928" s="276" t="s">
        <v>86</v>
      </c>
      <c r="AW928" s="276" t="s">
        <v>35</v>
      </c>
      <c r="AX928" s="276" t="s">
        <v>79</v>
      </c>
      <c r="AY928" s="286" t="s">
        <v>160</v>
      </c>
    </row>
    <row r="929" s="264" customFormat="true" ht="12.8" hidden="false" customHeight="false" outlineLevel="0" collapsed="false">
      <c r="B929" s="265"/>
      <c r="C929" s="266"/>
      <c r="D929" s="254" t="s">
        <v>168</v>
      </c>
      <c r="E929" s="267"/>
      <c r="F929" s="268" t="s">
        <v>172</v>
      </c>
      <c r="G929" s="266"/>
      <c r="H929" s="269" t="n">
        <v>38.644</v>
      </c>
      <c r="I929" s="270"/>
      <c r="J929" s="266"/>
      <c r="K929" s="266"/>
      <c r="L929" s="271"/>
      <c r="M929" s="272"/>
      <c r="N929" s="273"/>
      <c r="O929" s="273"/>
      <c r="P929" s="273"/>
      <c r="Q929" s="273"/>
      <c r="R929" s="273"/>
      <c r="S929" s="273"/>
      <c r="T929" s="274"/>
      <c r="AT929" s="275" t="s">
        <v>168</v>
      </c>
      <c r="AU929" s="275" t="s">
        <v>88</v>
      </c>
      <c r="AV929" s="264" t="s">
        <v>166</v>
      </c>
      <c r="AW929" s="264" t="s">
        <v>35</v>
      </c>
      <c r="AX929" s="264" t="s">
        <v>86</v>
      </c>
      <c r="AY929" s="275" t="s">
        <v>160</v>
      </c>
    </row>
    <row r="930" s="31" customFormat="true" ht="16.5" hidden="false" customHeight="true" outlineLevel="0" collapsed="false">
      <c r="A930" s="24"/>
      <c r="B930" s="25"/>
      <c r="C930" s="237" t="s">
        <v>1000</v>
      </c>
      <c r="D930" s="237" t="s">
        <v>162</v>
      </c>
      <c r="E930" s="238" t="s">
        <v>1067</v>
      </c>
      <c r="F930" s="239" t="s">
        <v>1068</v>
      </c>
      <c r="G930" s="240" t="s">
        <v>213</v>
      </c>
      <c r="H930" s="241" t="n">
        <v>38.644</v>
      </c>
      <c r="I930" s="242"/>
      <c r="J930" s="243" t="n">
        <f aca="false">ROUND(I930*H930,2)</f>
        <v>0</v>
      </c>
      <c r="K930" s="244"/>
      <c r="L930" s="30"/>
      <c r="M930" s="245"/>
      <c r="N930" s="246" t="s">
        <v>44</v>
      </c>
      <c r="O930" s="74"/>
      <c r="P930" s="247" t="n">
        <f aca="false">O930*H930</f>
        <v>0</v>
      </c>
      <c r="Q930" s="247" t="n">
        <v>0.0003</v>
      </c>
      <c r="R930" s="247" t="n">
        <f aca="false">Q930*H930</f>
        <v>0.0115932</v>
      </c>
      <c r="S930" s="247" t="n">
        <v>0</v>
      </c>
      <c r="T930" s="248" t="n">
        <f aca="false">S930*H930</f>
        <v>0</v>
      </c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  <c r="AE930" s="24"/>
      <c r="AR930" s="249" t="s">
        <v>256</v>
      </c>
      <c r="AT930" s="249" t="s">
        <v>162</v>
      </c>
      <c r="AU930" s="249" t="s">
        <v>88</v>
      </c>
      <c r="AY930" s="3" t="s">
        <v>160</v>
      </c>
      <c r="BE930" s="250" t="n">
        <f aca="false">IF(N930="základní",J930,0)</f>
        <v>0</v>
      </c>
      <c r="BF930" s="250" t="n">
        <f aca="false">IF(N930="snížená",J930,0)</f>
        <v>0</v>
      </c>
      <c r="BG930" s="250" t="n">
        <f aca="false">IF(N930="zákl. přenesená",J930,0)</f>
        <v>0</v>
      </c>
      <c r="BH930" s="250" t="n">
        <f aca="false">IF(N930="sníž. přenesená",J930,0)</f>
        <v>0</v>
      </c>
      <c r="BI930" s="250" t="n">
        <f aca="false">IF(N930="nulová",J930,0)</f>
        <v>0</v>
      </c>
      <c r="BJ930" s="3" t="s">
        <v>86</v>
      </c>
      <c r="BK930" s="250" t="n">
        <f aca="false">ROUND(I930*H930,2)</f>
        <v>0</v>
      </c>
      <c r="BL930" s="3" t="s">
        <v>256</v>
      </c>
      <c r="BM930" s="249" t="s">
        <v>1069</v>
      </c>
    </row>
    <row r="931" s="251" customFormat="true" ht="12.8" hidden="false" customHeight="false" outlineLevel="0" collapsed="false">
      <c r="B931" s="252"/>
      <c r="C931" s="253"/>
      <c r="D931" s="254" t="s">
        <v>168</v>
      </c>
      <c r="E931" s="255"/>
      <c r="F931" s="256" t="s">
        <v>1561</v>
      </c>
      <c r="G931" s="253"/>
      <c r="H931" s="257" t="n">
        <v>38.644</v>
      </c>
      <c r="I931" s="258"/>
      <c r="J931" s="253"/>
      <c r="K931" s="253"/>
      <c r="L931" s="259"/>
      <c r="M931" s="260"/>
      <c r="N931" s="261"/>
      <c r="O931" s="261"/>
      <c r="P931" s="261"/>
      <c r="Q931" s="261"/>
      <c r="R931" s="261"/>
      <c r="S931" s="261"/>
      <c r="T931" s="262"/>
      <c r="AT931" s="263" t="s">
        <v>168</v>
      </c>
      <c r="AU931" s="263" t="s">
        <v>88</v>
      </c>
      <c r="AV931" s="251" t="s">
        <v>88</v>
      </c>
      <c r="AW931" s="251" t="s">
        <v>35</v>
      </c>
      <c r="AX931" s="251" t="s">
        <v>79</v>
      </c>
      <c r="AY931" s="263" t="s">
        <v>160</v>
      </c>
    </row>
    <row r="932" s="264" customFormat="true" ht="12.8" hidden="false" customHeight="false" outlineLevel="0" collapsed="false">
      <c r="B932" s="265"/>
      <c r="C932" s="266"/>
      <c r="D932" s="254" t="s">
        <v>168</v>
      </c>
      <c r="E932" s="267"/>
      <c r="F932" s="268" t="s">
        <v>172</v>
      </c>
      <c r="G932" s="266"/>
      <c r="H932" s="269" t="n">
        <v>38.644</v>
      </c>
      <c r="I932" s="270"/>
      <c r="J932" s="266"/>
      <c r="K932" s="266"/>
      <c r="L932" s="271"/>
      <c r="M932" s="272"/>
      <c r="N932" s="273"/>
      <c r="O932" s="273"/>
      <c r="P932" s="273"/>
      <c r="Q932" s="273"/>
      <c r="R932" s="273"/>
      <c r="S932" s="273"/>
      <c r="T932" s="274"/>
      <c r="AT932" s="275" t="s">
        <v>168</v>
      </c>
      <c r="AU932" s="275" t="s">
        <v>88</v>
      </c>
      <c r="AV932" s="264" t="s">
        <v>166</v>
      </c>
      <c r="AW932" s="264" t="s">
        <v>35</v>
      </c>
      <c r="AX932" s="264" t="s">
        <v>86</v>
      </c>
      <c r="AY932" s="275" t="s">
        <v>160</v>
      </c>
    </row>
    <row r="933" s="31" customFormat="true" ht="21.75" hidden="false" customHeight="true" outlineLevel="0" collapsed="false">
      <c r="A933" s="24"/>
      <c r="B933" s="25"/>
      <c r="C933" s="237" t="s">
        <v>1004</v>
      </c>
      <c r="D933" s="237" t="s">
        <v>162</v>
      </c>
      <c r="E933" s="238" t="s">
        <v>1092</v>
      </c>
      <c r="F933" s="239" t="s">
        <v>1093</v>
      </c>
      <c r="G933" s="240" t="s">
        <v>221</v>
      </c>
      <c r="H933" s="241" t="n">
        <v>11.59</v>
      </c>
      <c r="I933" s="242"/>
      <c r="J933" s="243" t="n">
        <f aca="false">ROUND(I933*H933,2)</f>
        <v>0</v>
      </c>
      <c r="K933" s="244"/>
      <c r="L933" s="30"/>
      <c r="M933" s="245"/>
      <c r="N933" s="246" t="s">
        <v>44</v>
      </c>
      <c r="O933" s="74"/>
      <c r="P933" s="247" t="n">
        <f aca="false">O933*H933</f>
        <v>0</v>
      </c>
      <c r="Q933" s="247" t="n">
        <v>0.00043</v>
      </c>
      <c r="R933" s="247" t="n">
        <f aca="false">Q933*H933</f>
        <v>0.0049837</v>
      </c>
      <c r="S933" s="247" t="n">
        <v>0</v>
      </c>
      <c r="T933" s="248" t="n">
        <f aca="false">S933*H933</f>
        <v>0</v>
      </c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  <c r="AE933" s="24"/>
      <c r="AR933" s="249" t="s">
        <v>256</v>
      </c>
      <c r="AT933" s="249" t="s">
        <v>162</v>
      </c>
      <c r="AU933" s="249" t="s">
        <v>88</v>
      </c>
      <c r="AY933" s="3" t="s">
        <v>160</v>
      </c>
      <c r="BE933" s="250" t="n">
        <f aca="false">IF(N933="základní",J933,0)</f>
        <v>0</v>
      </c>
      <c r="BF933" s="250" t="n">
        <f aca="false">IF(N933="snížená",J933,0)</f>
        <v>0</v>
      </c>
      <c r="BG933" s="250" t="n">
        <f aca="false">IF(N933="zákl. přenesená",J933,0)</f>
        <v>0</v>
      </c>
      <c r="BH933" s="250" t="n">
        <f aca="false">IF(N933="sníž. přenesená",J933,0)</f>
        <v>0</v>
      </c>
      <c r="BI933" s="250" t="n">
        <f aca="false">IF(N933="nulová",J933,0)</f>
        <v>0</v>
      </c>
      <c r="BJ933" s="3" t="s">
        <v>86</v>
      </c>
      <c r="BK933" s="250" t="n">
        <f aca="false">ROUND(I933*H933,2)</f>
        <v>0</v>
      </c>
      <c r="BL933" s="3" t="s">
        <v>256</v>
      </c>
      <c r="BM933" s="249" t="s">
        <v>1094</v>
      </c>
    </row>
    <row r="934" s="251" customFormat="true" ht="12.8" hidden="false" customHeight="false" outlineLevel="0" collapsed="false">
      <c r="B934" s="252"/>
      <c r="C934" s="253"/>
      <c r="D934" s="254" t="s">
        <v>168</v>
      </c>
      <c r="E934" s="255"/>
      <c r="F934" s="256" t="s">
        <v>1562</v>
      </c>
      <c r="G934" s="253"/>
      <c r="H934" s="257" t="n">
        <v>6.44</v>
      </c>
      <c r="I934" s="258"/>
      <c r="J934" s="253"/>
      <c r="K934" s="253"/>
      <c r="L934" s="259"/>
      <c r="M934" s="260"/>
      <c r="N934" s="261"/>
      <c r="O934" s="261"/>
      <c r="P934" s="261"/>
      <c r="Q934" s="261"/>
      <c r="R934" s="261"/>
      <c r="S934" s="261"/>
      <c r="T934" s="262"/>
      <c r="AT934" s="263" t="s">
        <v>168</v>
      </c>
      <c r="AU934" s="263" t="s">
        <v>88</v>
      </c>
      <c r="AV934" s="251" t="s">
        <v>88</v>
      </c>
      <c r="AW934" s="251" t="s">
        <v>35</v>
      </c>
      <c r="AX934" s="251" t="s">
        <v>79</v>
      </c>
      <c r="AY934" s="263" t="s">
        <v>160</v>
      </c>
    </row>
    <row r="935" s="251" customFormat="true" ht="12.8" hidden="false" customHeight="false" outlineLevel="0" collapsed="false">
      <c r="B935" s="252"/>
      <c r="C935" s="253"/>
      <c r="D935" s="254" t="s">
        <v>168</v>
      </c>
      <c r="E935" s="255"/>
      <c r="F935" s="256" t="s">
        <v>1563</v>
      </c>
      <c r="G935" s="253"/>
      <c r="H935" s="257" t="n">
        <v>-1.48</v>
      </c>
      <c r="I935" s="258"/>
      <c r="J935" s="253"/>
      <c r="K935" s="253"/>
      <c r="L935" s="259"/>
      <c r="M935" s="260"/>
      <c r="N935" s="261"/>
      <c r="O935" s="261"/>
      <c r="P935" s="261"/>
      <c r="Q935" s="261"/>
      <c r="R935" s="261"/>
      <c r="S935" s="261"/>
      <c r="T935" s="262"/>
      <c r="AT935" s="263" t="s">
        <v>168</v>
      </c>
      <c r="AU935" s="263" t="s">
        <v>88</v>
      </c>
      <c r="AV935" s="251" t="s">
        <v>88</v>
      </c>
      <c r="AW935" s="251" t="s">
        <v>35</v>
      </c>
      <c r="AX935" s="251" t="s">
        <v>79</v>
      </c>
      <c r="AY935" s="263" t="s">
        <v>160</v>
      </c>
    </row>
    <row r="936" s="251" customFormat="true" ht="12.8" hidden="false" customHeight="false" outlineLevel="0" collapsed="false">
      <c r="B936" s="252"/>
      <c r="C936" s="253"/>
      <c r="D936" s="254" t="s">
        <v>168</v>
      </c>
      <c r="E936" s="255"/>
      <c r="F936" s="256" t="s">
        <v>1564</v>
      </c>
      <c r="G936" s="253"/>
      <c r="H936" s="257" t="n">
        <v>-0.7</v>
      </c>
      <c r="I936" s="258"/>
      <c r="J936" s="253"/>
      <c r="K936" s="253"/>
      <c r="L936" s="259"/>
      <c r="M936" s="260"/>
      <c r="N936" s="261"/>
      <c r="O936" s="261"/>
      <c r="P936" s="261"/>
      <c r="Q936" s="261"/>
      <c r="R936" s="261"/>
      <c r="S936" s="261"/>
      <c r="T936" s="262"/>
      <c r="AT936" s="263" t="s">
        <v>168</v>
      </c>
      <c r="AU936" s="263" t="s">
        <v>88</v>
      </c>
      <c r="AV936" s="251" t="s">
        <v>88</v>
      </c>
      <c r="AW936" s="251" t="s">
        <v>35</v>
      </c>
      <c r="AX936" s="251" t="s">
        <v>79</v>
      </c>
      <c r="AY936" s="263" t="s">
        <v>160</v>
      </c>
    </row>
    <row r="937" s="276" customFormat="true" ht="12.8" hidden="false" customHeight="false" outlineLevel="0" collapsed="false">
      <c r="B937" s="277"/>
      <c r="C937" s="278"/>
      <c r="D937" s="254" t="s">
        <v>168</v>
      </c>
      <c r="E937" s="279"/>
      <c r="F937" s="280" t="s">
        <v>1330</v>
      </c>
      <c r="G937" s="278"/>
      <c r="H937" s="279"/>
      <c r="I937" s="281"/>
      <c r="J937" s="278"/>
      <c r="K937" s="278"/>
      <c r="L937" s="282"/>
      <c r="M937" s="283"/>
      <c r="N937" s="284"/>
      <c r="O937" s="284"/>
      <c r="P937" s="284"/>
      <c r="Q937" s="284"/>
      <c r="R937" s="284"/>
      <c r="S937" s="284"/>
      <c r="T937" s="285"/>
      <c r="AT937" s="286" t="s">
        <v>168</v>
      </c>
      <c r="AU937" s="286" t="s">
        <v>88</v>
      </c>
      <c r="AV937" s="276" t="s">
        <v>86</v>
      </c>
      <c r="AW937" s="276" t="s">
        <v>35</v>
      </c>
      <c r="AX937" s="276" t="s">
        <v>79</v>
      </c>
      <c r="AY937" s="286" t="s">
        <v>160</v>
      </c>
    </row>
    <row r="938" s="251" customFormat="true" ht="12.8" hidden="false" customHeight="false" outlineLevel="0" collapsed="false">
      <c r="B938" s="252"/>
      <c r="C938" s="253"/>
      <c r="D938" s="254" t="s">
        <v>168</v>
      </c>
      <c r="E938" s="255"/>
      <c r="F938" s="256" t="s">
        <v>1565</v>
      </c>
      <c r="G938" s="253"/>
      <c r="H938" s="257" t="n">
        <v>9.19</v>
      </c>
      <c r="I938" s="258"/>
      <c r="J938" s="253"/>
      <c r="K938" s="253"/>
      <c r="L938" s="259"/>
      <c r="M938" s="260"/>
      <c r="N938" s="261"/>
      <c r="O938" s="261"/>
      <c r="P938" s="261"/>
      <c r="Q938" s="261"/>
      <c r="R938" s="261"/>
      <c r="S938" s="261"/>
      <c r="T938" s="262"/>
      <c r="AT938" s="263" t="s">
        <v>168</v>
      </c>
      <c r="AU938" s="263" t="s">
        <v>88</v>
      </c>
      <c r="AV938" s="251" t="s">
        <v>88</v>
      </c>
      <c r="AW938" s="251" t="s">
        <v>35</v>
      </c>
      <c r="AX938" s="251" t="s">
        <v>79</v>
      </c>
      <c r="AY938" s="263" t="s">
        <v>160</v>
      </c>
    </row>
    <row r="939" s="251" customFormat="true" ht="12.8" hidden="false" customHeight="false" outlineLevel="0" collapsed="false">
      <c r="B939" s="252"/>
      <c r="C939" s="253"/>
      <c r="D939" s="254" t="s">
        <v>168</v>
      </c>
      <c r="E939" s="255"/>
      <c r="F939" s="256" t="s">
        <v>1566</v>
      </c>
      <c r="G939" s="253"/>
      <c r="H939" s="257" t="n">
        <v>-1.86</v>
      </c>
      <c r="I939" s="258"/>
      <c r="J939" s="253"/>
      <c r="K939" s="253"/>
      <c r="L939" s="259"/>
      <c r="M939" s="260"/>
      <c r="N939" s="261"/>
      <c r="O939" s="261"/>
      <c r="P939" s="261"/>
      <c r="Q939" s="261"/>
      <c r="R939" s="261"/>
      <c r="S939" s="261"/>
      <c r="T939" s="262"/>
      <c r="AT939" s="263" t="s">
        <v>168</v>
      </c>
      <c r="AU939" s="263" t="s">
        <v>88</v>
      </c>
      <c r="AV939" s="251" t="s">
        <v>88</v>
      </c>
      <c r="AW939" s="251" t="s">
        <v>35</v>
      </c>
      <c r="AX939" s="251" t="s">
        <v>79</v>
      </c>
      <c r="AY939" s="263" t="s">
        <v>160</v>
      </c>
    </row>
    <row r="940" s="276" customFormat="true" ht="12.8" hidden="false" customHeight="false" outlineLevel="0" collapsed="false">
      <c r="B940" s="277"/>
      <c r="C940" s="278"/>
      <c r="D940" s="254" t="s">
        <v>168</v>
      </c>
      <c r="E940" s="279"/>
      <c r="F940" s="280" t="s">
        <v>1338</v>
      </c>
      <c r="G940" s="278"/>
      <c r="H940" s="279"/>
      <c r="I940" s="281"/>
      <c r="J940" s="278"/>
      <c r="K940" s="278"/>
      <c r="L940" s="282"/>
      <c r="M940" s="283"/>
      <c r="N940" s="284"/>
      <c r="O940" s="284"/>
      <c r="P940" s="284"/>
      <c r="Q940" s="284"/>
      <c r="R940" s="284"/>
      <c r="S940" s="284"/>
      <c r="T940" s="285"/>
      <c r="AT940" s="286" t="s">
        <v>168</v>
      </c>
      <c r="AU940" s="286" t="s">
        <v>88</v>
      </c>
      <c r="AV940" s="276" t="s">
        <v>86</v>
      </c>
      <c r="AW940" s="276" t="s">
        <v>35</v>
      </c>
      <c r="AX940" s="276" t="s">
        <v>79</v>
      </c>
      <c r="AY940" s="286" t="s">
        <v>160</v>
      </c>
    </row>
    <row r="941" s="264" customFormat="true" ht="12.8" hidden="false" customHeight="false" outlineLevel="0" collapsed="false">
      <c r="B941" s="265"/>
      <c r="C941" s="266"/>
      <c r="D941" s="254" t="s">
        <v>168</v>
      </c>
      <c r="E941" s="267"/>
      <c r="F941" s="268" t="s">
        <v>172</v>
      </c>
      <c r="G941" s="266"/>
      <c r="H941" s="269" t="n">
        <v>11.59</v>
      </c>
      <c r="I941" s="270"/>
      <c r="J941" s="266"/>
      <c r="K941" s="266"/>
      <c r="L941" s="271"/>
      <c r="M941" s="272"/>
      <c r="N941" s="273"/>
      <c r="O941" s="273"/>
      <c r="P941" s="273"/>
      <c r="Q941" s="273"/>
      <c r="R941" s="273"/>
      <c r="S941" s="273"/>
      <c r="T941" s="274"/>
      <c r="AT941" s="275" t="s">
        <v>168</v>
      </c>
      <c r="AU941" s="275" t="s">
        <v>88</v>
      </c>
      <c r="AV941" s="264" t="s">
        <v>166</v>
      </c>
      <c r="AW941" s="264" t="s">
        <v>35</v>
      </c>
      <c r="AX941" s="264" t="s">
        <v>86</v>
      </c>
      <c r="AY941" s="275" t="s">
        <v>160</v>
      </c>
    </row>
    <row r="942" s="31" customFormat="true" ht="33" hidden="false" customHeight="true" outlineLevel="0" collapsed="false">
      <c r="A942" s="24"/>
      <c r="B942" s="25"/>
      <c r="C942" s="287" t="s">
        <v>1008</v>
      </c>
      <c r="D942" s="287" t="s">
        <v>262</v>
      </c>
      <c r="E942" s="288" t="s">
        <v>1100</v>
      </c>
      <c r="F942" s="289" t="s">
        <v>1101</v>
      </c>
      <c r="G942" s="290" t="s">
        <v>259</v>
      </c>
      <c r="H942" s="291" t="n">
        <v>38.247</v>
      </c>
      <c r="I942" s="292"/>
      <c r="J942" s="293" t="n">
        <f aca="false">ROUND(I942*H942,2)</f>
        <v>0</v>
      </c>
      <c r="K942" s="294"/>
      <c r="L942" s="295"/>
      <c r="M942" s="296"/>
      <c r="N942" s="297" t="s">
        <v>44</v>
      </c>
      <c r="O942" s="74"/>
      <c r="P942" s="247" t="n">
        <f aca="false">O942*H942</f>
        <v>0</v>
      </c>
      <c r="Q942" s="247" t="n">
        <v>0.00045</v>
      </c>
      <c r="R942" s="247" t="n">
        <f aca="false">Q942*H942</f>
        <v>0.01721115</v>
      </c>
      <c r="S942" s="247" t="n">
        <v>0</v>
      </c>
      <c r="T942" s="248" t="n">
        <f aca="false">S942*H942</f>
        <v>0</v>
      </c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  <c r="AE942" s="24"/>
      <c r="AR942" s="249" t="s">
        <v>331</v>
      </c>
      <c r="AT942" s="249" t="s">
        <v>262</v>
      </c>
      <c r="AU942" s="249" t="s">
        <v>88</v>
      </c>
      <c r="AY942" s="3" t="s">
        <v>160</v>
      </c>
      <c r="BE942" s="250" t="n">
        <f aca="false">IF(N942="základní",J942,0)</f>
        <v>0</v>
      </c>
      <c r="BF942" s="250" t="n">
        <f aca="false">IF(N942="snížená",J942,0)</f>
        <v>0</v>
      </c>
      <c r="BG942" s="250" t="n">
        <f aca="false">IF(N942="zákl. přenesená",J942,0)</f>
        <v>0</v>
      </c>
      <c r="BH942" s="250" t="n">
        <f aca="false">IF(N942="sníž. přenesená",J942,0)</f>
        <v>0</v>
      </c>
      <c r="BI942" s="250" t="n">
        <f aca="false">IF(N942="nulová",J942,0)</f>
        <v>0</v>
      </c>
      <c r="BJ942" s="3" t="s">
        <v>86</v>
      </c>
      <c r="BK942" s="250" t="n">
        <f aca="false">ROUND(I942*H942,2)</f>
        <v>0</v>
      </c>
      <c r="BL942" s="3" t="s">
        <v>256</v>
      </c>
      <c r="BM942" s="249" t="s">
        <v>1102</v>
      </c>
    </row>
    <row r="943" s="251" customFormat="true" ht="12.8" hidden="false" customHeight="false" outlineLevel="0" collapsed="false">
      <c r="B943" s="252"/>
      <c r="C943" s="253"/>
      <c r="D943" s="254" t="s">
        <v>168</v>
      </c>
      <c r="E943" s="253"/>
      <c r="F943" s="256" t="s">
        <v>1567</v>
      </c>
      <c r="G943" s="253"/>
      <c r="H943" s="257" t="n">
        <v>38.247</v>
      </c>
      <c r="I943" s="258"/>
      <c r="J943" s="253"/>
      <c r="K943" s="253"/>
      <c r="L943" s="259"/>
      <c r="M943" s="260"/>
      <c r="N943" s="261"/>
      <c r="O943" s="261"/>
      <c r="P943" s="261"/>
      <c r="Q943" s="261"/>
      <c r="R943" s="261"/>
      <c r="S943" s="261"/>
      <c r="T943" s="262"/>
      <c r="AT943" s="263" t="s">
        <v>168</v>
      </c>
      <c r="AU943" s="263" t="s">
        <v>88</v>
      </c>
      <c r="AV943" s="251" t="s">
        <v>88</v>
      </c>
      <c r="AW943" s="251" t="s">
        <v>3</v>
      </c>
      <c r="AX943" s="251" t="s">
        <v>86</v>
      </c>
      <c r="AY943" s="263" t="s">
        <v>160</v>
      </c>
    </row>
    <row r="944" s="31" customFormat="true" ht="21.75" hidden="false" customHeight="true" outlineLevel="0" collapsed="false">
      <c r="A944" s="24"/>
      <c r="B944" s="25"/>
      <c r="C944" s="237" t="s">
        <v>1012</v>
      </c>
      <c r="D944" s="237" t="s">
        <v>162</v>
      </c>
      <c r="E944" s="238" t="s">
        <v>1105</v>
      </c>
      <c r="F944" s="239" t="s">
        <v>1106</v>
      </c>
      <c r="G944" s="240" t="s">
        <v>213</v>
      </c>
      <c r="H944" s="241" t="n">
        <v>38.644</v>
      </c>
      <c r="I944" s="242"/>
      <c r="J944" s="243" t="n">
        <f aca="false">ROUND(I944*H944,2)</f>
        <v>0</v>
      </c>
      <c r="K944" s="244"/>
      <c r="L944" s="30"/>
      <c r="M944" s="245"/>
      <c r="N944" s="246" t="s">
        <v>44</v>
      </c>
      <c r="O944" s="74"/>
      <c r="P944" s="247" t="n">
        <f aca="false">O944*H944</f>
        <v>0</v>
      </c>
      <c r="Q944" s="247" t="n">
        <v>0.0063</v>
      </c>
      <c r="R944" s="247" t="n">
        <f aca="false">Q944*H944</f>
        <v>0.2434572</v>
      </c>
      <c r="S944" s="247" t="n">
        <v>0</v>
      </c>
      <c r="T944" s="248" t="n">
        <f aca="false">S944*H944</f>
        <v>0</v>
      </c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  <c r="AE944" s="24"/>
      <c r="AR944" s="249" t="s">
        <v>256</v>
      </c>
      <c r="AT944" s="249" t="s">
        <v>162</v>
      </c>
      <c r="AU944" s="249" t="s">
        <v>88</v>
      </c>
      <c r="AY944" s="3" t="s">
        <v>160</v>
      </c>
      <c r="BE944" s="250" t="n">
        <f aca="false">IF(N944="základní",J944,0)</f>
        <v>0</v>
      </c>
      <c r="BF944" s="250" t="n">
        <f aca="false">IF(N944="snížená",J944,0)</f>
        <v>0</v>
      </c>
      <c r="BG944" s="250" t="n">
        <f aca="false">IF(N944="zákl. přenesená",J944,0)</f>
        <v>0</v>
      </c>
      <c r="BH944" s="250" t="n">
        <f aca="false">IF(N944="sníž. přenesená",J944,0)</f>
        <v>0</v>
      </c>
      <c r="BI944" s="250" t="n">
        <f aca="false">IF(N944="nulová",J944,0)</f>
        <v>0</v>
      </c>
      <c r="BJ944" s="3" t="s">
        <v>86</v>
      </c>
      <c r="BK944" s="250" t="n">
        <f aca="false">ROUND(I944*H944,2)</f>
        <v>0</v>
      </c>
      <c r="BL944" s="3" t="s">
        <v>256</v>
      </c>
      <c r="BM944" s="249" t="s">
        <v>1107</v>
      </c>
    </row>
    <row r="945" s="251" customFormat="true" ht="12.8" hidden="false" customHeight="false" outlineLevel="0" collapsed="false">
      <c r="B945" s="252"/>
      <c r="C945" s="253"/>
      <c r="D945" s="254" t="s">
        <v>168</v>
      </c>
      <c r="E945" s="255"/>
      <c r="F945" s="256" t="s">
        <v>1329</v>
      </c>
      <c r="G945" s="253"/>
      <c r="H945" s="257" t="n">
        <v>2.54</v>
      </c>
      <c r="I945" s="258"/>
      <c r="J945" s="253"/>
      <c r="K945" s="253"/>
      <c r="L945" s="259"/>
      <c r="M945" s="260"/>
      <c r="N945" s="261"/>
      <c r="O945" s="261"/>
      <c r="P945" s="261"/>
      <c r="Q945" s="261"/>
      <c r="R945" s="261"/>
      <c r="S945" s="261"/>
      <c r="T945" s="262"/>
      <c r="AT945" s="263" t="s">
        <v>168</v>
      </c>
      <c r="AU945" s="263" t="s">
        <v>88</v>
      </c>
      <c r="AV945" s="251" t="s">
        <v>88</v>
      </c>
      <c r="AW945" s="251" t="s">
        <v>35</v>
      </c>
      <c r="AX945" s="251" t="s">
        <v>79</v>
      </c>
      <c r="AY945" s="263" t="s">
        <v>160</v>
      </c>
    </row>
    <row r="946" s="276" customFormat="true" ht="12.8" hidden="false" customHeight="false" outlineLevel="0" collapsed="false">
      <c r="B946" s="277"/>
      <c r="C946" s="278"/>
      <c r="D946" s="254" t="s">
        <v>168</v>
      </c>
      <c r="E946" s="279"/>
      <c r="F946" s="280" t="s">
        <v>1330</v>
      </c>
      <c r="G946" s="278"/>
      <c r="H946" s="279"/>
      <c r="I946" s="281"/>
      <c r="J946" s="278"/>
      <c r="K946" s="278"/>
      <c r="L946" s="282"/>
      <c r="M946" s="283"/>
      <c r="N946" s="284"/>
      <c r="O946" s="284"/>
      <c r="P946" s="284"/>
      <c r="Q946" s="284"/>
      <c r="R946" s="284"/>
      <c r="S946" s="284"/>
      <c r="T946" s="285"/>
      <c r="AT946" s="286" t="s">
        <v>168</v>
      </c>
      <c r="AU946" s="286" t="s">
        <v>88</v>
      </c>
      <c r="AV946" s="276" t="s">
        <v>86</v>
      </c>
      <c r="AW946" s="276" t="s">
        <v>35</v>
      </c>
      <c r="AX946" s="276" t="s">
        <v>79</v>
      </c>
      <c r="AY946" s="286" t="s">
        <v>160</v>
      </c>
    </row>
    <row r="947" s="251" customFormat="true" ht="12.8" hidden="false" customHeight="false" outlineLevel="0" collapsed="false">
      <c r="B947" s="252"/>
      <c r="C947" s="253"/>
      <c r="D947" s="254" t="s">
        <v>168</v>
      </c>
      <c r="E947" s="255"/>
      <c r="F947" s="256" t="s">
        <v>1331</v>
      </c>
      <c r="G947" s="253"/>
      <c r="H947" s="257" t="n">
        <v>3.89</v>
      </c>
      <c r="I947" s="258"/>
      <c r="J947" s="253"/>
      <c r="K947" s="253"/>
      <c r="L947" s="259"/>
      <c r="M947" s="260"/>
      <c r="N947" s="261"/>
      <c r="O947" s="261"/>
      <c r="P947" s="261"/>
      <c r="Q947" s="261"/>
      <c r="R947" s="261"/>
      <c r="S947" s="261"/>
      <c r="T947" s="262"/>
      <c r="AT947" s="263" t="s">
        <v>168</v>
      </c>
      <c r="AU947" s="263" t="s">
        <v>88</v>
      </c>
      <c r="AV947" s="251" t="s">
        <v>88</v>
      </c>
      <c r="AW947" s="251" t="s">
        <v>35</v>
      </c>
      <c r="AX947" s="251" t="s">
        <v>79</v>
      </c>
      <c r="AY947" s="263" t="s">
        <v>160</v>
      </c>
    </row>
    <row r="948" s="276" customFormat="true" ht="12.8" hidden="false" customHeight="false" outlineLevel="0" collapsed="false">
      <c r="B948" s="277"/>
      <c r="C948" s="278"/>
      <c r="D948" s="254" t="s">
        <v>168</v>
      </c>
      <c r="E948" s="279"/>
      <c r="F948" s="280" t="s">
        <v>1332</v>
      </c>
      <c r="G948" s="278"/>
      <c r="H948" s="279"/>
      <c r="I948" s="281"/>
      <c r="J948" s="278"/>
      <c r="K948" s="278"/>
      <c r="L948" s="282"/>
      <c r="M948" s="283"/>
      <c r="N948" s="284"/>
      <c r="O948" s="284"/>
      <c r="P948" s="284"/>
      <c r="Q948" s="284"/>
      <c r="R948" s="284"/>
      <c r="S948" s="284"/>
      <c r="T948" s="285"/>
      <c r="AT948" s="286" t="s">
        <v>168</v>
      </c>
      <c r="AU948" s="286" t="s">
        <v>88</v>
      </c>
      <c r="AV948" s="276" t="s">
        <v>86</v>
      </c>
      <c r="AW948" s="276" t="s">
        <v>35</v>
      </c>
      <c r="AX948" s="276" t="s">
        <v>79</v>
      </c>
      <c r="AY948" s="286" t="s">
        <v>160</v>
      </c>
    </row>
    <row r="949" s="251" customFormat="true" ht="12.8" hidden="false" customHeight="false" outlineLevel="0" collapsed="false">
      <c r="B949" s="252"/>
      <c r="C949" s="253"/>
      <c r="D949" s="254" t="s">
        <v>168</v>
      </c>
      <c r="E949" s="255"/>
      <c r="F949" s="256" t="s">
        <v>1333</v>
      </c>
      <c r="G949" s="253"/>
      <c r="H949" s="257" t="n">
        <v>21.17</v>
      </c>
      <c r="I949" s="258"/>
      <c r="J949" s="253"/>
      <c r="K949" s="253"/>
      <c r="L949" s="259"/>
      <c r="M949" s="260"/>
      <c r="N949" s="261"/>
      <c r="O949" s="261"/>
      <c r="P949" s="261"/>
      <c r="Q949" s="261"/>
      <c r="R949" s="261"/>
      <c r="S949" s="261"/>
      <c r="T949" s="262"/>
      <c r="AT949" s="263" t="s">
        <v>168</v>
      </c>
      <c r="AU949" s="263" t="s">
        <v>88</v>
      </c>
      <c r="AV949" s="251" t="s">
        <v>88</v>
      </c>
      <c r="AW949" s="251" t="s">
        <v>35</v>
      </c>
      <c r="AX949" s="251" t="s">
        <v>79</v>
      </c>
      <c r="AY949" s="263" t="s">
        <v>160</v>
      </c>
    </row>
    <row r="950" s="276" customFormat="true" ht="12.8" hidden="false" customHeight="false" outlineLevel="0" collapsed="false">
      <c r="B950" s="277"/>
      <c r="C950" s="278"/>
      <c r="D950" s="254" t="s">
        <v>168</v>
      </c>
      <c r="E950" s="279"/>
      <c r="F950" s="280" t="s">
        <v>1334</v>
      </c>
      <c r="G950" s="278"/>
      <c r="H950" s="279"/>
      <c r="I950" s="281"/>
      <c r="J950" s="278"/>
      <c r="K950" s="278"/>
      <c r="L950" s="282"/>
      <c r="M950" s="283"/>
      <c r="N950" s="284"/>
      <c r="O950" s="284"/>
      <c r="P950" s="284"/>
      <c r="Q950" s="284"/>
      <c r="R950" s="284"/>
      <c r="S950" s="284"/>
      <c r="T950" s="285"/>
      <c r="AT950" s="286" t="s">
        <v>168</v>
      </c>
      <c r="AU950" s="286" t="s">
        <v>88</v>
      </c>
      <c r="AV950" s="276" t="s">
        <v>86</v>
      </c>
      <c r="AW950" s="276" t="s">
        <v>35</v>
      </c>
      <c r="AX950" s="276" t="s">
        <v>79</v>
      </c>
      <c r="AY950" s="286" t="s">
        <v>160</v>
      </c>
    </row>
    <row r="951" s="251" customFormat="true" ht="12.8" hidden="false" customHeight="false" outlineLevel="0" collapsed="false">
      <c r="B951" s="252"/>
      <c r="C951" s="253"/>
      <c r="D951" s="254" t="s">
        <v>168</v>
      </c>
      <c r="E951" s="255"/>
      <c r="F951" s="256" t="s">
        <v>1337</v>
      </c>
      <c r="G951" s="253"/>
      <c r="H951" s="257" t="n">
        <v>5.6</v>
      </c>
      <c r="I951" s="258"/>
      <c r="J951" s="253"/>
      <c r="K951" s="253"/>
      <c r="L951" s="259"/>
      <c r="M951" s="260"/>
      <c r="N951" s="261"/>
      <c r="O951" s="261"/>
      <c r="P951" s="261"/>
      <c r="Q951" s="261"/>
      <c r="R951" s="261"/>
      <c r="S951" s="261"/>
      <c r="T951" s="262"/>
      <c r="AT951" s="263" t="s">
        <v>168</v>
      </c>
      <c r="AU951" s="263" t="s">
        <v>88</v>
      </c>
      <c r="AV951" s="251" t="s">
        <v>88</v>
      </c>
      <c r="AW951" s="251" t="s">
        <v>35</v>
      </c>
      <c r="AX951" s="251" t="s">
        <v>79</v>
      </c>
      <c r="AY951" s="263" t="s">
        <v>160</v>
      </c>
    </row>
    <row r="952" s="276" customFormat="true" ht="12.8" hidden="false" customHeight="false" outlineLevel="0" collapsed="false">
      <c r="B952" s="277"/>
      <c r="C952" s="278"/>
      <c r="D952" s="254" t="s">
        <v>168</v>
      </c>
      <c r="E952" s="279"/>
      <c r="F952" s="280" t="s">
        <v>1338</v>
      </c>
      <c r="G952" s="278"/>
      <c r="H952" s="279"/>
      <c r="I952" s="281"/>
      <c r="J952" s="278"/>
      <c r="K952" s="278"/>
      <c r="L952" s="282"/>
      <c r="M952" s="283"/>
      <c r="N952" s="284"/>
      <c r="O952" s="284"/>
      <c r="P952" s="284"/>
      <c r="Q952" s="284"/>
      <c r="R952" s="284"/>
      <c r="S952" s="284"/>
      <c r="T952" s="285"/>
      <c r="AT952" s="286" t="s">
        <v>168</v>
      </c>
      <c r="AU952" s="286" t="s">
        <v>88</v>
      </c>
      <c r="AV952" s="276" t="s">
        <v>86</v>
      </c>
      <c r="AW952" s="276" t="s">
        <v>35</v>
      </c>
      <c r="AX952" s="276" t="s">
        <v>79</v>
      </c>
      <c r="AY952" s="286" t="s">
        <v>160</v>
      </c>
    </row>
    <row r="953" s="251" customFormat="true" ht="12.8" hidden="false" customHeight="false" outlineLevel="0" collapsed="false">
      <c r="B953" s="252"/>
      <c r="C953" s="253"/>
      <c r="D953" s="254" t="s">
        <v>168</v>
      </c>
      <c r="E953" s="255"/>
      <c r="F953" s="256" t="s">
        <v>1560</v>
      </c>
      <c r="G953" s="253"/>
      <c r="H953" s="257" t="n">
        <v>5.444</v>
      </c>
      <c r="I953" s="258"/>
      <c r="J953" s="253"/>
      <c r="K953" s="253"/>
      <c r="L953" s="259"/>
      <c r="M953" s="260"/>
      <c r="N953" s="261"/>
      <c r="O953" s="261"/>
      <c r="P953" s="261"/>
      <c r="Q953" s="261"/>
      <c r="R953" s="261"/>
      <c r="S953" s="261"/>
      <c r="T953" s="262"/>
      <c r="AT953" s="263" t="s">
        <v>168</v>
      </c>
      <c r="AU953" s="263" t="s">
        <v>88</v>
      </c>
      <c r="AV953" s="251" t="s">
        <v>88</v>
      </c>
      <c r="AW953" s="251" t="s">
        <v>35</v>
      </c>
      <c r="AX953" s="251" t="s">
        <v>79</v>
      </c>
      <c r="AY953" s="263" t="s">
        <v>160</v>
      </c>
    </row>
    <row r="954" s="276" customFormat="true" ht="12.8" hidden="false" customHeight="false" outlineLevel="0" collapsed="false">
      <c r="B954" s="277"/>
      <c r="C954" s="278"/>
      <c r="D954" s="254" t="s">
        <v>168</v>
      </c>
      <c r="E954" s="279"/>
      <c r="F954" s="280" t="s">
        <v>1342</v>
      </c>
      <c r="G954" s="278"/>
      <c r="H954" s="279"/>
      <c r="I954" s="281"/>
      <c r="J954" s="278"/>
      <c r="K954" s="278"/>
      <c r="L954" s="282"/>
      <c r="M954" s="283"/>
      <c r="N954" s="284"/>
      <c r="O954" s="284"/>
      <c r="P954" s="284"/>
      <c r="Q954" s="284"/>
      <c r="R954" s="284"/>
      <c r="S954" s="284"/>
      <c r="T954" s="285"/>
      <c r="AT954" s="286" t="s">
        <v>168</v>
      </c>
      <c r="AU954" s="286" t="s">
        <v>88</v>
      </c>
      <c r="AV954" s="276" t="s">
        <v>86</v>
      </c>
      <c r="AW954" s="276" t="s">
        <v>35</v>
      </c>
      <c r="AX954" s="276" t="s">
        <v>79</v>
      </c>
      <c r="AY954" s="286" t="s">
        <v>160</v>
      </c>
    </row>
    <row r="955" s="264" customFormat="true" ht="12.8" hidden="false" customHeight="false" outlineLevel="0" collapsed="false">
      <c r="B955" s="265"/>
      <c r="C955" s="266"/>
      <c r="D955" s="254" t="s">
        <v>168</v>
      </c>
      <c r="E955" s="267"/>
      <c r="F955" s="268" t="s">
        <v>172</v>
      </c>
      <c r="G955" s="266"/>
      <c r="H955" s="269" t="n">
        <v>38.644</v>
      </c>
      <c r="I955" s="270"/>
      <c r="J955" s="266"/>
      <c r="K955" s="266"/>
      <c r="L955" s="271"/>
      <c r="M955" s="272"/>
      <c r="N955" s="273"/>
      <c r="O955" s="273"/>
      <c r="P955" s="273"/>
      <c r="Q955" s="273"/>
      <c r="R955" s="273"/>
      <c r="S955" s="273"/>
      <c r="T955" s="274"/>
      <c r="AT955" s="275" t="s">
        <v>168</v>
      </c>
      <c r="AU955" s="275" t="s">
        <v>88</v>
      </c>
      <c r="AV955" s="264" t="s">
        <v>166</v>
      </c>
      <c r="AW955" s="264" t="s">
        <v>35</v>
      </c>
      <c r="AX955" s="264" t="s">
        <v>86</v>
      </c>
      <c r="AY955" s="275" t="s">
        <v>160</v>
      </c>
    </row>
    <row r="956" s="31" customFormat="true" ht="33" hidden="false" customHeight="true" outlineLevel="0" collapsed="false">
      <c r="A956" s="24"/>
      <c r="B956" s="25"/>
      <c r="C956" s="287" t="s">
        <v>1016</v>
      </c>
      <c r="D956" s="287" t="s">
        <v>262</v>
      </c>
      <c r="E956" s="288" t="s">
        <v>1086</v>
      </c>
      <c r="F956" s="289" t="s">
        <v>1087</v>
      </c>
      <c r="G956" s="290" t="s">
        <v>213</v>
      </c>
      <c r="H956" s="291" t="n">
        <v>42.508</v>
      </c>
      <c r="I956" s="292"/>
      <c r="J956" s="293" t="n">
        <f aca="false">ROUND(I956*H956,2)</f>
        <v>0</v>
      </c>
      <c r="K956" s="294"/>
      <c r="L956" s="295"/>
      <c r="M956" s="296"/>
      <c r="N956" s="297" t="s">
        <v>44</v>
      </c>
      <c r="O956" s="74"/>
      <c r="P956" s="247" t="n">
        <f aca="false">O956*H956</f>
        <v>0</v>
      </c>
      <c r="Q956" s="247" t="n">
        <v>0.018</v>
      </c>
      <c r="R956" s="247" t="n">
        <f aca="false">Q956*H956</f>
        <v>0.765144</v>
      </c>
      <c r="S956" s="247" t="n">
        <v>0</v>
      </c>
      <c r="T956" s="248" t="n">
        <f aca="false">S956*H956</f>
        <v>0</v>
      </c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  <c r="AE956" s="24"/>
      <c r="AR956" s="249" t="s">
        <v>331</v>
      </c>
      <c r="AT956" s="249" t="s">
        <v>262</v>
      </c>
      <c r="AU956" s="249" t="s">
        <v>88</v>
      </c>
      <c r="AY956" s="3" t="s">
        <v>160</v>
      </c>
      <c r="BE956" s="250" t="n">
        <f aca="false">IF(N956="základní",J956,0)</f>
        <v>0</v>
      </c>
      <c r="BF956" s="250" t="n">
        <f aca="false">IF(N956="snížená",J956,0)</f>
        <v>0</v>
      </c>
      <c r="BG956" s="250" t="n">
        <f aca="false">IF(N956="zákl. přenesená",J956,0)</f>
        <v>0</v>
      </c>
      <c r="BH956" s="250" t="n">
        <f aca="false">IF(N956="sníž. přenesená",J956,0)</f>
        <v>0</v>
      </c>
      <c r="BI956" s="250" t="n">
        <f aca="false">IF(N956="nulová",J956,0)</f>
        <v>0</v>
      </c>
      <c r="BJ956" s="3" t="s">
        <v>86</v>
      </c>
      <c r="BK956" s="250" t="n">
        <f aca="false">ROUND(I956*H956,2)</f>
        <v>0</v>
      </c>
      <c r="BL956" s="3" t="s">
        <v>256</v>
      </c>
      <c r="BM956" s="249" t="s">
        <v>1109</v>
      </c>
    </row>
    <row r="957" s="251" customFormat="true" ht="12.8" hidden="false" customHeight="false" outlineLevel="0" collapsed="false">
      <c r="B957" s="252"/>
      <c r="C957" s="253"/>
      <c r="D957" s="254" t="s">
        <v>168</v>
      </c>
      <c r="E957" s="253"/>
      <c r="F957" s="256" t="s">
        <v>1568</v>
      </c>
      <c r="G957" s="253"/>
      <c r="H957" s="257" t="n">
        <v>42.508</v>
      </c>
      <c r="I957" s="258"/>
      <c r="J957" s="253"/>
      <c r="K957" s="253"/>
      <c r="L957" s="259"/>
      <c r="M957" s="260"/>
      <c r="N957" s="261"/>
      <c r="O957" s="261"/>
      <c r="P957" s="261"/>
      <c r="Q957" s="261"/>
      <c r="R957" s="261"/>
      <c r="S957" s="261"/>
      <c r="T957" s="262"/>
      <c r="AT957" s="263" t="s">
        <v>168</v>
      </c>
      <c r="AU957" s="263" t="s">
        <v>88</v>
      </c>
      <c r="AV957" s="251" t="s">
        <v>88</v>
      </c>
      <c r="AW957" s="251" t="s">
        <v>3</v>
      </c>
      <c r="AX957" s="251" t="s">
        <v>86</v>
      </c>
      <c r="AY957" s="263" t="s">
        <v>160</v>
      </c>
    </row>
    <row r="958" s="31" customFormat="true" ht="21.75" hidden="false" customHeight="true" outlineLevel="0" collapsed="false">
      <c r="A958" s="24"/>
      <c r="B958" s="25"/>
      <c r="C958" s="237" t="s">
        <v>1020</v>
      </c>
      <c r="D958" s="237" t="s">
        <v>162</v>
      </c>
      <c r="E958" s="238" t="s">
        <v>1112</v>
      </c>
      <c r="F958" s="239" t="s">
        <v>1113</v>
      </c>
      <c r="G958" s="240" t="s">
        <v>213</v>
      </c>
      <c r="H958" s="241" t="n">
        <v>6.43</v>
      </c>
      <c r="I958" s="242"/>
      <c r="J958" s="243" t="n">
        <f aca="false">ROUND(I958*H958,2)</f>
        <v>0</v>
      </c>
      <c r="K958" s="244"/>
      <c r="L958" s="30"/>
      <c r="M958" s="245"/>
      <c r="N958" s="246" t="s">
        <v>44</v>
      </c>
      <c r="O958" s="74"/>
      <c r="P958" s="247" t="n">
        <f aca="false">O958*H958</f>
        <v>0</v>
      </c>
      <c r="Q958" s="247" t="n">
        <v>0</v>
      </c>
      <c r="R958" s="247" t="n">
        <f aca="false">Q958*H958</f>
        <v>0</v>
      </c>
      <c r="S958" s="247" t="n">
        <v>0</v>
      </c>
      <c r="T958" s="248" t="n">
        <f aca="false">S958*H958</f>
        <v>0</v>
      </c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  <c r="AE958" s="24"/>
      <c r="AR958" s="249" t="s">
        <v>256</v>
      </c>
      <c r="AT958" s="249" t="s">
        <v>162</v>
      </c>
      <c r="AU958" s="249" t="s">
        <v>88</v>
      </c>
      <c r="AY958" s="3" t="s">
        <v>160</v>
      </c>
      <c r="BE958" s="250" t="n">
        <f aca="false">IF(N958="základní",J958,0)</f>
        <v>0</v>
      </c>
      <c r="BF958" s="250" t="n">
        <f aca="false">IF(N958="snížená",J958,0)</f>
        <v>0</v>
      </c>
      <c r="BG958" s="250" t="n">
        <f aca="false">IF(N958="zákl. přenesená",J958,0)</f>
        <v>0</v>
      </c>
      <c r="BH958" s="250" t="n">
        <f aca="false">IF(N958="sníž. přenesená",J958,0)</f>
        <v>0</v>
      </c>
      <c r="BI958" s="250" t="n">
        <f aca="false">IF(N958="nulová",J958,0)</f>
        <v>0</v>
      </c>
      <c r="BJ958" s="3" t="s">
        <v>86</v>
      </c>
      <c r="BK958" s="250" t="n">
        <f aca="false">ROUND(I958*H958,2)</f>
        <v>0</v>
      </c>
      <c r="BL958" s="3" t="s">
        <v>256</v>
      </c>
      <c r="BM958" s="249" t="s">
        <v>1114</v>
      </c>
    </row>
    <row r="959" s="251" customFormat="true" ht="12.8" hidden="false" customHeight="false" outlineLevel="0" collapsed="false">
      <c r="B959" s="252"/>
      <c r="C959" s="253"/>
      <c r="D959" s="254" t="s">
        <v>168</v>
      </c>
      <c r="E959" s="255"/>
      <c r="F959" s="256" t="s">
        <v>1329</v>
      </c>
      <c r="G959" s="253"/>
      <c r="H959" s="257" t="n">
        <v>2.54</v>
      </c>
      <c r="I959" s="258"/>
      <c r="J959" s="253"/>
      <c r="K959" s="253"/>
      <c r="L959" s="259"/>
      <c r="M959" s="260"/>
      <c r="N959" s="261"/>
      <c r="O959" s="261"/>
      <c r="P959" s="261"/>
      <c r="Q959" s="261"/>
      <c r="R959" s="261"/>
      <c r="S959" s="261"/>
      <c r="T959" s="262"/>
      <c r="AT959" s="263" t="s">
        <v>168</v>
      </c>
      <c r="AU959" s="263" t="s">
        <v>88</v>
      </c>
      <c r="AV959" s="251" t="s">
        <v>88</v>
      </c>
      <c r="AW959" s="251" t="s">
        <v>35</v>
      </c>
      <c r="AX959" s="251" t="s">
        <v>79</v>
      </c>
      <c r="AY959" s="263" t="s">
        <v>160</v>
      </c>
    </row>
    <row r="960" s="276" customFormat="true" ht="12.8" hidden="false" customHeight="false" outlineLevel="0" collapsed="false">
      <c r="B960" s="277"/>
      <c r="C960" s="278"/>
      <c r="D960" s="254" t="s">
        <v>168</v>
      </c>
      <c r="E960" s="279"/>
      <c r="F960" s="280" t="s">
        <v>1330</v>
      </c>
      <c r="G960" s="278"/>
      <c r="H960" s="279"/>
      <c r="I960" s="281"/>
      <c r="J960" s="278"/>
      <c r="K960" s="278"/>
      <c r="L960" s="282"/>
      <c r="M960" s="283"/>
      <c r="N960" s="284"/>
      <c r="O960" s="284"/>
      <c r="P960" s="284"/>
      <c r="Q960" s="284"/>
      <c r="R960" s="284"/>
      <c r="S960" s="284"/>
      <c r="T960" s="285"/>
      <c r="AT960" s="286" t="s">
        <v>168</v>
      </c>
      <c r="AU960" s="286" t="s">
        <v>88</v>
      </c>
      <c r="AV960" s="276" t="s">
        <v>86</v>
      </c>
      <c r="AW960" s="276" t="s">
        <v>35</v>
      </c>
      <c r="AX960" s="276" t="s">
        <v>79</v>
      </c>
      <c r="AY960" s="286" t="s">
        <v>160</v>
      </c>
    </row>
    <row r="961" s="251" customFormat="true" ht="12.8" hidden="false" customHeight="false" outlineLevel="0" collapsed="false">
      <c r="B961" s="252"/>
      <c r="C961" s="253"/>
      <c r="D961" s="254" t="s">
        <v>168</v>
      </c>
      <c r="E961" s="255"/>
      <c r="F961" s="256" t="s">
        <v>1331</v>
      </c>
      <c r="G961" s="253"/>
      <c r="H961" s="257" t="n">
        <v>3.89</v>
      </c>
      <c r="I961" s="258"/>
      <c r="J961" s="253"/>
      <c r="K961" s="253"/>
      <c r="L961" s="259"/>
      <c r="M961" s="260"/>
      <c r="N961" s="261"/>
      <c r="O961" s="261"/>
      <c r="P961" s="261"/>
      <c r="Q961" s="261"/>
      <c r="R961" s="261"/>
      <c r="S961" s="261"/>
      <c r="T961" s="262"/>
      <c r="AT961" s="263" t="s">
        <v>168</v>
      </c>
      <c r="AU961" s="263" t="s">
        <v>88</v>
      </c>
      <c r="AV961" s="251" t="s">
        <v>88</v>
      </c>
      <c r="AW961" s="251" t="s">
        <v>35</v>
      </c>
      <c r="AX961" s="251" t="s">
        <v>79</v>
      </c>
      <c r="AY961" s="263" t="s">
        <v>160</v>
      </c>
    </row>
    <row r="962" s="276" customFormat="true" ht="12.8" hidden="false" customHeight="false" outlineLevel="0" collapsed="false">
      <c r="B962" s="277"/>
      <c r="C962" s="278"/>
      <c r="D962" s="254" t="s">
        <v>168</v>
      </c>
      <c r="E962" s="279"/>
      <c r="F962" s="280" t="s">
        <v>1332</v>
      </c>
      <c r="G962" s="278"/>
      <c r="H962" s="279"/>
      <c r="I962" s="281"/>
      <c r="J962" s="278"/>
      <c r="K962" s="278"/>
      <c r="L962" s="282"/>
      <c r="M962" s="283"/>
      <c r="N962" s="284"/>
      <c r="O962" s="284"/>
      <c r="P962" s="284"/>
      <c r="Q962" s="284"/>
      <c r="R962" s="284"/>
      <c r="S962" s="284"/>
      <c r="T962" s="285"/>
      <c r="AT962" s="286" t="s">
        <v>168</v>
      </c>
      <c r="AU962" s="286" t="s">
        <v>88</v>
      </c>
      <c r="AV962" s="276" t="s">
        <v>86</v>
      </c>
      <c r="AW962" s="276" t="s">
        <v>35</v>
      </c>
      <c r="AX962" s="276" t="s">
        <v>79</v>
      </c>
      <c r="AY962" s="286" t="s">
        <v>160</v>
      </c>
    </row>
    <row r="963" s="264" customFormat="true" ht="12.8" hidden="false" customHeight="false" outlineLevel="0" collapsed="false">
      <c r="B963" s="265"/>
      <c r="C963" s="266"/>
      <c r="D963" s="254" t="s">
        <v>168</v>
      </c>
      <c r="E963" s="267"/>
      <c r="F963" s="268" t="s">
        <v>172</v>
      </c>
      <c r="G963" s="266"/>
      <c r="H963" s="269" t="n">
        <v>6.43</v>
      </c>
      <c r="I963" s="270"/>
      <c r="J963" s="266"/>
      <c r="K963" s="266"/>
      <c r="L963" s="271"/>
      <c r="M963" s="272"/>
      <c r="N963" s="273"/>
      <c r="O963" s="273"/>
      <c r="P963" s="273"/>
      <c r="Q963" s="273"/>
      <c r="R963" s="273"/>
      <c r="S963" s="273"/>
      <c r="T963" s="274"/>
      <c r="AT963" s="275" t="s">
        <v>168</v>
      </c>
      <c r="AU963" s="275" t="s">
        <v>88</v>
      </c>
      <c r="AV963" s="264" t="s">
        <v>166</v>
      </c>
      <c r="AW963" s="264" t="s">
        <v>35</v>
      </c>
      <c r="AX963" s="264" t="s">
        <v>86</v>
      </c>
      <c r="AY963" s="275" t="s">
        <v>160</v>
      </c>
    </row>
    <row r="964" s="31" customFormat="true" ht="21.75" hidden="false" customHeight="true" outlineLevel="0" collapsed="false">
      <c r="A964" s="24"/>
      <c r="B964" s="25"/>
      <c r="C964" s="237" t="s">
        <v>1024</v>
      </c>
      <c r="D964" s="237" t="s">
        <v>162</v>
      </c>
      <c r="E964" s="238" t="s">
        <v>1116</v>
      </c>
      <c r="F964" s="239" t="s">
        <v>1117</v>
      </c>
      <c r="G964" s="240" t="s">
        <v>213</v>
      </c>
      <c r="H964" s="241" t="n">
        <v>38.644</v>
      </c>
      <c r="I964" s="242"/>
      <c r="J964" s="243" t="n">
        <f aca="false">ROUND(I964*H964,2)</f>
        <v>0</v>
      </c>
      <c r="K964" s="244"/>
      <c r="L964" s="30"/>
      <c r="M964" s="245"/>
      <c r="N964" s="246" t="s">
        <v>44</v>
      </c>
      <c r="O964" s="74"/>
      <c r="P964" s="247" t="n">
        <f aca="false">O964*H964</f>
        <v>0</v>
      </c>
      <c r="Q964" s="247" t="n">
        <v>0.0015</v>
      </c>
      <c r="R964" s="247" t="n">
        <f aca="false">Q964*H964</f>
        <v>0.057966</v>
      </c>
      <c r="S964" s="247" t="n">
        <v>0</v>
      </c>
      <c r="T964" s="248" t="n">
        <f aca="false">S964*H964</f>
        <v>0</v>
      </c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  <c r="AE964" s="24"/>
      <c r="AR964" s="249" t="s">
        <v>256</v>
      </c>
      <c r="AT964" s="249" t="s">
        <v>162</v>
      </c>
      <c r="AU964" s="249" t="s">
        <v>88</v>
      </c>
      <c r="AY964" s="3" t="s">
        <v>160</v>
      </c>
      <c r="BE964" s="250" t="n">
        <f aca="false">IF(N964="základní",J964,0)</f>
        <v>0</v>
      </c>
      <c r="BF964" s="250" t="n">
        <f aca="false">IF(N964="snížená",J964,0)</f>
        <v>0</v>
      </c>
      <c r="BG964" s="250" t="n">
        <f aca="false">IF(N964="zákl. přenesená",J964,0)</f>
        <v>0</v>
      </c>
      <c r="BH964" s="250" t="n">
        <f aca="false">IF(N964="sníž. přenesená",J964,0)</f>
        <v>0</v>
      </c>
      <c r="BI964" s="250" t="n">
        <f aca="false">IF(N964="nulová",J964,0)</f>
        <v>0</v>
      </c>
      <c r="BJ964" s="3" t="s">
        <v>86</v>
      </c>
      <c r="BK964" s="250" t="n">
        <f aca="false">ROUND(I964*H964,2)</f>
        <v>0</v>
      </c>
      <c r="BL964" s="3" t="s">
        <v>256</v>
      </c>
      <c r="BM964" s="249" t="s">
        <v>1118</v>
      </c>
    </row>
    <row r="965" s="251" customFormat="true" ht="12.8" hidden="false" customHeight="false" outlineLevel="0" collapsed="false">
      <c r="B965" s="252"/>
      <c r="C965" s="253"/>
      <c r="D965" s="254" t="s">
        <v>168</v>
      </c>
      <c r="E965" s="255"/>
      <c r="F965" s="256" t="s">
        <v>1329</v>
      </c>
      <c r="G965" s="253"/>
      <c r="H965" s="257" t="n">
        <v>2.54</v>
      </c>
      <c r="I965" s="258"/>
      <c r="J965" s="253"/>
      <c r="K965" s="253"/>
      <c r="L965" s="259"/>
      <c r="M965" s="260"/>
      <c r="N965" s="261"/>
      <c r="O965" s="261"/>
      <c r="P965" s="261"/>
      <c r="Q965" s="261"/>
      <c r="R965" s="261"/>
      <c r="S965" s="261"/>
      <c r="T965" s="262"/>
      <c r="AT965" s="263" t="s">
        <v>168</v>
      </c>
      <c r="AU965" s="263" t="s">
        <v>88</v>
      </c>
      <c r="AV965" s="251" t="s">
        <v>88</v>
      </c>
      <c r="AW965" s="251" t="s">
        <v>35</v>
      </c>
      <c r="AX965" s="251" t="s">
        <v>79</v>
      </c>
      <c r="AY965" s="263" t="s">
        <v>160</v>
      </c>
    </row>
    <row r="966" s="276" customFormat="true" ht="12.8" hidden="false" customHeight="false" outlineLevel="0" collapsed="false">
      <c r="B966" s="277"/>
      <c r="C966" s="278"/>
      <c r="D966" s="254" t="s">
        <v>168</v>
      </c>
      <c r="E966" s="279"/>
      <c r="F966" s="280" t="s">
        <v>1330</v>
      </c>
      <c r="G966" s="278"/>
      <c r="H966" s="279"/>
      <c r="I966" s="281"/>
      <c r="J966" s="278"/>
      <c r="K966" s="278"/>
      <c r="L966" s="282"/>
      <c r="M966" s="283"/>
      <c r="N966" s="284"/>
      <c r="O966" s="284"/>
      <c r="P966" s="284"/>
      <c r="Q966" s="284"/>
      <c r="R966" s="284"/>
      <c r="S966" s="284"/>
      <c r="T966" s="285"/>
      <c r="AT966" s="286" t="s">
        <v>168</v>
      </c>
      <c r="AU966" s="286" t="s">
        <v>88</v>
      </c>
      <c r="AV966" s="276" t="s">
        <v>86</v>
      </c>
      <c r="AW966" s="276" t="s">
        <v>35</v>
      </c>
      <c r="AX966" s="276" t="s">
        <v>79</v>
      </c>
      <c r="AY966" s="286" t="s">
        <v>160</v>
      </c>
    </row>
    <row r="967" s="251" customFormat="true" ht="12.8" hidden="false" customHeight="false" outlineLevel="0" collapsed="false">
      <c r="B967" s="252"/>
      <c r="C967" s="253"/>
      <c r="D967" s="254" t="s">
        <v>168</v>
      </c>
      <c r="E967" s="255"/>
      <c r="F967" s="256" t="s">
        <v>1331</v>
      </c>
      <c r="G967" s="253"/>
      <c r="H967" s="257" t="n">
        <v>3.89</v>
      </c>
      <c r="I967" s="258"/>
      <c r="J967" s="253"/>
      <c r="K967" s="253"/>
      <c r="L967" s="259"/>
      <c r="M967" s="260"/>
      <c r="N967" s="261"/>
      <c r="O967" s="261"/>
      <c r="P967" s="261"/>
      <c r="Q967" s="261"/>
      <c r="R967" s="261"/>
      <c r="S967" s="261"/>
      <c r="T967" s="262"/>
      <c r="AT967" s="263" t="s">
        <v>168</v>
      </c>
      <c r="AU967" s="263" t="s">
        <v>88</v>
      </c>
      <c r="AV967" s="251" t="s">
        <v>88</v>
      </c>
      <c r="AW967" s="251" t="s">
        <v>35</v>
      </c>
      <c r="AX967" s="251" t="s">
        <v>79</v>
      </c>
      <c r="AY967" s="263" t="s">
        <v>160</v>
      </c>
    </row>
    <row r="968" s="276" customFormat="true" ht="12.8" hidden="false" customHeight="false" outlineLevel="0" collapsed="false">
      <c r="B968" s="277"/>
      <c r="C968" s="278"/>
      <c r="D968" s="254" t="s">
        <v>168</v>
      </c>
      <c r="E968" s="279"/>
      <c r="F968" s="280" t="s">
        <v>1332</v>
      </c>
      <c r="G968" s="278"/>
      <c r="H968" s="279"/>
      <c r="I968" s="281"/>
      <c r="J968" s="278"/>
      <c r="K968" s="278"/>
      <c r="L968" s="282"/>
      <c r="M968" s="283"/>
      <c r="N968" s="284"/>
      <c r="O968" s="284"/>
      <c r="P968" s="284"/>
      <c r="Q968" s="284"/>
      <c r="R968" s="284"/>
      <c r="S968" s="284"/>
      <c r="T968" s="285"/>
      <c r="AT968" s="286" t="s">
        <v>168</v>
      </c>
      <c r="AU968" s="286" t="s">
        <v>88</v>
      </c>
      <c r="AV968" s="276" t="s">
        <v>86</v>
      </c>
      <c r="AW968" s="276" t="s">
        <v>35</v>
      </c>
      <c r="AX968" s="276" t="s">
        <v>79</v>
      </c>
      <c r="AY968" s="286" t="s">
        <v>160</v>
      </c>
    </row>
    <row r="969" s="251" customFormat="true" ht="12.8" hidden="false" customHeight="false" outlineLevel="0" collapsed="false">
      <c r="B969" s="252"/>
      <c r="C969" s="253"/>
      <c r="D969" s="254" t="s">
        <v>168</v>
      </c>
      <c r="E969" s="255"/>
      <c r="F969" s="256" t="s">
        <v>1333</v>
      </c>
      <c r="G969" s="253"/>
      <c r="H969" s="257" t="n">
        <v>21.17</v>
      </c>
      <c r="I969" s="258"/>
      <c r="J969" s="253"/>
      <c r="K969" s="253"/>
      <c r="L969" s="259"/>
      <c r="M969" s="260"/>
      <c r="N969" s="261"/>
      <c r="O969" s="261"/>
      <c r="P969" s="261"/>
      <c r="Q969" s="261"/>
      <c r="R969" s="261"/>
      <c r="S969" s="261"/>
      <c r="T969" s="262"/>
      <c r="AT969" s="263" t="s">
        <v>168</v>
      </c>
      <c r="AU969" s="263" t="s">
        <v>88</v>
      </c>
      <c r="AV969" s="251" t="s">
        <v>88</v>
      </c>
      <c r="AW969" s="251" t="s">
        <v>35</v>
      </c>
      <c r="AX969" s="251" t="s">
        <v>79</v>
      </c>
      <c r="AY969" s="263" t="s">
        <v>160</v>
      </c>
    </row>
    <row r="970" s="276" customFormat="true" ht="12.8" hidden="false" customHeight="false" outlineLevel="0" collapsed="false">
      <c r="B970" s="277"/>
      <c r="C970" s="278"/>
      <c r="D970" s="254" t="s">
        <v>168</v>
      </c>
      <c r="E970" s="279"/>
      <c r="F970" s="280" t="s">
        <v>1334</v>
      </c>
      <c r="G970" s="278"/>
      <c r="H970" s="279"/>
      <c r="I970" s="281"/>
      <c r="J970" s="278"/>
      <c r="K970" s="278"/>
      <c r="L970" s="282"/>
      <c r="M970" s="283"/>
      <c r="N970" s="284"/>
      <c r="O970" s="284"/>
      <c r="P970" s="284"/>
      <c r="Q970" s="284"/>
      <c r="R970" s="284"/>
      <c r="S970" s="284"/>
      <c r="T970" s="285"/>
      <c r="AT970" s="286" t="s">
        <v>168</v>
      </c>
      <c r="AU970" s="286" t="s">
        <v>88</v>
      </c>
      <c r="AV970" s="276" t="s">
        <v>86</v>
      </c>
      <c r="AW970" s="276" t="s">
        <v>35</v>
      </c>
      <c r="AX970" s="276" t="s">
        <v>79</v>
      </c>
      <c r="AY970" s="286" t="s">
        <v>160</v>
      </c>
    </row>
    <row r="971" s="251" customFormat="true" ht="12.8" hidden="false" customHeight="false" outlineLevel="0" collapsed="false">
      <c r="B971" s="252"/>
      <c r="C971" s="253"/>
      <c r="D971" s="254" t="s">
        <v>168</v>
      </c>
      <c r="E971" s="255"/>
      <c r="F971" s="256" t="s">
        <v>1337</v>
      </c>
      <c r="G971" s="253"/>
      <c r="H971" s="257" t="n">
        <v>5.6</v>
      </c>
      <c r="I971" s="258"/>
      <c r="J971" s="253"/>
      <c r="K971" s="253"/>
      <c r="L971" s="259"/>
      <c r="M971" s="260"/>
      <c r="N971" s="261"/>
      <c r="O971" s="261"/>
      <c r="P971" s="261"/>
      <c r="Q971" s="261"/>
      <c r="R971" s="261"/>
      <c r="S971" s="261"/>
      <c r="T971" s="262"/>
      <c r="AT971" s="263" t="s">
        <v>168</v>
      </c>
      <c r="AU971" s="263" t="s">
        <v>88</v>
      </c>
      <c r="AV971" s="251" t="s">
        <v>88</v>
      </c>
      <c r="AW971" s="251" t="s">
        <v>35</v>
      </c>
      <c r="AX971" s="251" t="s">
        <v>79</v>
      </c>
      <c r="AY971" s="263" t="s">
        <v>160</v>
      </c>
    </row>
    <row r="972" s="276" customFormat="true" ht="12.8" hidden="false" customHeight="false" outlineLevel="0" collapsed="false">
      <c r="B972" s="277"/>
      <c r="C972" s="278"/>
      <c r="D972" s="254" t="s">
        <v>168</v>
      </c>
      <c r="E972" s="279"/>
      <c r="F972" s="280" t="s">
        <v>1338</v>
      </c>
      <c r="G972" s="278"/>
      <c r="H972" s="279"/>
      <c r="I972" s="281"/>
      <c r="J972" s="278"/>
      <c r="K972" s="278"/>
      <c r="L972" s="282"/>
      <c r="M972" s="283"/>
      <c r="N972" s="284"/>
      <c r="O972" s="284"/>
      <c r="P972" s="284"/>
      <c r="Q972" s="284"/>
      <c r="R972" s="284"/>
      <c r="S972" s="284"/>
      <c r="T972" s="285"/>
      <c r="AT972" s="286" t="s">
        <v>168</v>
      </c>
      <c r="AU972" s="286" t="s">
        <v>88</v>
      </c>
      <c r="AV972" s="276" t="s">
        <v>86</v>
      </c>
      <c r="AW972" s="276" t="s">
        <v>35</v>
      </c>
      <c r="AX972" s="276" t="s">
        <v>79</v>
      </c>
      <c r="AY972" s="286" t="s">
        <v>160</v>
      </c>
    </row>
    <row r="973" s="251" customFormat="true" ht="12.8" hidden="false" customHeight="false" outlineLevel="0" collapsed="false">
      <c r="B973" s="252"/>
      <c r="C973" s="253"/>
      <c r="D973" s="254" t="s">
        <v>168</v>
      </c>
      <c r="E973" s="255"/>
      <c r="F973" s="256" t="s">
        <v>1560</v>
      </c>
      <c r="G973" s="253"/>
      <c r="H973" s="257" t="n">
        <v>5.444</v>
      </c>
      <c r="I973" s="258"/>
      <c r="J973" s="253"/>
      <c r="K973" s="253"/>
      <c r="L973" s="259"/>
      <c r="M973" s="260"/>
      <c r="N973" s="261"/>
      <c r="O973" s="261"/>
      <c r="P973" s="261"/>
      <c r="Q973" s="261"/>
      <c r="R973" s="261"/>
      <c r="S973" s="261"/>
      <c r="T973" s="262"/>
      <c r="AT973" s="263" t="s">
        <v>168</v>
      </c>
      <c r="AU973" s="263" t="s">
        <v>88</v>
      </c>
      <c r="AV973" s="251" t="s">
        <v>88</v>
      </c>
      <c r="AW973" s="251" t="s">
        <v>35</v>
      </c>
      <c r="AX973" s="251" t="s">
        <v>79</v>
      </c>
      <c r="AY973" s="263" t="s">
        <v>160</v>
      </c>
    </row>
    <row r="974" s="276" customFormat="true" ht="12.8" hidden="false" customHeight="false" outlineLevel="0" collapsed="false">
      <c r="B974" s="277"/>
      <c r="C974" s="278"/>
      <c r="D974" s="254" t="s">
        <v>168</v>
      </c>
      <c r="E974" s="279"/>
      <c r="F974" s="280" t="s">
        <v>1342</v>
      </c>
      <c r="G974" s="278"/>
      <c r="H974" s="279"/>
      <c r="I974" s="281"/>
      <c r="J974" s="278"/>
      <c r="K974" s="278"/>
      <c r="L974" s="282"/>
      <c r="M974" s="283"/>
      <c r="N974" s="284"/>
      <c r="O974" s="284"/>
      <c r="P974" s="284"/>
      <c r="Q974" s="284"/>
      <c r="R974" s="284"/>
      <c r="S974" s="284"/>
      <c r="T974" s="285"/>
      <c r="AT974" s="286" t="s">
        <v>168</v>
      </c>
      <c r="AU974" s="286" t="s">
        <v>88</v>
      </c>
      <c r="AV974" s="276" t="s">
        <v>86</v>
      </c>
      <c r="AW974" s="276" t="s">
        <v>35</v>
      </c>
      <c r="AX974" s="276" t="s">
        <v>79</v>
      </c>
      <c r="AY974" s="286" t="s">
        <v>160</v>
      </c>
    </row>
    <row r="975" s="264" customFormat="true" ht="12.8" hidden="false" customHeight="false" outlineLevel="0" collapsed="false">
      <c r="B975" s="265"/>
      <c r="C975" s="266"/>
      <c r="D975" s="254" t="s">
        <v>168</v>
      </c>
      <c r="E975" s="267"/>
      <c r="F975" s="268" t="s">
        <v>172</v>
      </c>
      <c r="G975" s="266"/>
      <c r="H975" s="269" t="n">
        <v>38.644</v>
      </c>
      <c r="I975" s="270"/>
      <c r="J975" s="266"/>
      <c r="K975" s="266"/>
      <c r="L975" s="271"/>
      <c r="M975" s="272"/>
      <c r="N975" s="273"/>
      <c r="O975" s="273"/>
      <c r="P975" s="273"/>
      <c r="Q975" s="273"/>
      <c r="R975" s="273"/>
      <c r="S975" s="273"/>
      <c r="T975" s="274"/>
      <c r="AT975" s="275" t="s">
        <v>168</v>
      </c>
      <c r="AU975" s="275" t="s">
        <v>88</v>
      </c>
      <c r="AV975" s="264" t="s">
        <v>166</v>
      </c>
      <c r="AW975" s="264" t="s">
        <v>35</v>
      </c>
      <c r="AX975" s="264" t="s">
        <v>86</v>
      </c>
      <c r="AY975" s="275" t="s">
        <v>160</v>
      </c>
    </row>
    <row r="976" s="31" customFormat="true" ht="16.5" hidden="false" customHeight="true" outlineLevel="0" collapsed="false">
      <c r="A976" s="24"/>
      <c r="B976" s="25"/>
      <c r="C976" s="237" t="s">
        <v>1029</v>
      </c>
      <c r="D976" s="237" t="s">
        <v>162</v>
      </c>
      <c r="E976" s="238" t="s">
        <v>1120</v>
      </c>
      <c r="F976" s="239" t="s">
        <v>1121</v>
      </c>
      <c r="G976" s="240" t="s">
        <v>221</v>
      </c>
      <c r="H976" s="241" t="n">
        <v>27.45</v>
      </c>
      <c r="I976" s="242"/>
      <c r="J976" s="243" t="n">
        <f aca="false">ROUND(I976*H976,2)</f>
        <v>0</v>
      </c>
      <c r="K976" s="244"/>
      <c r="L976" s="30"/>
      <c r="M976" s="245"/>
      <c r="N976" s="246" t="s">
        <v>44</v>
      </c>
      <c r="O976" s="74"/>
      <c r="P976" s="247" t="n">
        <f aca="false">O976*H976</f>
        <v>0</v>
      </c>
      <c r="Q976" s="247" t="n">
        <v>3E-005</v>
      </c>
      <c r="R976" s="247" t="n">
        <f aca="false">Q976*H976</f>
        <v>0.0008235</v>
      </c>
      <c r="S976" s="247" t="n">
        <v>0</v>
      </c>
      <c r="T976" s="248" t="n">
        <f aca="false">S976*H976</f>
        <v>0</v>
      </c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  <c r="AE976" s="24"/>
      <c r="AR976" s="249" t="s">
        <v>256</v>
      </c>
      <c r="AT976" s="249" t="s">
        <v>162</v>
      </c>
      <c r="AU976" s="249" t="s">
        <v>88</v>
      </c>
      <c r="AY976" s="3" t="s">
        <v>160</v>
      </c>
      <c r="BE976" s="250" t="n">
        <f aca="false">IF(N976="základní",J976,0)</f>
        <v>0</v>
      </c>
      <c r="BF976" s="250" t="n">
        <f aca="false">IF(N976="snížená",J976,0)</f>
        <v>0</v>
      </c>
      <c r="BG976" s="250" t="n">
        <f aca="false">IF(N976="zákl. přenesená",J976,0)</f>
        <v>0</v>
      </c>
      <c r="BH976" s="250" t="n">
        <f aca="false">IF(N976="sníž. přenesená",J976,0)</f>
        <v>0</v>
      </c>
      <c r="BI976" s="250" t="n">
        <f aca="false">IF(N976="nulová",J976,0)</f>
        <v>0</v>
      </c>
      <c r="BJ976" s="3" t="s">
        <v>86</v>
      </c>
      <c r="BK976" s="250" t="n">
        <f aca="false">ROUND(I976*H976,2)</f>
        <v>0</v>
      </c>
      <c r="BL976" s="3" t="s">
        <v>256</v>
      </c>
      <c r="BM976" s="249" t="s">
        <v>1122</v>
      </c>
    </row>
    <row r="977" s="251" customFormat="true" ht="12.8" hidden="false" customHeight="false" outlineLevel="0" collapsed="false">
      <c r="B977" s="252"/>
      <c r="C977" s="253"/>
      <c r="D977" s="254" t="s">
        <v>168</v>
      </c>
      <c r="E977" s="255"/>
      <c r="F977" s="256" t="s">
        <v>1562</v>
      </c>
      <c r="G977" s="253"/>
      <c r="H977" s="257" t="n">
        <v>6.44</v>
      </c>
      <c r="I977" s="258"/>
      <c r="J977" s="253"/>
      <c r="K977" s="253"/>
      <c r="L977" s="259"/>
      <c r="M977" s="260"/>
      <c r="N977" s="261"/>
      <c r="O977" s="261"/>
      <c r="P977" s="261"/>
      <c r="Q977" s="261"/>
      <c r="R977" s="261"/>
      <c r="S977" s="261"/>
      <c r="T977" s="262"/>
      <c r="AT977" s="263" t="s">
        <v>168</v>
      </c>
      <c r="AU977" s="263" t="s">
        <v>88</v>
      </c>
      <c r="AV977" s="251" t="s">
        <v>88</v>
      </c>
      <c r="AW977" s="251" t="s">
        <v>35</v>
      </c>
      <c r="AX977" s="251" t="s">
        <v>79</v>
      </c>
      <c r="AY977" s="263" t="s">
        <v>160</v>
      </c>
    </row>
    <row r="978" s="251" customFormat="true" ht="12.8" hidden="false" customHeight="false" outlineLevel="0" collapsed="false">
      <c r="B978" s="252"/>
      <c r="C978" s="253"/>
      <c r="D978" s="254" t="s">
        <v>168</v>
      </c>
      <c r="E978" s="255"/>
      <c r="F978" s="256" t="s">
        <v>1563</v>
      </c>
      <c r="G978" s="253"/>
      <c r="H978" s="257" t="n">
        <v>-1.48</v>
      </c>
      <c r="I978" s="258"/>
      <c r="J978" s="253"/>
      <c r="K978" s="253"/>
      <c r="L978" s="259"/>
      <c r="M978" s="260"/>
      <c r="N978" s="261"/>
      <c r="O978" s="261"/>
      <c r="P978" s="261"/>
      <c r="Q978" s="261"/>
      <c r="R978" s="261"/>
      <c r="S978" s="261"/>
      <c r="T978" s="262"/>
      <c r="AT978" s="263" t="s">
        <v>168</v>
      </c>
      <c r="AU978" s="263" t="s">
        <v>88</v>
      </c>
      <c r="AV978" s="251" t="s">
        <v>88</v>
      </c>
      <c r="AW978" s="251" t="s">
        <v>35</v>
      </c>
      <c r="AX978" s="251" t="s">
        <v>79</v>
      </c>
      <c r="AY978" s="263" t="s">
        <v>160</v>
      </c>
    </row>
    <row r="979" s="251" customFormat="true" ht="12.8" hidden="false" customHeight="false" outlineLevel="0" collapsed="false">
      <c r="B979" s="252"/>
      <c r="C979" s="253"/>
      <c r="D979" s="254" t="s">
        <v>168</v>
      </c>
      <c r="E979" s="255"/>
      <c r="F979" s="256" t="s">
        <v>1564</v>
      </c>
      <c r="G979" s="253"/>
      <c r="H979" s="257" t="n">
        <v>-0.7</v>
      </c>
      <c r="I979" s="258"/>
      <c r="J979" s="253"/>
      <c r="K979" s="253"/>
      <c r="L979" s="259"/>
      <c r="M979" s="260"/>
      <c r="N979" s="261"/>
      <c r="O979" s="261"/>
      <c r="P979" s="261"/>
      <c r="Q979" s="261"/>
      <c r="R979" s="261"/>
      <c r="S979" s="261"/>
      <c r="T979" s="262"/>
      <c r="AT979" s="263" t="s">
        <v>168</v>
      </c>
      <c r="AU979" s="263" t="s">
        <v>88</v>
      </c>
      <c r="AV979" s="251" t="s">
        <v>88</v>
      </c>
      <c r="AW979" s="251" t="s">
        <v>35</v>
      </c>
      <c r="AX979" s="251" t="s">
        <v>79</v>
      </c>
      <c r="AY979" s="263" t="s">
        <v>160</v>
      </c>
    </row>
    <row r="980" s="276" customFormat="true" ht="12.8" hidden="false" customHeight="false" outlineLevel="0" collapsed="false">
      <c r="B980" s="277"/>
      <c r="C980" s="278"/>
      <c r="D980" s="254" t="s">
        <v>168</v>
      </c>
      <c r="E980" s="279"/>
      <c r="F980" s="280" t="s">
        <v>1330</v>
      </c>
      <c r="G980" s="278"/>
      <c r="H980" s="279"/>
      <c r="I980" s="281"/>
      <c r="J980" s="278"/>
      <c r="K980" s="278"/>
      <c r="L980" s="282"/>
      <c r="M980" s="283"/>
      <c r="N980" s="284"/>
      <c r="O980" s="284"/>
      <c r="P980" s="284"/>
      <c r="Q980" s="284"/>
      <c r="R980" s="284"/>
      <c r="S980" s="284"/>
      <c r="T980" s="285"/>
      <c r="AT980" s="286" t="s">
        <v>168</v>
      </c>
      <c r="AU980" s="286" t="s">
        <v>88</v>
      </c>
      <c r="AV980" s="276" t="s">
        <v>86</v>
      </c>
      <c r="AW980" s="276" t="s">
        <v>35</v>
      </c>
      <c r="AX980" s="276" t="s">
        <v>79</v>
      </c>
      <c r="AY980" s="286" t="s">
        <v>160</v>
      </c>
    </row>
    <row r="981" s="251" customFormat="true" ht="12.8" hidden="false" customHeight="false" outlineLevel="0" collapsed="false">
      <c r="B981" s="252"/>
      <c r="C981" s="253"/>
      <c r="D981" s="254" t="s">
        <v>168</v>
      </c>
      <c r="E981" s="255"/>
      <c r="F981" s="256" t="s">
        <v>1569</v>
      </c>
      <c r="G981" s="253"/>
      <c r="H981" s="257" t="n">
        <v>8.08</v>
      </c>
      <c r="I981" s="258"/>
      <c r="J981" s="253"/>
      <c r="K981" s="253"/>
      <c r="L981" s="259"/>
      <c r="M981" s="260"/>
      <c r="N981" s="261"/>
      <c r="O981" s="261"/>
      <c r="P981" s="261"/>
      <c r="Q981" s="261"/>
      <c r="R981" s="261"/>
      <c r="S981" s="261"/>
      <c r="T981" s="262"/>
      <c r="AT981" s="263" t="s">
        <v>168</v>
      </c>
      <c r="AU981" s="263" t="s">
        <v>88</v>
      </c>
      <c r="AV981" s="251" t="s">
        <v>88</v>
      </c>
      <c r="AW981" s="251" t="s">
        <v>35</v>
      </c>
      <c r="AX981" s="251" t="s">
        <v>79</v>
      </c>
      <c r="AY981" s="263" t="s">
        <v>160</v>
      </c>
    </row>
    <row r="982" s="251" customFormat="true" ht="12.8" hidden="false" customHeight="false" outlineLevel="0" collapsed="false">
      <c r="B982" s="252"/>
      <c r="C982" s="253"/>
      <c r="D982" s="254" t="s">
        <v>168</v>
      </c>
      <c r="E982" s="255"/>
      <c r="F982" s="256" t="s">
        <v>1564</v>
      </c>
      <c r="G982" s="253"/>
      <c r="H982" s="257" t="n">
        <v>-0.7</v>
      </c>
      <c r="I982" s="258"/>
      <c r="J982" s="253"/>
      <c r="K982" s="253"/>
      <c r="L982" s="259"/>
      <c r="M982" s="260"/>
      <c r="N982" s="261"/>
      <c r="O982" s="261"/>
      <c r="P982" s="261"/>
      <c r="Q982" s="261"/>
      <c r="R982" s="261"/>
      <c r="S982" s="261"/>
      <c r="T982" s="262"/>
      <c r="AT982" s="263" t="s">
        <v>168</v>
      </c>
      <c r="AU982" s="263" t="s">
        <v>88</v>
      </c>
      <c r="AV982" s="251" t="s">
        <v>88</v>
      </c>
      <c r="AW982" s="251" t="s">
        <v>35</v>
      </c>
      <c r="AX982" s="251" t="s">
        <v>79</v>
      </c>
      <c r="AY982" s="263" t="s">
        <v>160</v>
      </c>
    </row>
    <row r="983" s="276" customFormat="true" ht="12.8" hidden="false" customHeight="false" outlineLevel="0" collapsed="false">
      <c r="B983" s="277"/>
      <c r="C983" s="278"/>
      <c r="D983" s="254" t="s">
        <v>168</v>
      </c>
      <c r="E983" s="279"/>
      <c r="F983" s="280" t="s">
        <v>1332</v>
      </c>
      <c r="G983" s="278"/>
      <c r="H983" s="279"/>
      <c r="I983" s="281"/>
      <c r="J983" s="278"/>
      <c r="K983" s="278"/>
      <c r="L983" s="282"/>
      <c r="M983" s="283"/>
      <c r="N983" s="284"/>
      <c r="O983" s="284"/>
      <c r="P983" s="284"/>
      <c r="Q983" s="284"/>
      <c r="R983" s="284"/>
      <c r="S983" s="284"/>
      <c r="T983" s="285"/>
      <c r="AT983" s="286" t="s">
        <v>168</v>
      </c>
      <c r="AU983" s="286" t="s">
        <v>88</v>
      </c>
      <c r="AV983" s="276" t="s">
        <v>86</v>
      </c>
      <c r="AW983" s="276" t="s">
        <v>35</v>
      </c>
      <c r="AX983" s="276" t="s">
        <v>79</v>
      </c>
      <c r="AY983" s="286" t="s">
        <v>160</v>
      </c>
    </row>
    <row r="984" s="251" customFormat="true" ht="12.8" hidden="false" customHeight="false" outlineLevel="0" collapsed="false">
      <c r="B984" s="252"/>
      <c r="C984" s="253"/>
      <c r="D984" s="254" t="s">
        <v>168</v>
      </c>
      <c r="E984" s="255"/>
      <c r="F984" s="256" t="s">
        <v>1565</v>
      </c>
      <c r="G984" s="253"/>
      <c r="H984" s="257" t="n">
        <v>9.19</v>
      </c>
      <c r="I984" s="258"/>
      <c r="J984" s="253"/>
      <c r="K984" s="253"/>
      <c r="L984" s="259"/>
      <c r="M984" s="260"/>
      <c r="N984" s="261"/>
      <c r="O984" s="261"/>
      <c r="P984" s="261"/>
      <c r="Q984" s="261"/>
      <c r="R984" s="261"/>
      <c r="S984" s="261"/>
      <c r="T984" s="262"/>
      <c r="AT984" s="263" t="s">
        <v>168</v>
      </c>
      <c r="AU984" s="263" t="s">
        <v>88</v>
      </c>
      <c r="AV984" s="251" t="s">
        <v>88</v>
      </c>
      <c r="AW984" s="251" t="s">
        <v>35</v>
      </c>
      <c r="AX984" s="251" t="s">
        <v>79</v>
      </c>
      <c r="AY984" s="263" t="s">
        <v>160</v>
      </c>
    </row>
    <row r="985" s="251" customFormat="true" ht="12.8" hidden="false" customHeight="false" outlineLevel="0" collapsed="false">
      <c r="B985" s="252"/>
      <c r="C985" s="253"/>
      <c r="D985" s="254" t="s">
        <v>168</v>
      </c>
      <c r="E985" s="255"/>
      <c r="F985" s="256" t="s">
        <v>1566</v>
      </c>
      <c r="G985" s="253"/>
      <c r="H985" s="257" t="n">
        <v>-1.86</v>
      </c>
      <c r="I985" s="258"/>
      <c r="J985" s="253"/>
      <c r="K985" s="253"/>
      <c r="L985" s="259"/>
      <c r="M985" s="260"/>
      <c r="N985" s="261"/>
      <c r="O985" s="261"/>
      <c r="P985" s="261"/>
      <c r="Q985" s="261"/>
      <c r="R985" s="261"/>
      <c r="S985" s="261"/>
      <c r="T985" s="262"/>
      <c r="AT985" s="263" t="s">
        <v>168</v>
      </c>
      <c r="AU985" s="263" t="s">
        <v>88</v>
      </c>
      <c r="AV985" s="251" t="s">
        <v>88</v>
      </c>
      <c r="AW985" s="251" t="s">
        <v>35</v>
      </c>
      <c r="AX985" s="251" t="s">
        <v>79</v>
      </c>
      <c r="AY985" s="263" t="s">
        <v>160</v>
      </c>
    </row>
    <row r="986" s="276" customFormat="true" ht="12.8" hidden="false" customHeight="false" outlineLevel="0" collapsed="false">
      <c r="B986" s="277"/>
      <c r="C986" s="278"/>
      <c r="D986" s="254" t="s">
        <v>168</v>
      </c>
      <c r="E986" s="279"/>
      <c r="F986" s="280" t="s">
        <v>1338</v>
      </c>
      <c r="G986" s="278"/>
      <c r="H986" s="279"/>
      <c r="I986" s="281"/>
      <c r="J986" s="278"/>
      <c r="K986" s="278"/>
      <c r="L986" s="282"/>
      <c r="M986" s="283"/>
      <c r="N986" s="284"/>
      <c r="O986" s="284"/>
      <c r="P986" s="284"/>
      <c r="Q986" s="284"/>
      <c r="R986" s="284"/>
      <c r="S986" s="284"/>
      <c r="T986" s="285"/>
      <c r="AT986" s="286" t="s">
        <v>168</v>
      </c>
      <c r="AU986" s="286" t="s">
        <v>88</v>
      </c>
      <c r="AV986" s="276" t="s">
        <v>86</v>
      </c>
      <c r="AW986" s="276" t="s">
        <v>35</v>
      </c>
      <c r="AX986" s="276" t="s">
        <v>79</v>
      </c>
      <c r="AY986" s="286" t="s">
        <v>160</v>
      </c>
    </row>
    <row r="987" s="251" customFormat="true" ht="12.8" hidden="false" customHeight="false" outlineLevel="0" collapsed="false">
      <c r="B987" s="252"/>
      <c r="C987" s="253"/>
      <c r="D987" s="254" t="s">
        <v>168</v>
      </c>
      <c r="E987" s="255"/>
      <c r="F987" s="256" t="s">
        <v>1570</v>
      </c>
      <c r="G987" s="253"/>
      <c r="H987" s="257" t="n">
        <v>9.28</v>
      </c>
      <c r="I987" s="258"/>
      <c r="J987" s="253"/>
      <c r="K987" s="253"/>
      <c r="L987" s="259"/>
      <c r="M987" s="260"/>
      <c r="N987" s="261"/>
      <c r="O987" s="261"/>
      <c r="P987" s="261"/>
      <c r="Q987" s="261"/>
      <c r="R987" s="261"/>
      <c r="S987" s="261"/>
      <c r="T987" s="262"/>
      <c r="AT987" s="263" t="s">
        <v>168</v>
      </c>
      <c r="AU987" s="263" t="s">
        <v>88</v>
      </c>
      <c r="AV987" s="251" t="s">
        <v>88</v>
      </c>
      <c r="AW987" s="251" t="s">
        <v>35</v>
      </c>
      <c r="AX987" s="251" t="s">
        <v>79</v>
      </c>
      <c r="AY987" s="263" t="s">
        <v>160</v>
      </c>
    </row>
    <row r="988" s="251" customFormat="true" ht="12.8" hidden="false" customHeight="false" outlineLevel="0" collapsed="false">
      <c r="B988" s="252"/>
      <c r="C988" s="253"/>
      <c r="D988" s="254" t="s">
        <v>168</v>
      </c>
      <c r="E988" s="255"/>
      <c r="F988" s="256" t="s">
        <v>1192</v>
      </c>
      <c r="G988" s="253"/>
      <c r="H988" s="257" t="n">
        <v>-0.8</v>
      </c>
      <c r="I988" s="258"/>
      <c r="J988" s="253"/>
      <c r="K988" s="253"/>
      <c r="L988" s="259"/>
      <c r="M988" s="260"/>
      <c r="N988" s="261"/>
      <c r="O988" s="261"/>
      <c r="P988" s="261"/>
      <c r="Q988" s="261"/>
      <c r="R988" s="261"/>
      <c r="S988" s="261"/>
      <c r="T988" s="262"/>
      <c r="AT988" s="263" t="s">
        <v>168</v>
      </c>
      <c r="AU988" s="263" t="s">
        <v>88</v>
      </c>
      <c r="AV988" s="251" t="s">
        <v>88</v>
      </c>
      <c r="AW988" s="251" t="s">
        <v>35</v>
      </c>
      <c r="AX988" s="251" t="s">
        <v>79</v>
      </c>
      <c r="AY988" s="263" t="s">
        <v>160</v>
      </c>
    </row>
    <row r="989" s="276" customFormat="true" ht="12.8" hidden="false" customHeight="false" outlineLevel="0" collapsed="false">
      <c r="B989" s="277"/>
      <c r="C989" s="278"/>
      <c r="D989" s="254" t="s">
        <v>168</v>
      </c>
      <c r="E989" s="279"/>
      <c r="F989" s="280" t="s">
        <v>1342</v>
      </c>
      <c r="G989" s="278"/>
      <c r="H989" s="279"/>
      <c r="I989" s="281"/>
      <c r="J989" s="278"/>
      <c r="K989" s="278"/>
      <c r="L989" s="282"/>
      <c r="M989" s="283"/>
      <c r="N989" s="284"/>
      <c r="O989" s="284"/>
      <c r="P989" s="284"/>
      <c r="Q989" s="284"/>
      <c r="R989" s="284"/>
      <c r="S989" s="284"/>
      <c r="T989" s="285"/>
      <c r="AT989" s="286" t="s">
        <v>168</v>
      </c>
      <c r="AU989" s="286" t="s">
        <v>88</v>
      </c>
      <c r="AV989" s="276" t="s">
        <v>86</v>
      </c>
      <c r="AW989" s="276" t="s">
        <v>35</v>
      </c>
      <c r="AX989" s="276" t="s">
        <v>79</v>
      </c>
      <c r="AY989" s="286" t="s">
        <v>160</v>
      </c>
    </row>
    <row r="990" s="264" customFormat="true" ht="12.8" hidden="false" customHeight="false" outlineLevel="0" collapsed="false">
      <c r="B990" s="265"/>
      <c r="C990" s="266"/>
      <c r="D990" s="254" t="s">
        <v>168</v>
      </c>
      <c r="E990" s="267"/>
      <c r="F990" s="268" t="s">
        <v>172</v>
      </c>
      <c r="G990" s="266"/>
      <c r="H990" s="269" t="n">
        <v>27.45</v>
      </c>
      <c r="I990" s="270"/>
      <c r="J990" s="266"/>
      <c r="K990" s="266"/>
      <c r="L990" s="271"/>
      <c r="M990" s="272"/>
      <c r="N990" s="273"/>
      <c r="O990" s="273"/>
      <c r="P990" s="273"/>
      <c r="Q990" s="273"/>
      <c r="R990" s="273"/>
      <c r="S990" s="273"/>
      <c r="T990" s="274"/>
      <c r="AT990" s="275" t="s">
        <v>168</v>
      </c>
      <c r="AU990" s="275" t="s">
        <v>88</v>
      </c>
      <c r="AV990" s="264" t="s">
        <v>166</v>
      </c>
      <c r="AW990" s="264" t="s">
        <v>35</v>
      </c>
      <c r="AX990" s="264" t="s">
        <v>86</v>
      </c>
      <c r="AY990" s="275" t="s">
        <v>160</v>
      </c>
    </row>
    <row r="991" s="31" customFormat="true" ht="16.5" hidden="false" customHeight="true" outlineLevel="0" collapsed="false">
      <c r="A991" s="24"/>
      <c r="B991" s="25"/>
      <c r="C991" s="237" t="s">
        <v>1034</v>
      </c>
      <c r="D991" s="237" t="s">
        <v>162</v>
      </c>
      <c r="E991" s="238" t="s">
        <v>1129</v>
      </c>
      <c r="F991" s="239" t="s">
        <v>1130</v>
      </c>
      <c r="G991" s="240" t="s">
        <v>221</v>
      </c>
      <c r="H991" s="241" t="n">
        <v>33.65</v>
      </c>
      <c r="I991" s="242"/>
      <c r="J991" s="243" t="n">
        <f aca="false">ROUND(I991*H991,2)</f>
        <v>0</v>
      </c>
      <c r="K991" s="244"/>
      <c r="L991" s="30"/>
      <c r="M991" s="245"/>
      <c r="N991" s="246" t="s">
        <v>44</v>
      </c>
      <c r="O991" s="74"/>
      <c r="P991" s="247" t="n">
        <f aca="false">O991*H991</f>
        <v>0</v>
      </c>
      <c r="Q991" s="247" t="n">
        <v>0.00017</v>
      </c>
      <c r="R991" s="247" t="n">
        <f aca="false">Q991*H991</f>
        <v>0.0057205</v>
      </c>
      <c r="S991" s="247" t="n">
        <v>0</v>
      </c>
      <c r="T991" s="248" t="n">
        <f aca="false">S991*H991</f>
        <v>0</v>
      </c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  <c r="AE991" s="24"/>
      <c r="AR991" s="249" t="s">
        <v>256</v>
      </c>
      <c r="AT991" s="249" t="s">
        <v>162</v>
      </c>
      <c r="AU991" s="249" t="s">
        <v>88</v>
      </c>
      <c r="AY991" s="3" t="s">
        <v>160</v>
      </c>
      <c r="BE991" s="250" t="n">
        <f aca="false">IF(N991="základní",J991,0)</f>
        <v>0</v>
      </c>
      <c r="BF991" s="250" t="n">
        <f aca="false">IF(N991="snížená",J991,0)</f>
        <v>0</v>
      </c>
      <c r="BG991" s="250" t="n">
        <f aca="false">IF(N991="zákl. přenesená",J991,0)</f>
        <v>0</v>
      </c>
      <c r="BH991" s="250" t="n">
        <f aca="false">IF(N991="sníž. přenesená",J991,0)</f>
        <v>0</v>
      </c>
      <c r="BI991" s="250" t="n">
        <f aca="false">IF(N991="nulová",J991,0)</f>
        <v>0</v>
      </c>
      <c r="BJ991" s="3" t="s">
        <v>86</v>
      </c>
      <c r="BK991" s="250" t="n">
        <f aca="false">ROUND(I991*H991,2)</f>
        <v>0</v>
      </c>
      <c r="BL991" s="3" t="s">
        <v>256</v>
      </c>
      <c r="BM991" s="249" t="s">
        <v>1131</v>
      </c>
    </row>
    <row r="992" s="251" customFormat="true" ht="12.8" hidden="false" customHeight="false" outlineLevel="0" collapsed="false">
      <c r="B992" s="252"/>
      <c r="C992" s="253"/>
      <c r="D992" s="254" t="s">
        <v>168</v>
      </c>
      <c r="E992" s="255"/>
      <c r="F992" s="256" t="s">
        <v>1562</v>
      </c>
      <c r="G992" s="253"/>
      <c r="H992" s="257" t="n">
        <v>6.44</v>
      </c>
      <c r="I992" s="258"/>
      <c r="J992" s="253"/>
      <c r="K992" s="253"/>
      <c r="L992" s="259"/>
      <c r="M992" s="260"/>
      <c r="N992" s="261"/>
      <c r="O992" s="261"/>
      <c r="P992" s="261"/>
      <c r="Q992" s="261"/>
      <c r="R992" s="261"/>
      <c r="S992" s="261"/>
      <c r="T992" s="262"/>
      <c r="AT992" s="263" t="s">
        <v>168</v>
      </c>
      <c r="AU992" s="263" t="s">
        <v>88</v>
      </c>
      <c r="AV992" s="251" t="s">
        <v>88</v>
      </c>
      <c r="AW992" s="251" t="s">
        <v>35</v>
      </c>
      <c r="AX992" s="251" t="s">
        <v>79</v>
      </c>
      <c r="AY992" s="263" t="s">
        <v>160</v>
      </c>
    </row>
    <row r="993" s="251" customFormat="true" ht="12.8" hidden="false" customHeight="false" outlineLevel="0" collapsed="false">
      <c r="B993" s="252"/>
      <c r="C993" s="253"/>
      <c r="D993" s="254" t="s">
        <v>168</v>
      </c>
      <c r="E993" s="255"/>
      <c r="F993" s="256" t="s">
        <v>1571</v>
      </c>
      <c r="G993" s="253"/>
      <c r="H993" s="257" t="n">
        <v>0.12</v>
      </c>
      <c r="I993" s="258"/>
      <c r="J993" s="253"/>
      <c r="K993" s="253"/>
      <c r="L993" s="259"/>
      <c r="M993" s="260"/>
      <c r="N993" s="261"/>
      <c r="O993" s="261"/>
      <c r="P993" s="261"/>
      <c r="Q993" s="261"/>
      <c r="R993" s="261"/>
      <c r="S993" s="261"/>
      <c r="T993" s="262"/>
      <c r="AT993" s="263" t="s">
        <v>168</v>
      </c>
      <c r="AU993" s="263" t="s">
        <v>88</v>
      </c>
      <c r="AV993" s="251" t="s">
        <v>88</v>
      </c>
      <c r="AW993" s="251" t="s">
        <v>35</v>
      </c>
      <c r="AX993" s="251" t="s">
        <v>79</v>
      </c>
      <c r="AY993" s="263" t="s">
        <v>160</v>
      </c>
    </row>
    <row r="994" s="276" customFormat="true" ht="12.8" hidden="false" customHeight="false" outlineLevel="0" collapsed="false">
      <c r="B994" s="277"/>
      <c r="C994" s="278"/>
      <c r="D994" s="254" t="s">
        <v>168</v>
      </c>
      <c r="E994" s="279"/>
      <c r="F994" s="280" t="s">
        <v>1330</v>
      </c>
      <c r="G994" s="278"/>
      <c r="H994" s="279"/>
      <c r="I994" s="281"/>
      <c r="J994" s="278"/>
      <c r="K994" s="278"/>
      <c r="L994" s="282"/>
      <c r="M994" s="283"/>
      <c r="N994" s="284"/>
      <c r="O994" s="284"/>
      <c r="P994" s="284"/>
      <c r="Q994" s="284"/>
      <c r="R994" s="284"/>
      <c r="S994" s="284"/>
      <c r="T994" s="285"/>
      <c r="AT994" s="286" t="s">
        <v>168</v>
      </c>
      <c r="AU994" s="286" t="s">
        <v>88</v>
      </c>
      <c r="AV994" s="276" t="s">
        <v>86</v>
      </c>
      <c r="AW994" s="276" t="s">
        <v>35</v>
      </c>
      <c r="AX994" s="276" t="s">
        <v>79</v>
      </c>
      <c r="AY994" s="286" t="s">
        <v>160</v>
      </c>
    </row>
    <row r="995" s="251" customFormat="true" ht="12.8" hidden="false" customHeight="false" outlineLevel="0" collapsed="false">
      <c r="B995" s="252"/>
      <c r="C995" s="253"/>
      <c r="D995" s="254" t="s">
        <v>168</v>
      </c>
      <c r="E995" s="255"/>
      <c r="F995" s="256" t="s">
        <v>1569</v>
      </c>
      <c r="G995" s="253"/>
      <c r="H995" s="257" t="n">
        <v>8.08</v>
      </c>
      <c r="I995" s="258"/>
      <c r="J995" s="253"/>
      <c r="K995" s="253"/>
      <c r="L995" s="259"/>
      <c r="M995" s="260"/>
      <c r="N995" s="261"/>
      <c r="O995" s="261"/>
      <c r="P995" s="261"/>
      <c r="Q995" s="261"/>
      <c r="R995" s="261"/>
      <c r="S995" s="261"/>
      <c r="T995" s="262"/>
      <c r="AT995" s="263" t="s">
        <v>168</v>
      </c>
      <c r="AU995" s="263" t="s">
        <v>88</v>
      </c>
      <c r="AV995" s="251" t="s">
        <v>88</v>
      </c>
      <c r="AW995" s="251" t="s">
        <v>35</v>
      </c>
      <c r="AX995" s="251" t="s">
        <v>79</v>
      </c>
      <c r="AY995" s="263" t="s">
        <v>160</v>
      </c>
    </row>
    <row r="996" s="276" customFormat="true" ht="12.8" hidden="false" customHeight="false" outlineLevel="0" collapsed="false">
      <c r="B996" s="277"/>
      <c r="C996" s="278"/>
      <c r="D996" s="254" t="s">
        <v>168</v>
      </c>
      <c r="E996" s="279"/>
      <c r="F996" s="280" t="s">
        <v>1332</v>
      </c>
      <c r="G996" s="278"/>
      <c r="H996" s="279"/>
      <c r="I996" s="281"/>
      <c r="J996" s="278"/>
      <c r="K996" s="278"/>
      <c r="L996" s="282"/>
      <c r="M996" s="283"/>
      <c r="N996" s="284"/>
      <c r="O996" s="284"/>
      <c r="P996" s="284"/>
      <c r="Q996" s="284"/>
      <c r="R996" s="284"/>
      <c r="S996" s="284"/>
      <c r="T996" s="285"/>
      <c r="AT996" s="286" t="s">
        <v>168</v>
      </c>
      <c r="AU996" s="286" t="s">
        <v>88</v>
      </c>
      <c r="AV996" s="276" t="s">
        <v>86</v>
      </c>
      <c r="AW996" s="276" t="s">
        <v>35</v>
      </c>
      <c r="AX996" s="276" t="s">
        <v>79</v>
      </c>
      <c r="AY996" s="286" t="s">
        <v>160</v>
      </c>
    </row>
    <row r="997" s="251" customFormat="true" ht="12.8" hidden="false" customHeight="false" outlineLevel="0" collapsed="false">
      <c r="B997" s="252"/>
      <c r="C997" s="253"/>
      <c r="D997" s="254" t="s">
        <v>168</v>
      </c>
      <c r="E997" s="255"/>
      <c r="F997" s="256" t="s">
        <v>1565</v>
      </c>
      <c r="G997" s="253"/>
      <c r="H997" s="257" t="n">
        <v>9.19</v>
      </c>
      <c r="I997" s="258"/>
      <c r="J997" s="253"/>
      <c r="K997" s="253"/>
      <c r="L997" s="259"/>
      <c r="M997" s="260"/>
      <c r="N997" s="261"/>
      <c r="O997" s="261"/>
      <c r="P997" s="261"/>
      <c r="Q997" s="261"/>
      <c r="R997" s="261"/>
      <c r="S997" s="261"/>
      <c r="T997" s="262"/>
      <c r="AT997" s="263" t="s">
        <v>168</v>
      </c>
      <c r="AU997" s="263" t="s">
        <v>88</v>
      </c>
      <c r="AV997" s="251" t="s">
        <v>88</v>
      </c>
      <c r="AW997" s="251" t="s">
        <v>35</v>
      </c>
      <c r="AX997" s="251" t="s">
        <v>79</v>
      </c>
      <c r="AY997" s="263" t="s">
        <v>160</v>
      </c>
    </row>
    <row r="998" s="251" customFormat="true" ht="12.8" hidden="false" customHeight="false" outlineLevel="0" collapsed="false">
      <c r="B998" s="252"/>
      <c r="C998" s="253"/>
      <c r="D998" s="254" t="s">
        <v>168</v>
      </c>
      <c r="E998" s="255"/>
      <c r="F998" s="256" t="s">
        <v>1572</v>
      </c>
      <c r="G998" s="253"/>
      <c r="H998" s="257" t="n">
        <v>0.54</v>
      </c>
      <c r="I998" s="258"/>
      <c r="J998" s="253"/>
      <c r="K998" s="253"/>
      <c r="L998" s="259"/>
      <c r="M998" s="260"/>
      <c r="N998" s="261"/>
      <c r="O998" s="261"/>
      <c r="P998" s="261"/>
      <c r="Q998" s="261"/>
      <c r="R998" s="261"/>
      <c r="S998" s="261"/>
      <c r="T998" s="262"/>
      <c r="AT998" s="263" t="s">
        <v>168</v>
      </c>
      <c r="AU998" s="263" t="s">
        <v>88</v>
      </c>
      <c r="AV998" s="251" t="s">
        <v>88</v>
      </c>
      <c r="AW998" s="251" t="s">
        <v>35</v>
      </c>
      <c r="AX998" s="251" t="s">
        <v>79</v>
      </c>
      <c r="AY998" s="263" t="s">
        <v>160</v>
      </c>
    </row>
    <row r="999" s="276" customFormat="true" ht="12.8" hidden="false" customHeight="false" outlineLevel="0" collapsed="false">
      <c r="B999" s="277"/>
      <c r="C999" s="278"/>
      <c r="D999" s="254" t="s">
        <v>168</v>
      </c>
      <c r="E999" s="279"/>
      <c r="F999" s="280" t="s">
        <v>1338</v>
      </c>
      <c r="G999" s="278"/>
      <c r="H999" s="279"/>
      <c r="I999" s="281"/>
      <c r="J999" s="278"/>
      <c r="K999" s="278"/>
      <c r="L999" s="282"/>
      <c r="M999" s="283"/>
      <c r="N999" s="284"/>
      <c r="O999" s="284"/>
      <c r="P999" s="284"/>
      <c r="Q999" s="284"/>
      <c r="R999" s="284"/>
      <c r="S999" s="284"/>
      <c r="T999" s="285"/>
      <c r="AT999" s="286" t="s">
        <v>168</v>
      </c>
      <c r="AU999" s="286" t="s">
        <v>88</v>
      </c>
      <c r="AV999" s="276" t="s">
        <v>86</v>
      </c>
      <c r="AW999" s="276" t="s">
        <v>35</v>
      </c>
      <c r="AX999" s="276" t="s">
        <v>79</v>
      </c>
      <c r="AY999" s="286" t="s">
        <v>160</v>
      </c>
    </row>
    <row r="1000" s="251" customFormat="true" ht="12.8" hidden="false" customHeight="false" outlineLevel="0" collapsed="false">
      <c r="B1000" s="252"/>
      <c r="C1000" s="253"/>
      <c r="D1000" s="254" t="s">
        <v>168</v>
      </c>
      <c r="E1000" s="255"/>
      <c r="F1000" s="256" t="s">
        <v>1570</v>
      </c>
      <c r="G1000" s="253"/>
      <c r="H1000" s="257" t="n">
        <v>9.28</v>
      </c>
      <c r="I1000" s="258"/>
      <c r="J1000" s="253"/>
      <c r="K1000" s="253"/>
      <c r="L1000" s="259"/>
      <c r="M1000" s="260"/>
      <c r="N1000" s="261"/>
      <c r="O1000" s="261"/>
      <c r="P1000" s="261"/>
      <c r="Q1000" s="261"/>
      <c r="R1000" s="261"/>
      <c r="S1000" s="261"/>
      <c r="T1000" s="262"/>
      <c r="AT1000" s="263" t="s">
        <v>168</v>
      </c>
      <c r="AU1000" s="263" t="s">
        <v>88</v>
      </c>
      <c r="AV1000" s="251" t="s">
        <v>88</v>
      </c>
      <c r="AW1000" s="251" t="s">
        <v>35</v>
      </c>
      <c r="AX1000" s="251" t="s">
        <v>79</v>
      </c>
      <c r="AY1000" s="263" t="s">
        <v>160</v>
      </c>
    </row>
    <row r="1001" s="276" customFormat="true" ht="12.8" hidden="false" customHeight="false" outlineLevel="0" collapsed="false">
      <c r="B1001" s="277"/>
      <c r="C1001" s="278"/>
      <c r="D1001" s="254" t="s">
        <v>168</v>
      </c>
      <c r="E1001" s="279"/>
      <c r="F1001" s="280" t="s">
        <v>1342</v>
      </c>
      <c r="G1001" s="278"/>
      <c r="H1001" s="279"/>
      <c r="I1001" s="281"/>
      <c r="J1001" s="278"/>
      <c r="K1001" s="278"/>
      <c r="L1001" s="282"/>
      <c r="M1001" s="283"/>
      <c r="N1001" s="284"/>
      <c r="O1001" s="284"/>
      <c r="P1001" s="284"/>
      <c r="Q1001" s="284"/>
      <c r="R1001" s="284"/>
      <c r="S1001" s="284"/>
      <c r="T1001" s="285"/>
      <c r="AT1001" s="286" t="s">
        <v>168</v>
      </c>
      <c r="AU1001" s="286" t="s">
        <v>88</v>
      </c>
      <c r="AV1001" s="276" t="s">
        <v>86</v>
      </c>
      <c r="AW1001" s="276" t="s">
        <v>35</v>
      </c>
      <c r="AX1001" s="276" t="s">
        <v>79</v>
      </c>
      <c r="AY1001" s="286" t="s">
        <v>160</v>
      </c>
    </row>
    <row r="1002" s="264" customFormat="true" ht="12.8" hidden="false" customHeight="false" outlineLevel="0" collapsed="false">
      <c r="B1002" s="265"/>
      <c r="C1002" s="266"/>
      <c r="D1002" s="254" t="s">
        <v>168</v>
      </c>
      <c r="E1002" s="267"/>
      <c r="F1002" s="268" t="s">
        <v>172</v>
      </c>
      <c r="G1002" s="266"/>
      <c r="H1002" s="269" t="n">
        <v>33.65</v>
      </c>
      <c r="I1002" s="270"/>
      <c r="J1002" s="266"/>
      <c r="K1002" s="266"/>
      <c r="L1002" s="271"/>
      <c r="M1002" s="272"/>
      <c r="N1002" s="273"/>
      <c r="O1002" s="273"/>
      <c r="P1002" s="273"/>
      <c r="Q1002" s="273"/>
      <c r="R1002" s="273"/>
      <c r="S1002" s="273"/>
      <c r="T1002" s="274"/>
      <c r="AT1002" s="275" t="s">
        <v>168</v>
      </c>
      <c r="AU1002" s="275" t="s">
        <v>88</v>
      </c>
      <c r="AV1002" s="264" t="s">
        <v>166</v>
      </c>
      <c r="AW1002" s="264" t="s">
        <v>35</v>
      </c>
      <c r="AX1002" s="264" t="s">
        <v>86</v>
      </c>
      <c r="AY1002" s="275" t="s">
        <v>160</v>
      </c>
    </row>
    <row r="1003" s="31" customFormat="true" ht="16.5" hidden="false" customHeight="true" outlineLevel="0" collapsed="false">
      <c r="A1003" s="24"/>
      <c r="B1003" s="25"/>
      <c r="C1003" s="287" t="s">
        <v>1038</v>
      </c>
      <c r="D1003" s="287" t="s">
        <v>262</v>
      </c>
      <c r="E1003" s="288" t="s">
        <v>1136</v>
      </c>
      <c r="F1003" s="289" t="s">
        <v>1137</v>
      </c>
      <c r="G1003" s="290" t="s">
        <v>221</v>
      </c>
      <c r="H1003" s="291" t="n">
        <v>35.333</v>
      </c>
      <c r="I1003" s="292"/>
      <c r="J1003" s="293" t="n">
        <f aca="false">ROUND(I1003*H1003,2)</f>
        <v>0</v>
      </c>
      <c r="K1003" s="294"/>
      <c r="L1003" s="295"/>
      <c r="M1003" s="296"/>
      <c r="N1003" s="297" t="s">
        <v>44</v>
      </c>
      <c r="O1003" s="74"/>
      <c r="P1003" s="247" t="n">
        <f aca="false">O1003*H1003</f>
        <v>0</v>
      </c>
      <c r="Q1003" s="247" t="n">
        <v>8E-005</v>
      </c>
      <c r="R1003" s="247" t="n">
        <f aca="false">Q1003*H1003</f>
        <v>0.00282664</v>
      </c>
      <c r="S1003" s="247" t="n">
        <v>0</v>
      </c>
      <c r="T1003" s="248" t="n">
        <f aca="false">S1003*H1003</f>
        <v>0</v>
      </c>
      <c r="U1003" s="24"/>
      <c r="V1003" s="24"/>
      <c r="W1003" s="24"/>
      <c r="X1003" s="24"/>
      <c r="Y1003" s="24"/>
      <c r="Z1003" s="24"/>
      <c r="AA1003" s="24"/>
      <c r="AB1003" s="24"/>
      <c r="AC1003" s="24"/>
      <c r="AD1003" s="24"/>
      <c r="AE1003" s="24"/>
      <c r="AR1003" s="249" t="s">
        <v>331</v>
      </c>
      <c r="AT1003" s="249" t="s">
        <v>262</v>
      </c>
      <c r="AU1003" s="249" t="s">
        <v>88</v>
      </c>
      <c r="AY1003" s="3" t="s">
        <v>160</v>
      </c>
      <c r="BE1003" s="250" t="n">
        <f aca="false">IF(N1003="základní",J1003,0)</f>
        <v>0</v>
      </c>
      <c r="BF1003" s="250" t="n">
        <f aca="false">IF(N1003="snížená",J1003,0)</f>
        <v>0</v>
      </c>
      <c r="BG1003" s="250" t="n">
        <f aca="false">IF(N1003="zákl. přenesená",J1003,0)</f>
        <v>0</v>
      </c>
      <c r="BH1003" s="250" t="n">
        <f aca="false">IF(N1003="sníž. přenesená",J1003,0)</f>
        <v>0</v>
      </c>
      <c r="BI1003" s="250" t="n">
        <f aca="false">IF(N1003="nulová",J1003,0)</f>
        <v>0</v>
      </c>
      <c r="BJ1003" s="3" t="s">
        <v>86</v>
      </c>
      <c r="BK1003" s="250" t="n">
        <f aca="false">ROUND(I1003*H1003,2)</f>
        <v>0</v>
      </c>
      <c r="BL1003" s="3" t="s">
        <v>256</v>
      </c>
      <c r="BM1003" s="249" t="s">
        <v>1138</v>
      </c>
    </row>
    <row r="1004" s="251" customFormat="true" ht="12.8" hidden="false" customHeight="false" outlineLevel="0" collapsed="false">
      <c r="B1004" s="252"/>
      <c r="C1004" s="253"/>
      <c r="D1004" s="254" t="s">
        <v>168</v>
      </c>
      <c r="E1004" s="253"/>
      <c r="F1004" s="256" t="s">
        <v>1573</v>
      </c>
      <c r="G1004" s="253"/>
      <c r="H1004" s="257" t="n">
        <v>35.333</v>
      </c>
      <c r="I1004" s="258"/>
      <c r="J1004" s="253"/>
      <c r="K1004" s="253"/>
      <c r="L1004" s="259"/>
      <c r="M1004" s="260"/>
      <c r="N1004" s="261"/>
      <c r="O1004" s="261"/>
      <c r="P1004" s="261"/>
      <c r="Q1004" s="261"/>
      <c r="R1004" s="261"/>
      <c r="S1004" s="261"/>
      <c r="T1004" s="262"/>
      <c r="AT1004" s="263" t="s">
        <v>168</v>
      </c>
      <c r="AU1004" s="263" t="s">
        <v>88</v>
      </c>
      <c r="AV1004" s="251" t="s">
        <v>88</v>
      </c>
      <c r="AW1004" s="251" t="s">
        <v>3</v>
      </c>
      <c r="AX1004" s="251" t="s">
        <v>86</v>
      </c>
      <c r="AY1004" s="263" t="s">
        <v>160</v>
      </c>
    </row>
    <row r="1005" s="31" customFormat="true" ht="21.75" hidden="false" customHeight="true" outlineLevel="0" collapsed="false">
      <c r="A1005" s="24"/>
      <c r="B1005" s="25"/>
      <c r="C1005" s="237" t="s">
        <v>1041</v>
      </c>
      <c r="D1005" s="237" t="s">
        <v>162</v>
      </c>
      <c r="E1005" s="238" t="s">
        <v>1141</v>
      </c>
      <c r="F1005" s="239" t="s">
        <v>1142</v>
      </c>
      <c r="G1005" s="240" t="s">
        <v>363</v>
      </c>
      <c r="H1005" s="298"/>
      <c r="I1005" s="242"/>
      <c r="J1005" s="243" t="n">
        <f aca="false">ROUND(I1005*H1005,2)</f>
        <v>0</v>
      </c>
      <c r="K1005" s="244"/>
      <c r="L1005" s="30"/>
      <c r="M1005" s="245"/>
      <c r="N1005" s="246" t="s">
        <v>44</v>
      </c>
      <c r="O1005" s="74"/>
      <c r="P1005" s="247" t="n">
        <f aca="false">O1005*H1005</f>
        <v>0</v>
      </c>
      <c r="Q1005" s="247" t="n">
        <v>0</v>
      </c>
      <c r="R1005" s="247" t="n">
        <f aca="false">Q1005*H1005</f>
        <v>0</v>
      </c>
      <c r="S1005" s="247" t="n">
        <v>0</v>
      </c>
      <c r="T1005" s="248" t="n">
        <f aca="false">S1005*H1005</f>
        <v>0</v>
      </c>
      <c r="U1005" s="24"/>
      <c r="V1005" s="24"/>
      <c r="W1005" s="24"/>
      <c r="X1005" s="24"/>
      <c r="Y1005" s="24"/>
      <c r="Z1005" s="24"/>
      <c r="AA1005" s="24"/>
      <c r="AB1005" s="24"/>
      <c r="AC1005" s="24"/>
      <c r="AD1005" s="24"/>
      <c r="AE1005" s="24"/>
      <c r="AR1005" s="249" t="s">
        <v>256</v>
      </c>
      <c r="AT1005" s="249" t="s">
        <v>162</v>
      </c>
      <c r="AU1005" s="249" t="s">
        <v>88</v>
      </c>
      <c r="AY1005" s="3" t="s">
        <v>160</v>
      </c>
      <c r="BE1005" s="250" t="n">
        <f aca="false">IF(N1005="základní",J1005,0)</f>
        <v>0</v>
      </c>
      <c r="BF1005" s="250" t="n">
        <f aca="false">IF(N1005="snížená",J1005,0)</f>
        <v>0</v>
      </c>
      <c r="BG1005" s="250" t="n">
        <f aca="false">IF(N1005="zákl. přenesená",J1005,0)</f>
        <v>0</v>
      </c>
      <c r="BH1005" s="250" t="n">
        <f aca="false">IF(N1005="sníž. přenesená",J1005,0)</f>
        <v>0</v>
      </c>
      <c r="BI1005" s="250" t="n">
        <f aca="false">IF(N1005="nulová",J1005,0)</f>
        <v>0</v>
      </c>
      <c r="BJ1005" s="3" t="s">
        <v>86</v>
      </c>
      <c r="BK1005" s="250" t="n">
        <f aca="false">ROUND(I1005*H1005,2)</f>
        <v>0</v>
      </c>
      <c r="BL1005" s="3" t="s">
        <v>256</v>
      </c>
      <c r="BM1005" s="249" t="s">
        <v>1143</v>
      </c>
    </row>
    <row r="1006" s="220" customFormat="true" ht="22.8" hidden="false" customHeight="true" outlineLevel="0" collapsed="false">
      <c r="B1006" s="221"/>
      <c r="C1006" s="222"/>
      <c r="D1006" s="223" t="s">
        <v>78</v>
      </c>
      <c r="E1006" s="235" t="s">
        <v>1144</v>
      </c>
      <c r="F1006" s="235" t="s">
        <v>1145</v>
      </c>
      <c r="G1006" s="222"/>
      <c r="H1006" s="222"/>
      <c r="I1006" s="225"/>
      <c r="J1006" s="236" t="n">
        <f aca="false">BK1006</f>
        <v>0</v>
      </c>
      <c r="K1006" s="222"/>
      <c r="L1006" s="227"/>
      <c r="M1006" s="228"/>
      <c r="N1006" s="229"/>
      <c r="O1006" s="229"/>
      <c r="P1006" s="230" t="n">
        <f aca="false">SUM(P1007:P1063)</f>
        <v>0</v>
      </c>
      <c r="Q1006" s="229"/>
      <c r="R1006" s="230" t="n">
        <f aca="false">SUM(R1007:R1063)</f>
        <v>0.63725018</v>
      </c>
      <c r="S1006" s="229"/>
      <c r="T1006" s="231" t="n">
        <f aca="false">SUM(T1007:T1063)</f>
        <v>0</v>
      </c>
      <c r="AR1006" s="232" t="s">
        <v>88</v>
      </c>
      <c r="AT1006" s="233" t="s">
        <v>78</v>
      </c>
      <c r="AU1006" s="233" t="s">
        <v>86</v>
      </c>
      <c r="AY1006" s="232" t="s">
        <v>160</v>
      </c>
      <c r="BK1006" s="234" t="n">
        <f aca="false">SUM(BK1007:BK1063)</f>
        <v>0</v>
      </c>
    </row>
    <row r="1007" s="31" customFormat="true" ht="16.5" hidden="false" customHeight="true" outlineLevel="0" collapsed="false">
      <c r="A1007" s="24"/>
      <c r="B1007" s="25"/>
      <c r="C1007" s="237" t="s">
        <v>1045</v>
      </c>
      <c r="D1007" s="237" t="s">
        <v>162</v>
      </c>
      <c r="E1007" s="238" t="s">
        <v>1147</v>
      </c>
      <c r="F1007" s="239" t="s">
        <v>1148</v>
      </c>
      <c r="G1007" s="240" t="s">
        <v>213</v>
      </c>
      <c r="H1007" s="241" t="n">
        <v>60.71</v>
      </c>
      <c r="I1007" s="242"/>
      <c r="J1007" s="243" t="n">
        <f aca="false">ROUND(I1007*H1007,2)</f>
        <v>0</v>
      </c>
      <c r="K1007" s="244"/>
      <c r="L1007" s="30"/>
      <c r="M1007" s="245"/>
      <c r="N1007" s="246" t="s">
        <v>44</v>
      </c>
      <c r="O1007" s="74"/>
      <c r="P1007" s="247" t="n">
        <f aca="false">O1007*H1007</f>
        <v>0</v>
      </c>
      <c r="Q1007" s="247" t="n">
        <v>0</v>
      </c>
      <c r="R1007" s="247" t="n">
        <f aca="false">Q1007*H1007</f>
        <v>0</v>
      </c>
      <c r="S1007" s="247" t="n">
        <v>0</v>
      </c>
      <c r="T1007" s="248" t="n">
        <f aca="false">S1007*H1007</f>
        <v>0</v>
      </c>
      <c r="U1007" s="24"/>
      <c r="V1007" s="24"/>
      <c r="W1007" s="24"/>
      <c r="X1007" s="24"/>
      <c r="Y1007" s="24"/>
      <c r="Z1007" s="24"/>
      <c r="AA1007" s="24"/>
      <c r="AB1007" s="24"/>
      <c r="AC1007" s="24"/>
      <c r="AD1007" s="24"/>
      <c r="AE1007" s="24"/>
      <c r="AR1007" s="249" t="s">
        <v>256</v>
      </c>
      <c r="AT1007" s="249" t="s">
        <v>162</v>
      </c>
      <c r="AU1007" s="249" t="s">
        <v>88</v>
      </c>
      <c r="AY1007" s="3" t="s">
        <v>160</v>
      </c>
      <c r="BE1007" s="250" t="n">
        <f aca="false">IF(N1007="základní",J1007,0)</f>
        <v>0</v>
      </c>
      <c r="BF1007" s="250" t="n">
        <f aca="false">IF(N1007="snížená",J1007,0)</f>
        <v>0</v>
      </c>
      <c r="BG1007" s="250" t="n">
        <f aca="false">IF(N1007="zákl. přenesená",J1007,0)</f>
        <v>0</v>
      </c>
      <c r="BH1007" s="250" t="n">
        <f aca="false">IF(N1007="sníž. přenesená",J1007,0)</f>
        <v>0</v>
      </c>
      <c r="BI1007" s="250" t="n">
        <f aca="false">IF(N1007="nulová",J1007,0)</f>
        <v>0</v>
      </c>
      <c r="BJ1007" s="3" t="s">
        <v>86</v>
      </c>
      <c r="BK1007" s="250" t="n">
        <f aca="false">ROUND(I1007*H1007,2)</f>
        <v>0</v>
      </c>
      <c r="BL1007" s="3" t="s">
        <v>256</v>
      </c>
      <c r="BM1007" s="249" t="s">
        <v>1149</v>
      </c>
    </row>
    <row r="1008" s="251" customFormat="true" ht="12.8" hidden="false" customHeight="false" outlineLevel="0" collapsed="false">
      <c r="B1008" s="252"/>
      <c r="C1008" s="253"/>
      <c r="D1008" s="254" t="s">
        <v>168</v>
      </c>
      <c r="E1008" s="255"/>
      <c r="F1008" s="256" t="s">
        <v>1325</v>
      </c>
      <c r="G1008" s="253"/>
      <c r="H1008" s="257" t="n">
        <v>13.04</v>
      </c>
      <c r="I1008" s="258"/>
      <c r="J1008" s="253"/>
      <c r="K1008" s="253"/>
      <c r="L1008" s="259"/>
      <c r="M1008" s="260"/>
      <c r="N1008" s="261"/>
      <c r="O1008" s="261"/>
      <c r="P1008" s="261"/>
      <c r="Q1008" s="261"/>
      <c r="R1008" s="261"/>
      <c r="S1008" s="261"/>
      <c r="T1008" s="262"/>
      <c r="AT1008" s="263" t="s">
        <v>168</v>
      </c>
      <c r="AU1008" s="263" t="s">
        <v>88</v>
      </c>
      <c r="AV1008" s="251" t="s">
        <v>88</v>
      </c>
      <c r="AW1008" s="251" t="s">
        <v>35</v>
      </c>
      <c r="AX1008" s="251" t="s">
        <v>79</v>
      </c>
      <c r="AY1008" s="263" t="s">
        <v>160</v>
      </c>
    </row>
    <row r="1009" s="276" customFormat="true" ht="12.8" hidden="false" customHeight="false" outlineLevel="0" collapsed="false">
      <c r="B1009" s="277"/>
      <c r="C1009" s="278"/>
      <c r="D1009" s="254" t="s">
        <v>168</v>
      </c>
      <c r="E1009" s="279"/>
      <c r="F1009" s="280" t="s">
        <v>1326</v>
      </c>
      <c r="G1009" s="278"/>
      <c r="H1009" s="279"/>
      <c r="I1009" s="281"/>
      <c r="J1009" s="278"/>
      <c r="K1009" s="278"/>
      <c r="L1009" s="282"/>
      <c r="M1009" s="283"/>
      <c r="N1009" s="284"/>
      <c r="O1009" s="284"/>
      <c r="P1009" s="284"/>
      <c r="Q1009" s="284"/>
      <c r="R1009" s="284"/>
      <c r="S1009" s="284"/>
      <c r="T1009" s="285"/>
      <c r="AT1009" s="286" t="s">
        <v>168</v>
      </c>
      <c r="AU1009" s="286" t="s">
        <v>88</v>
      </c>
      <c r="AV1009" s="276" t="s">
        <v>86</v>
      </c>
      <c r="AW1009" s="276" t="s">
        <v>35</v>
      </c>
      <c r="AX1009" s="276" t="s">
        <v>79</v>
      </c>
      <c r="AY1009" s="286" t="s">
        <v>160</v>
      </c>
    </row>
    <row r="1010" s="251" customFormat="true" ht="12.8" hidden="false" customHeight="false" outlineLevel="0" collapsed="false">
      <c r="B1010" s="252"/>
      <c r="C1010" s="253"/>
      <c r="D1010" s="254" t="s">
        <v>168</v>
      </c>
      <c r="E1010" s="255"/>
      <c r="F1010" s="256" t="s">
        <v>1327</v>
      </c>
      <c r="G1010" s="253"/>
      <c r="H1010" s="257" t="n">
        <v>15.48</v>
      </c>
      <c r="I1010" s="258"/>
      <c r="J1010" s="253"/>
      <c r="K1010" s="253"/>
      <c r="L1010" s="259"/>
      <c r="M1010" s="260"/>
      <c r="N1010" s="261"/>
      <c r="O1010" s="261"/>
      <c r="P1010" s="261"/>
      <c r="Q1010" s="261"/>
      <c r="R1010" s="261"/>
      <c r="S1010" s="261"/>
      <c r="T1010" s="262"/>
      <c r="AT1010" s="263" t="s">
        <v>168</v>
      </c>
      <c r="AU1010" s="263" t="s">
        <v>88</v>
      </c>
      <c r="AV1010" s="251" t="s">
        <v>88</v>
      </c>
      <c r="AW1010" s="251" t="s">
        <v>35</v>
      </c>
      <c r="AX1010" s="251" t="s">
        <v>79</v>
      </c>
      <c r="AY1010" s="263" t="s">
        <v>160</v>
      </c>
    </row>
    <row r="1011" s="276" customFormat="true" ht="12.8" hidden="false" customHeight="false" outlineLevel="0" collapsed="false">
      <c r="B1011" s="277"/>
      <c r="C1011" s="278"/>
      <c r="D1011" s="254" t="s">
        <v>168</v>
      </c>
      <c r="E1011" s="279"/>
      <c r="F1011" s="280" t="s">
        <v>1328</v>
      </c>
      <c r="G1011" s="278"/>
      <c r="H1011" s="279"/>
      <c r="I1011" s="281"/>
      <c r="J1011" s="278"/>
      <c r="K1011" s="278"/>
      <c r="L1011" s="282"/>
      <c r="M1011" s="283"/>
      <c r="N1011" s="284"/>
      <c r="O1011" s="284"/>
      <c r="P1011" s="284"/>
      <c r="Q1011" s="284"/>
      <c r="R1011" s="284"/>
      <c r="S1011" s="284"/>
      <c r="T1011" s="285"/>
      <c r="AT1011" s="286" t="s">
        <v>168</v>
      </c>
      <c r="AU1011" s="286" t="s">
        <v>88</v>
      </c>
      <c r="AV1011" s="276" t="s">
        <v>86</v>
      </c>
      <c r="AW1011" s="276" t="s">
        <v>35</v>
      </c>
      <c r="AX1011" s="276" t="s">
        <v>79</v>
      </c>
      <c r="AY1011" s="286" t="s">
        <v>160</v>
      </c>
    </row>
    <row r="1012" s="251" customFormat="true" ht="12.8" hidden="false" customHeight="false" outlineLevel="0" collapsed="false">
      <c r="B1012" s="252"/>
      <c r="C1012" s="253"/>
      <c r="D1012" s="254" t="s">
        <v>168</v>
      </c>
      <c r="E1012" s="255"/>
      <c r="F1012" s="256" t="s">
        <v>1335</v>
      </c>
      <c r="G1012" s="253"/>
      <c r="H1012" s="257" t="n">
        <v>13.45</v>
      </c>
      <c r="I1012" s="258"/>
      <c r="J1012" s="253"/>
      <c r="K1012" s="253"/>
      <c r="L1012" s="259"/>
      <c r="M1012" s="260"/>
      <c r="N1012" s="261"/>
      <c r="O1012" s="261"/>
      <c r="P1012" s="261"/>
      <c r="Q1012" s="261"/>
      <c r="R1012" s="261"/>
      <c r="S1012" s="261"/>
      <c r="T1012" s="262"/>
      <c r="AT1012" s="263" t="s">
        <v>168</v>
      </c>
      <c r="AU1012" s="263" t="s">
        <v>88</v>
      </c>
      <c r="AV1012" s="251" t="s">
        <v>88</v>
      </c>
      <c r="AW1012" s="251" t="s">
        <v>35</v>
      </c>
      <c r="AX1012" s="251" t="s">
        <v>79</v>
      </c>
      <c r="AY1012" s="263" t="s">
        <v>160</v>
      </c>
    </row>
    <row r="1013" s="276" customFormat="true" ht="12.8" hidden="false" customHeight="false" outlineLevel="0" collapsed="false">
      <c r="B1013" s="277"/>
      <c r="C1013" s="278"/>
      <c r="D1013" s="254" t="s">
        <v>168</v>
      </c>
      <c r="E1013" s="279"/>
      <c r="F1013" s="280" t="s">
        <v>1336</v>
      </c>
      <c r="G1013" s="278"/>
      <c r="H1013" s="279"/>
      <c r="I1013" s="281"/>
      <c r="J1013" s="278"/>
      <c r="K1013" s="278"/>
      <c r="L1013" s="282"/>
      <c r="M1013" s="283"/>
      <c r="N1013" s="284"/>
      <c r="O1013" s="284"/>
      <c r="P1013" s="284"/>
      <c r="Q1013" s="284"/>
      <c r="R1013" s="284"/>
      <c r="S1013" s="284"/>
      <c r="T1013" s="285"/>
      <c r="AT1013" s="286" t="s">
        <v>168</v>
      </c>
      <c r="AU1013" s="286" t="s">
        <v>88</v>
      </c>
      <c r="AV1013" s="276" t="s">
        <v>86</v>
      </c>
      <c r="AW1013" s="276" t="s">
        <v>35</v>
      </c>
      <c r="AX1013" s="276" t="s">
        <v>79</v>
      </c>
      <c r="AY1013" s="286" t="s">
        <v>160</v>
      </c>
    </row>
    <row r="1014" s="251" customFormat="true" ht="12.8" hidden="false" customHeight="false" outlineLevel="0" collapsed="false">
      <c r="B1014" s="252"/>
      <c r="C1014" s="253"/>
      <c r="D1014" s="254" t="s">
        <v>168</v>
      </c>
      <c r="E1014" s="255"/>
      <c r="F1014" s="256" t="s">
        <v>1339</v>
      </c>
      <c r="G1014" s="253"/>
      <c r="H1014" s="257" t="n">
        <v>14.2</v>
      </c>
      <c r="I1014" s="258"/>
      <c r="J1014" s="253"/>
      <c r="K1014" s="253"/>
      <c r="L1014" s="259"/>
      <c r="M1014" s="260"/>
      <c r="N1014" s="261"/>
      <c r="O1014" s="261"/>
      <c r="P1014" s="261"/>
      <c r="Q1014" s="261"/>
      <c r="R1014" s="261"/>
      <c r="S1014" s="261"/>
      <c r="T1014" s="262"/>
      <c r="AT1014" s="263" t="s">
        <v>168</v>
      </c>
      <c r="AU1014" s="263" t="s">
        <v>88</v>
      </c>
      <c r="AV1014" s="251" t="s">
        <v>88</v>
      </c>
      <c r="AW1014" s="251" t="s">
        <v>35</v>
      </c>
      <c r="AX1014" s="251" t="s">
        <v>79</v>
      </c>
      <c r="AY1014" s="263" t="s">
        <v>160</v>
      </c>
    </row>
    <row r="1015" s="276" customFormat="true" ht="12.8" hidden="false" customHeight="false" outlineLevel="0" collapsed="false">
      <c r="B1015" s="277"/>
      <c r="C1015" s="278"/>
      <c r="D1015" s="254" t="s">
        <v>168</v>
      </c>
      <c r="E1015" s="279"/>
      <c r="F1015" s="280" t="s">
        <v>1340</v>
      </c>
      <c r="G1015" s="278"/>
      <c r="H1015" s="279"/>
      <c r="I1015" s="281"/>
      <c r="J1015" s="278"/>
      <c r="K1015" s="278"/>
      <c r="L1015" s="282"/>
      <c r="M1015" s="283"/>
      <c r="N1015" s="284"/>
      <c r="O1015" s="284"/>
      <c r="P1015" s="284"/>
      <c r="Q1015" s="284"/>
      <c r="R1015" s="284"/>
      <c r="S1015" s="284"/>
      <c r="T1015" s="285"/>
      <c r="AT1015" s="286" t="s">
        <v>168</v>
      </c>
      <c r="AU1015" s="286" t="s">
        <v>88</v>
      </c>
      <c r="AV1015" s="276" t="s">
        <v>86</v>
      </c>
      <c r="AW1015" s="276" t="s">
        <v>35</v>
      </c>
      <c r="AX1015" s="276" t="s">
        <v>79</v>
      </c>
      <c r="AY1015" s="286" t="s">
        <v>160</v>
      </c>
    </row>
    <row r="1016" s="251" customFormat="true" ht="12.8" hidden="false" customHeight="false" outlineLevel="0" collapsed="false">
      <c r="B1016" s="252"/>
      <c r="C1016" s="253"/>
      <c r="D1016" s="254" t="s">
        <v>168</v>
      </c>
      <c r="E1016" s="255"/>
      <c r="F1016" s="256" t="s">
        <v>1574</v>
      </c>
      <c r="G1016" s="253"/>
      <c r="H1016" s="257" t="n">
        <v>4.54</v>
      </c>
      <c r="I1016" s="258"/>
      <c r="J1016" s="253"/>
      <c r="K1016" s="253"/>
      <c r="L1016" s="259"/>
      <c r="M1016" s="260"/>
      <c r="N1016" s="261"/>
      <c r="O1016" s="261"/>
      <c r="P1016" s="261"/>
      <c r="Q1016" s="261"/>
      <c r="R1016" s="261"/>
      <c r="S1016" s="261"/>
      <c r="T1016" s="262"/>
      <c r="AT1016" s="263" t="s">
        <v>168</v>
      </c>
      <c r="AU1016" s="263" t="s">
        <v>88</v>
      </c>
      <c r="AV1016" s="251" t="s">
        <v>88</v>
      </c>
      <c r="AW1016" s="251" t="s">
        <v>35</v>
      </c>
      <c r="AX1016" s="251" t="s">
        <v>79</v>
      </c>
      <c r="AY1016" s="263" t="s">
        <v>160</v>
      </c>
    </row>
    <row r="1017" s="276" customFormat="true" ht="12.8" hidden="false" customHeight="false" outlineLevel="0" collapsed="false">
      <c r="B1017" s="277"/>
      <c r="C1017" s="278"/>
      <c r="D1017" s="254" t="s">
        <v>168</v>
      </c>
      <c r="E1017" s="279"/>
      <c r="F1017" s="280" t="s">
        <v>1344</v>
      </c>
      <c r="G1017" s="278"/>
      <c r="H1017" s="279"/>
      <c r="I1017" s="281"/>
      <c r="J1017" s="278"/>
      <c r="K1017" s="278"/>
      <c r="L1017" s="282"/>
      <c r="M1017" s="283"/>
      <c r="N1017" s="284"/>
      <c r="O1017" s="284"/>
      <c r="P1017" s="284"/>
      <c r="Q1017" s="284"/>
      <c r="R1017" s="284"/>
      <c r="S1017" s="284"/>
      <c r="T1017" s="285"/>
      <c r="AT1017" s="286" t="s">
        <v>168</v>
      </c>
      <c r="AU1017" s="286" t="s">
        <v>88</v>
      </c>
      <c r="AV1017" s="276" t="s">
        <v>86</v>
      </c>
      <c r="AW1017" s="276" t="s">
        <v>35</v>
      </c>
      <c r="AX1017" s="276" t="s">
        <v>79</v>
      </c>
      <c r="AY1017" s="286" t="s">
        <v>160</v>
      </c>
    </row>
    <row r="1018" s="264" customFormat="true" ht="12.8" hidden="false" customHeight="false" outlineLevel="0" collapsed="false">
      <c r="B1018" s="265"/>
      <c r="C1018" s="266"/>
      <c r="D1018" s="254" t="s">
        <v>168</v>
      </c>
      <c r="E1018" s="267"/>
      <c r="F1018" s="268" t="s">
        <v>172</v>
      </c>
      <c r="G1018" s="266"/>
      <c r="H1018" s="269" t="n">
        <v>60.71</v>
      </c>
      <c r="I1018" s="270"/>
      <c r="J1018" s="266"/>
      <c r="K1018" s="266"/>
      <c r="L1018" s="271"/>
      <c r="M1018" s="272"/>
      <c r="N1018" s="273"/>
      <c r="O1018" s="273"/>
      <c r="P1018" s="273"/>
      <c r="Q1018" s="273"/>
      <c r="R1018" s="273"/>
      <c r="S1018" s="273"/>
      <c r="T1018" s="274"/>
      <c r="AT1018" s="275" t="s">
        <v>168</v>
      </c>
      <c r="AU1018" s="275" t="s">
        <v>88</v>
      </c>
      <c r="AV1018" s="264" t="s">
        <v>166</v>
      </c>
      <c r="AW1018" s="264" t="s">
        <v>35</v>
      </c>
      <c r="AX1018" s="264" t="s">
        <v>86</v>
      </c>
      <c r="AY1018" s="275" t="s">
        <v>160</v>
      </c>
    </row>
    <row r="1019" s="31" customFormat="true" ht="16.5" hidden="false" customHeight="true" outlineLevel="0" collapsed="false">
      <c r="A1019" s="24"/>
      <c r="B1019" s="25"/>
      <c r="C1019" s="237" t="s">
        <v>1049</v>
      </c>
      <c r="D1019" s="237" t="s">
        <v>162</v>
      </c>
      <c r="E1019" s="238" t="s">
        <v>1151</v>
      </c>
      <c r="F1019" s="239" t="s">
        <v>1152</v>
      </c>
      <c r="G1019" s="240" t="s">
        <v>213</v>
      </c>
      <c r="H1019" s="241" t="n">
        <v>60.71</v>
      </c>
      <c r="I1019" s="242"/>
      <c r="J1019" s="243" t="n">
        <f aca="false">ROUND(I1019*H1019,2)</f>
        <v>0</v>
      </c>
      <c r="K1019" s="244"/>
      <c r="L1019" s="30"/>
      <c r="M1019" s="245"/>
      <c r="N1019" s="246" t="s">
        <v>44</v>
      </c>
      <c r="O1019" s="74"/>
      <c r="P1019" s="247" t="n">
        <f aca="false">O1019*H1019</f>
        <v>0</v>
      </c>
      <c r="Q1019" s="247" t="n">
        <v>0</v>
      </c>
      <c r="R1019" s="247" t="n">
        <f aca="false">Q1019*H1019</f>
        <v>0</v>
      </c>
      <c r="S1019" s="247" t="n">
        <v>0</v>
      </c>
      <c r="T1019" s="248" t="n">
        <f aca="false">S1019*H1019</f>
        <v>0</v>
      </c>
      <c r="U1019" s="24"/>
      <c r="V1019" s="24"/>
      <c r="W1019" s="24"/>
      <c r="X1019" s="24"/>
      <c r="Y1019" s="24"/>
      <c r="Z1019" s="24"/>
      <c r="AA1019" s="24"/>
      <c r="AB1019" s="24"/>
      <c r="AC1019" s="24"/>
      <c r="AD1019" s="24"/>
      <c r="AE1019" s="24"/>
      <c r="AR1019" s="249" t="s">
        <v>256</v>
      </c>
      <c r="AT1019" s="249" t="s">
        <v>162</v>
      </c>
      <c r="AU1019" s="249" t="s">
        <v>88</v>
      </c>
      <c r="AY1019" s="3" t="s">
        <v>160</v>
      </c>
      <c r="BE1019" s="250" t="n">
        <f aca="false">IF(N1019="základní",J1019,0)</f>
        <v>0</v>
      </c>
      <c r="BF1019" s="250" t="n">
        <f aca="false">IF(N1019="snížená",J1019,0)</f>
        <v>0</v>
      </c>
      <c r="BG1019" s="250" t="n">
        <f aca="false">IF(N1019="zákl. přenesená",J1019,0)</f>
        <v>0</v>
      </c>
      <c r="BH1019" s="250" t="n">
        <f aca="false">IF(N1019="sníž. přenesená",J1019,0)</f>
        <v>0</v>
      </c>
      <c r="BI1019" s="250" t="n">
        <f aca="false">IF(N1019="nulová",J1019,0)</f>
        <v>0</v>
      </c>
      <c r="BJ1019" s="3" t="s">
        <v>86</v>
      </c>
      <c r="BK1019" s="250" t="n">
        <f aca="false">ROUND(I1019*H1019,2)</f>
        <v>0</v>
      </c>
      <c r="BL1019" s="3" t="s">
        <v>256</v>
      </c>
      <c r="BM1019" s="249" t="s">
        <v>1153</v>
      </c>
    </row>
    <row r="1020" s="31" customFormat="true" ht="21.75" hidden="false" customHeight="true" outlineLevel="0" collapsed="false">
      <c r="A1020" s="24"/>
      <c r="B1020" s="25"/>
      <c r="C1020" s="237" t="s">
        <v>1051</v>
      </c>
      <c r="D1020" s="237" t="s">
        <v>162</v>
      </c>
      <c r="E1020" s="238" t="s">
        <v>1155</v>
      </c>
      <c r="F1020" s="239" t="s">
        <v>1156</v>
      </c>
      <c r="G1020" s="240" t="s">
        <v>213</v>
      </c>
      <c r="H1020" s="241" t="n">
        <v>60.71</v>
      </c>
      <c r="I1020" s="242"/>
      <c r="J1020" s="243" t="n">
        <f aca="false">ROUND(I1020*H1020,2)</f>
        <v>0</v>
      </c>
      <c r="K1020" s="244"/>
      <c r="L1020" s="30"/>
      <c r="M1020" s="245"/>
      <c r="N1020" s="246" t="s">
        <v>44</v>
      </c>
      <c r="O1020" s="74"/>
      <c r="P1020" s="247" t="n">
        <f aca="false">O1020*H1020</f>
        <v>0</v>
      </c>
      <c r="Q1020" s="247" t="n">
        <v>3E-005</v>
      </c>
      <c r="R1020" s="247" t="n">
        <f aca="false">Q1020*H1020</f>
        <v>0.0018213</v>
      </c>
      <c r="S1020" s="247" t="n">
        <v>0</v>
      </c>
      <c r="T1020" s="248" t="n">
        <f aca="false">S1020*H1020</f>
        <v>0</v>
      </c>
      <c r="U1020" s="24"/>
      <c r="V1020" s="24"/>
      <c r="W1020" s="24"/>
      <c r="X1020" s="24"/>
      <c r="Y1020" s="24"/>
      <c r="Z1020" s="24"/>
      <c r="AA1020" s="24"/>
      <c r="AB1020" s="24"/>
      <c r="AC1020" s="24"/>
      <c r="AD1020" s="24"/>
      <c r="AE1020" s="24"/>
      <c r="AR1020" s="249" t="s">
        <v>256</v>
      </c>
      <c r="AT1020" s="249" t="s">
        <v>162</v>
      </c>
      <c r="AU1020" s="249" t="s">
        <v>88</v>
      </c>
      <c r="AY1020" s="3" t="s">
        <v>160</v>
      </c>
      <c r="BE1020" s="250" t="n">
        <f aca="false">IF(N1020="základní",J1020,0)</f>
        <v>0</v>
      </c>
      <c r="BF1020" s="250" t="n">
        <f aca="false">IF(N1020="snížená",J1020,0)</f>
        <v>0</v>
      </c>
      <c r="BG1020" s="250" t="n">
        <f aca="false">IF(N1020="zákl. přenesená",J1020,0)</f>
        <v>0</v>
      </c>
      <c r="BH1020" s="250" t="n">
        <f aca="false">IF(N1020="sníž. přenesená",J1020,0)</f>
        <v>0</v>
      </c>
      <c r="BI1020" s="250" t="n">
        <f aca="false">IF(N1020="nulová",J1020,0)</f>
        <v>0</v>
      </c>
      <c r="BJ1020" s="3" t="s">
        <v>86</v>
      </c>
      <c r="BK1020" s="250" t="n">
        <f aca="false">ROUND(I1020*H1020,2)</f>
        <v>0</v>
      </c>
      <c r="BL1020" s="3" t="s">
        <v>256</v>
      </c>
      <c r="BM1020" s="249" t="s">
        <v>1157</v>
      </c>
    </row>
    <row r="1021" s="31" customFormat="true" ht="21.75" hidden="false" customHeight="true" outlineLevel="0" collapsed="false">
      <c r="A1021" s="24"/>
      <c r="B1021" s="25"/>
      <c r="C1021" s="237" t="s">
        <v>1053</v>
      </c>
      <c r="D1021" s="237" t="s">
        <v>162</v>
      </c>
      <c r="E1021" s="238" t="s">
        <v>1159</v>
      </c>
      <c r="F1021" s="239" t="s">
        <v>1160</v>
      </c>
      <c r="G1021" s="240" t="s">
        <v>213</v>
      </c>
      <c r="H1021" s="241" t="n">
        <v>60.71</v>
      </c>
      <c r="I1021" s="242"/>
      <c r="J1021" s="243" t="n">
        <f aca="false">ROUND(I1021*H1021,2)</f>
        <v>0</v>
      </c>
      <c r="K1021" s="244"/>
      <c r="L1021" s="30"/>
      <c r="M1021" s="245"/>
      <c r="N1021" s="246" t="s">
        <v>44</v>
      </c>
      <c r="O1021" s="74"/>
      <c r="P1021" s="247" t="n">
        <f aca="false">O1021*H1021</f>
        <v>0</v>
      </c>
      <c r="Q1021" s="247" t="n">
        <v>0.00758</v>
      </c>
      <c r="R1021" s="247" t="n">
        <f aca="false">Q1021*H1021</f>
        <v>0.4601818</v>
      </c>
      <c r="S1021" s="247" t="n">
        <v>0</v>
      </c>
      <c r="T1021" s="248" t="n">
        <f aca="false">S1021*H1021</f>
        <v>0</v>
      </c>
      <c r="U1021" s="24"/>
      <c r="V1021" s="24"/>
      <c r="W1021" s="24"/>
      <c r="X1021" s="24"/>
      <c r="Y1021" s="24"/>
      <c r="Z1021" s="24"/>
      <c r="AA1021" s="24"/>
      <c r="AB1021" s="24"/>
      <c r="AC1021" s="24"/>
      <c r="AD1021" s="24"/>
      <c r="AE1021" s="24"/>
      <c r="AR1021" s="249" t="s">
        <v>256</v>
      </c>
      <c r="AT1021" s="249" t="s">
        <v>162</v>
      </c>
      <c r="AU1021" s="249" t="s">
        <v>88</v>
      </c>
      <c r="AY1021" s="3" t="s">
        <v>160</v>
      </c>
      <c r="BE1021" s="250" t="n">
        <f aca="false">IF(N1021="základní",J1021,0)</f>
        <v>0</v>
      </c>
      <c r="BF1021" s="250" t="n">
        <f aca="false">IF(N1021="snížená",J1021,0)</f>
        <v>0</v>
      </c>
      <c r="BG1021" s="250" t="n">
        <f aca="false">IF(N1021="zákl. přenesená",J1021,0)</f>
        <v>0</v>
      </c>
      <c r="BH1021" s="250" t="n">
        <f aca="false">IF(N1021="sníž. přenesená",J1021,0)</f>
        <v>0</v>
      </c>
      <c r="BI1021" s="250" t="n">
        <f aca="false">IF(N1021="nulová",J1021,0)</f>
        <v>0</v>
      </c>
      <c r="BJ1021" s="3" t="s">
        <v>86</v>
      </c>
      <c r="BK1021" s="250" t="n">
        <f aca="false">ROUND(I1021*H1021,2)</f>
        <v>0</v>
      </c>
      <c r="BL1021" s="3" t="s">
        <v>256</v>
      </c>
      <c r="BM1021" s="249" t="s">
        <v>1161</v>
      </c>
    </row>
    <row r="1022" s="31" customFormat="true" ht="16.5" hidden="false" customHeight="true" outlineLevel="0" collapsed="false">
      <c r="A1022" s="24"/>
      <c r="B1022" s="25"/>
      <c r="C1022" s="237" t="s">
        <v>1057</v>
      </c>
      <c r="D1022" s="237" t="s">
        <v>162</v>
      </c>
      <c r="E1022" s="238" t="s">
        <v>1163</v>
      </c>
      <c r="F1022" s="239" t="s">
        <v>1164</v>
      </c>
      <c r="G1022" s="240" t="s">
        <v>213</v>
      </c>
      <c r="H1022" s="241" t="n">
        <v>27.65</v>
      </c>
      <c r="I1022" s="242"/>
      <c r="J1022" s="243" t="n">
        <f aca="false">ROUND(I1022*H1022,2)</f>
        <v>0</v>
      </c>
      <c r="K1022" s="244"/>
      <c r="L1022" s="30"/>
      <c r="M1022" s="245"/>
      <c r="N1022" s="246" t="s">
        <v>44</v>
      </c>
      <c r="O1022" s="74"/>
      <c r="P1022" s="247" t="n">
        <f aca="false">O1022*H1022</f>
        <v>0</v>
      </c>
      <c r="Q1022" s="247" t="n">
        <v>0.0005</v>
      </c>
      <c r="R1022" s="247" t="n">
        <f aca="false">Q1022*H1022</f>
        <v>0.013825</v>
      </c>
      <c r="S1022" s="247" t="n">
        <v>0</v>
      </c>
      <c r="T1022" s="248" t="n">
        <f aca="false">S1022*H1022</f>
        <v>0</v>
      </c>
      <c r="U1022" s="24"/>
      <c r="V1022" s="24"/>
      <c r="W1022" s="24"/>
      <c r="X1022" s="24"/>
      <c r="Y1022" s="24"/>
      <c r="Z1022" s="24"/>
      <c r="AA1022" s="24"/>
      <c r="AB1022" s="24"/>
      <c r="AC1022" s="24"/>
      <c r="AD1022" s="24"/>
      <c r="AE1022" s="24"/>
      <c r="AR1022" s="249" t="s">
        <v>256</v>
      </c>
      <c r="AT1022" s="249" t="s">
        <v>162</v>
      </c>
      <c r="AU1022" s="249" t="s">
        <v>88</v>
      </c>
      <c r="AY1022" s="3" t="s">
        <v>160</v>
      </c>
      <c r="BE1022" s="250" t="n">
        <f aca="false">IF(N1022="základní",J1022,0)</f>
        <v>0</v>
      </c>
      <c r="BF1022" s="250" t="n">
        <f aca="false">IF(N1022="snížená",J1022,0)</f>
        <v>0</v>
      </c>
      <c r="BG1022" s="250" t="n">
        <f aca="false">IF(N1022="zákl. přenesená",J1022,0)</f>
        <v>0</v>
      </c>
      <c r="BH1022" s="250" t="n">
        <f aca="false">IF(N1022="sníž. přenesená",J1022,0)</f>
        <v>0</v>
      </c>
      <c r="BI1022" s="250" t="n">
        <f aca="false">IF(N1022="nulová",J1022,0)</f>
        <v>0</v>
      </c>
      <c r="BJ1022" s="3" t="s">
        <v>86</v>
      </c>
      <c r="BK1022" s="250" t="n">
        <f aca="false">ROUND(I1022*H1022,2)</f>
        <v>0</v>
      </c>
      <c r="BL1022" s="3" t="s">
        <v>256</v>
      </c>
      <c r="BM1022" s="249" t="s">
        <v>1165</v>
      </c>
    </row>
    <row r="1023" s="276" customFormat="true" ht="12.8" hidden="false" customHeight="false" outlineLevel="0" collapsed="false">
      <c r="B1023" s="277"/>
      <c r="C1023" s="278"/>
      <c r="D1023" s="254" t="s">
        <v>168</v>
      </c>
      <c r="E1023" s="279"/>
      <c r="F1023" s="280" t="s">
        <v>1328</v>
      </c>
      <c r="G1023" s="278"/>
      <c r="H1023" s="279"/>
      <c r="I1023" s="281"/>
      <c r="J1023" s="278"/>
      <c r="K1023" s="278"/>
      <c r="L1023" s="282"/>
      <c r="M1023" s="283"/>
      <c r="N1023" s="284"/>
      <c r="O1023" s="284"/>
      <c r="P1023" s="284"/>
      <c r="Q1023" s="284"/>
      <c r="R1023" s="284"/>
      <c r="S1023" s="284"/>
      <c r="T1023" s="285"/>
      <c r="AT1023" s="286" t="s">
        <v>168</v>
      </c>
      <c r="AU1023" s="286" t="s">
        <v>88</v>
      </c>
      <c r="AV1023" s="276" t="s">
        <v>86</v>
      </c>
      <c r="AW1023" s="276" t="s">
        <v>35</v>
      </c>
      <c r="AX1023" s="276" t="s">
        <v>79</v>
      </c>
      <c r="AY1023" s="286" t="s">
        <v>160</v>
      </c>
    </row>
    <row r="1024" s="251" customFormat="true" ht="12.8" hidden="false" customHeight="false" outlineLevel="0" collapsed="false">
      <c r="B1024" s="252"/>
      <c r="C1024" s="253"/>
      <c r="D1024" s="254" t="s">
        <v>168</v>
      </c>
      <c r="E1024" s="255"/>
      <c r="F1024" s="256" t="s">
        <v>1335</v>
      </c>
      <c r="G1024" s="253"/>
      <c r="H1024" s="257" t="n">
        <v>13.45</v>
      </c>
      <c r="I1024" s="258"/>
      <c r="J1024" s="253"/>
      <c r="K1024" s="253"/>
      <c r="L1024" s="259"/>
      <c r="M1024" s="260"/>
      <c r="N1024" s="261"/>
      <c r="O1024" s="261"/>
      <c r="P1024" s="261"/>
      <c r="Q1024" s="261"/>
      <c r="R1024" s="261"/>
      <c r="S1024" s="261"/>
      <c r="T1024" s="262"/>
      <c r="AT1024" s="263" t="s">
        <v>168</v>
      </c>
      <c r="AU1024" s="263" t="s">
        <v>88</v>
      </c>
      <c r="AV1024" s="251" t="s">
        <v>88</v>
      </c>
      <c r="AW1024" s="251" t="s">
        <v>35</v>
      </c>
      <c r="AX1024" s="251" t="s">
        <v>79</v>
      </c>
      <c r="AY1024" s="263" t="s">
        <v>160</v>
      </c>
    </row>
    <row r="1025" s="251" customFormat="true" ht="12.8" hidden="false" customHeight="false" outlineLevel="0" collapsed="false">
      <c r="B1025" s="252"/>
      <c r="C1025" s="253"/>
      <c r="D1025" s="254" t="s">
        <v>168</v>
      </c>
      <c r="E1025" s="255"/>
      <c r="F1025" s="256" t="s">
        <v>1339</v>
      </c>
      <c r="G1025" s="253"/>
      <c r="H1025" s="257" t="n">
        <v>14.2</v>
      </c>
      <c r="I1025" s="258"/>
      <c r="J1025" s="253"/>
      <c r="K1025" s="253"/>
      <c r="L1025" s="259"/>
      <c r="M1025" s="260"/>
      <c r="N1025" s="261"/>
      <c r="O1025" s="261"/>
      <c r="P1025" s="261"/>
      <c r="Q1025" s="261"/>
      <c r="R1025" s="261"/>
      <c r="S1025" s="261"/>
      <c r="T1025" s="262"/>
      <c r="AT1025" s="263" t="s">
        <v>168</v>
      </c>
      <c r="AU1025" s="263" t="s">
        <v>88</v>
      </c>
      <c r="AV1025" s="251" t="s">
        <v>88</v>
      </c>
      <c r="AW1025" s="251" t="s">
        <v>35</v>
      </c>
      <c r="AX1025" s="251" t="s">
        <v>79</v>
      </c>
      <c r="AY1025" s="263" t="s">
        <v>160</v>
      </c>
    </row>
    <row r="1026" s="276" customFormat="true" ht="12.8" hidden="false" customHeight="false" outlineLevel="0" collapsed="false">
      <c r="B1026" s="277"/>
      <c r="C1026" s="278"/>
      <c r="D1026" s="254" t="s">
        <v>168</v>
      </c>
      <c r="E1026" s="279"/>
      <c r="F1026" s="280" t="s">
        <v>1340</v>
      </c>
      <c r="G1026" s="278"/>
      <c r="H1026" s="279"/>
      <c r="I1026" s="281"/>
      <c r="J1026" s="278"/>
      <c r="K1026" s="278"/>
      <c r="L1026" s="282"/>
      <c r="M1026" s="283"/>
      <c r="N1026" s="284"/>
      <c r="O1026" s="284"/>
      <c r="P1026" s="284"/>
      <c r="Q1026" s="284"/>
      <c r="R1026" s="284"/>
      <c r="S1026" s="284"/>
      <c r="T1026" s="285"/>
      <c r="AT1026" s="286" t="s">
        <v>168</v>
      </c>
      <c r="AU1026" s="286" t="s">
        <v>88</v>
      </c>
      <c r="AV1026" s="276" t="s">
        <v>86</v>
      </c>
      <c r="AW1026" s="276" t="s">
        <v>35</v>
      </c>
      <c r="AX1026" s="276" t="s">
        <v>79</v>
      </c>
      <c r="AY1026" s="286" t="s">
        <v>160</v>
      </c>
    </row>
    <row r="1027" s="264" customFormat="true" ht="12.8" hidden="false" customHeight="false" outlineLevel="0" collapsed="false">
      <c r="B1027" s="265"/>
      <c r="C1027" s="266"/>
      <c r="D1027" s="254" t="s">
        <v>168</v>
      </c>
      <c r="E1027" s="267"/>
      <c r="F1027" s="268" t="s">
        <v>172</v>
      </c>
      <c r="G1027" s="266"/>
      <c r="H1027" s="269" t="n">
        <v>27.65</v>
      </c>
      <c r="I1027" s="270"/>
      <c r="J1027" s="266"/>
      <c r="K1027" s="266"/>
      <c r="L1027" s="271"/>
      <c r="M1027" s="272"/>
      <c r="N1027" s="273"/>
      <c r="O1027" s="273"/>
      <c r="P1027" s="273"/>
      <c r="Q1027" s="273"/>
      <c r="R1027" s="273"/>
      <c r="S1027" s="273"/>
      <c r="T1027" s="274"/>
      <c r="AT1027" s="275" t="s">
        <v>168</v>
      </c>
      <c r="AU1027" s="275" t="s">
        <v>88</v>
      </c>
      <c r="AV1027" s="264" t="s">
        <v>166</v>
      </c>
      <c r="AW1027" s="264" t="s">
        <v>35</v>
      </c>
      <c r="AX1027" s="264" t="s">
        <v>86</v>
      </c>
      <c r="AY1027" s="275" t="s">
        <v>160</v>
      </c>
    </row>
    <row r="1028" s="31" customFormat="true" ht="44.25" hidden="false" customHeight="true" outlineLevel="0" collapsed="false">
      <c r="A1028" s="24"/>
      <c r="B1028" s="25"/>
      <c r="C1028" s="287" t="s">
        <v>1061</v>
      </c>
      <c r="D1028" s="287" t="s">
        <v>262</v>
      </c>
      <c r="E1028" s="288" t="s">
        <v>1167</v>
      </c>
      <c r="F1028" s="289" t="s">
        <v>1168</v>
      </c>
      <c r="G1028" s="290" t="s">
        <v>213</v>
      </c>
      <c r="H1028" s="291" t="n">
        <v>30.415</v>
      </c>
      <c r="I1028" s="292"/>
      <c r="J1028" s="293" t="n">
        <f aca="false">ROUND(I1028*H1028,2)</f>
        <v>0</v>
      </c>
      <c r="K1028" s="294"/>
      <c r="L1028" s="295"/>
      <c r="M1028" s="296"/>
      <c r="N1028" s="297" t="s">
        <v>44</v>
      </c>
      <c r="O1028" s="74"/>
      <c r="P1028" s="247" t="n">
        <f aca="false">O1028*H1028</f>
        <v>0</v>
      </c>
      <c r="Q1028" s="247" t="n">
        <v>0.00115</v>
      </c>
      <c r="R1028" s="247" t="n">
        <f aca="false">Q1028*H1028</f>
        <v>0.03497725</v>
      </c>
      <c r="S1028" s="247" t="n">
        <v>0</v>
      </c>
      <c r="T1028" s="248" t="n">
        <f aca="false">S1028*H1028</f>
        <v>0</v>
      </c>
      <c r="U1028" s="24"/>
      <c r="V1028" s="24"/>
      <c r="W1028" s="24"/>
      <c r="X1028" s="24"/>
      <c r="Y1028" s="24"/>
      <c r="Z1028" s="24"/>
      <c r="AA1028" s="24"/>
      <c r="AB1028" s="24"/>
      <c r="AC1028" s="24"/>
      <c r="AD1028" s="24"/>
      <c r="AE1028" s="24"/>
      <c r="AR1028" s="249" t="s">
        <v>331</v>
      </c>
      <c r="AT1028" s="249" t="s">
        <v>262</v>
      </c>
      <c r="AU1028" s="249" t="s">
        <v>88</v>
      </c>
      <c r="AY1028" s="3" t="s">
        <v>160</v>
      </c>
      <c r="BE1028" s="250" t="n">
        <f aca="false">IF(N1028="základní",J1028,0)</f>
        <v>0</v>
      </c>
      <c r="BF1028" s="250" t="n">
        <f aca="false">IF(N1028="snížená",J1028,0)</f>
        <v>0</v>
      </c>
      <c r="BG1028" s="250" t="n">
        <f aca="false">IF(N1028="zákl. přenesená",J1028,0)</f>
        <v>0</v>
      </c>
      <c r="BH1028" s="250" t="n">
        <f aca="false">IF(N1028="sníž. přenesená",J1028,0)</f>
        <v>0</v>
      </c>
      <c r="BI1028" s="250" t="n">
        <f aca="false">IF(N1028="nulová",J1028,0)</f>
        <v>0</v>
      </c>
      <c r="BJ1028" s="3" t="s">
        <v>86</v>
      </c>
      <c r="BK1028" s="250" t="n">
        <f aca="false">ROUND(I1028*H1028,2)</f>
        <v>0</v>
      </c>
      <c r="BL1028" s="3" t="s">
        <v>256</v>
      </c>
      <c r="BM1028" s="249" t="s">
        <v>1169</v>
      </c>
    </row>
    <row r="1029" s="251" customFormat="true" ht="12.8" hidden="false" customHeight="false" outlineLevel="0" collapsed="false">
      <c r="B1029" s="252"/>
      <c r="C1029" s="253"/>
      <c r="D1029" s="254" t="s">
        <v>168</v>
      </c>
      <c r="E1029" s="253"/>
      <c r="F1029" s="256" t="s">
        <v>1575</v>
      </c>
      <c r="G1029" s="253"/>
      <c r="H1029" s="257" t="n">
        <v>30.415</v>
      </c>
      <c r="I1029" s="258"/>
      <c r="J1029" s="253"/>
      <c r="K1029" s="253"/>
      <c r="L1029" s="259"/>
      <c r="M1029" s="260"/>
      <c r="N1029" s="261"/>
      <c r="O1029" s="261"/>
      <c r="P1029" s="261"/>
      <c r="Q1029" s="261"/>
      <c r="R1029" s="261"/>
      <c r="S1029" s="261"/>
      <c r="T1029" s="262"/>
      <c r="AT1029" s="263" t="s">
        <v>168</v>
      </c>
      <c r="AU1029" s="263" t="s">
        <v>88</v>
      </c>
      <c r="AV1029" s="251" t="s">
        <v>88</v>
      </c>
      <c r="AW1029" s="251" t="s">
        <v>3</v>
      </c>
      <c r="AX1029" s="251" t="s">
        <v>86</v>
      </c>
      <c r="AY1029" s="263" t="s">
        <v>160</v>
      </c>
    </row>
    <row r="1030" s="31" customFormat="true" ht="16.5" hidden="false" customHeight="true" outlineLevel="0" collapsed="false">
      <c r="A1030" s="24"/>
      <c r="B1030" s="25"/>
      <c r="C1030" s="237" t="s">
        <v>1066</v>
      </c>
      <c r="D1030" s="237" t="s">
        <v>162</v>
      </c>
      <c r="E1030" s="238" t="s">
        <v>1172</v>
      </c>
      <c r="F1030" s="239" t="s">
        <v>1173</v>
      </c>
      <c r="G1030" s="240" t="s">
        <v>213</v>
      </c>
      <c r="H1030" s="241" t="n">
        <v>31.03</v>
      </c>
      <c r="I1030" s="242"/>
      <c r="J1030" s="243" t="n">
        <f aca="false">ROUND(I1030*H1030,2)</f>
        <v>0</v>
      </c>
      <c r="K1030" s="244"/>
      <c r="L1030" s="30"/>
      <c r="M1030" s="245"/>
      <c r="N1030" s="246" t="s">
        <v>44</v>
      </c>
      <c r="O1030" s="74"/>
      <c r="P1030" s="247" t="n">
        <f aca="false">O1030*H1030</f>
        <v>0</v>
      </c>
      <c r="Q1030" s="247" t="n">
        <v>0.0003</v>
      </c>
      <c r="R1030" s="247" t="n">
        <f aca="false">Q1030*H1030</f>
        <v>0.009309</v>
      </c>
      <c r="S1030" s="247" t="n">
        <v>0</v>
      </c>
      <c r="T1030" s="248" t="n">
        <f aca="false">S1030*H1030</f>
        <v>0</v>
      </c>
      <c r="U1030" s="24"/>
      <c r="V1030" s="24"/>
      <c r="W1030" s="24"/>
      <c r="X1030" s="24"/>
      <c r="Y1030" s="24"/>
      <c r="Z1030" s="24"/>
      <c r="AA1030" s="24"/>
      <c r="AB1030" s="24"/>
      <c r="AC1030" s="24"/>
      <c r="AD1030" s="24"/>
      <c r="AE1030" s="24"/>
      <c r="AR1030" s="249" t="s">
        <v>256</v>
      </c>
      <c r="AT1030" s="249" t="s">
        <v>162</v>
      </c>
      <c r="AU1030" s="249" t="s">
        <v>88</v>
      </c>
      <c r="AY1030" s="3" t="s">
        <v>160</v>
      </c>
      <c r="BE1030" s="250" t="n">
        <f aca="false">IF(N1030="základní",J1030,0)</f>
        <v>0</v>
      </c>
      <c r="BF1030" s="250" t="n">
        <f aca="false">IF(N1030="snížená",J1030,0)</f>
        <v>0</v>
      </c>
      <c r="BG1030" s="250" t="n">
        <f aca="false">IF(N1030="zákl. přenesená",J1030,0)</f>
        <v>0</v>
      </c>
      <c r="BH1030" s="250" t="n">
        <f aca="false">IF(N1030="sníž. přenesená",J1030,0)</f>
        <v>0</v>
      </c>
      <c r="BI1030" s="250" t="n">
        <f aca="false">IF(N1030="nulová",J1030,0)</f>
        <v>0</v>
      </c>
      <c r="BJ1030" s="3" t="s">
        <v>86</v>
      </c>
      <c r="BK1030" s="250" t="n">
        <f aca="false">ROUND(I1030*H1030,2)</f>
        <v>0</v>
      </c>
      <c r="BL1030" s="3" t="s">
        <v>256</v>
      </c>
      <c r="BM1030" s="249" t="s">
        <v>1174</v>
      </c>
    </row>
    <row r="1031" s="251" customFormat="true" ht="12.8" hidden="false" customHeight="false" outlineLevel="0" collapsed="false">
      <c r="B1031" s="252"/>
      <c r="C1031" s="253"/>
      <c r="D1031" s="254" t="s">
        <v>168</v>
      </c>
      <c r="E1031" s="255"/>
      <c r="F1031" s="256" t="s">
        <v>1325</v>
      </c>
      <c r="G1031" s="253"/>
      <c r="H1031" s="257" t="n">
        <v>13.04</v>
      </c>
      <c r="I1031" s="258"/>
      <c r="J1031" s="253"/>
      <c r="K1031" s="253"/>
      <c r="L1031" s="259"/>
      <c r="M1031" s="260"/>
      <c r="N1031" s="261"/>
      <c r="O1031" s="261"/>
      <c r="P1031" s="261"/>
      <c r="Q1031" s="261"/>
      <c r="R1031" s="261"/>
      <c r="S1031" s="261"/>
      <c r="T1031" s="262"/>
      <c r="AT1031" s="263" t="s">
        <v>168</v>
      </c>
      <c r="AU1031" s="263" t="s">
        <v>88</v>
      </c>
      <c r="AV1031" s="251" t="s">
        <v>88</v>
      </c>
      <c r="AW1031" s="251" t="s">
        <v>35</v>
      </c>
      <c r="AX1031" s="251" t="s">
        <v>79</v>
      </c>
      <c r="AY1031" s="263" t="s">
        <v>160</v>
      </c>
    </row>
    <row r="1032" s="276" customFormat="true" ht="12.8" hidden="false" customHeight="false" outlineLevel="0" collapsed="false">
      <c r="B1032" s="277"/>
      <c r="C1032" s="278"/>
      <c r="D1032" s="254" t="s">
        <v>168</v>
      </c>
      <c r="E1032" s="279"/>
      <c r="F1032" s="280" t="s">
        <v>1326</v>
      </c>
      <c r="G1032" s="278"/>
      <c r="H1032" s="279"/>
      <c r="I1032" s="281"/>
      <c r="J1032" s="278"/>
      <c r="K1032" s="278"/>
      <c r="L1032" s="282"/>
      <c r="M1032" s="283"/>
      <c r="N1032" s="284"/>
      <c r="O1032" s="284"/>
      <c r="P1032" s="284"/>
      <c r="Q1032" s="284"/>
      <c r="R1032" s="284"/>
      <c r="S1032" s="284"/>
      <c r="T1032" s="285"/>
      <c r="AT1032" s="286" t="s">
        <v>168</v>
      </c>
      <c r="AU1032" s="286" t="s">
        <v>88</v>
      </c>
      <c r="AV1032" s="276" t="s">
        <v>86</v>
      </c>
      <c r="AW1032" s="276" t="s">
        <v>35</v>
      </c>
      <c r="AX1032" s="276" t="s">
        <v>79</v>
      </c>
      <c r="AY1032" s="286" t="s">
        <v>160</v>
      </c>
    </row>
    <row r="1033" s="251" customFormat="true" ht="12.8" hidden="false" customHeight="false" outlineLevel="0" collapsed="false">
      <c r="B1033" s="252"/>
      <c r="C1033" s="253"/>
      <c r="D1033" s="254" t="s">
        <v>168</v>
      </c>
      <c r="E1033" s="255"/>
      <c r="F1033" s="256" t="s">
        <v>1335</v>
      </c>
      <c r="G1033" s="253"/>
      <c r="H1033" s="257" t="n">
        <v>13.45</v>
      </c>
      <c r="I1033" s="258"/>
      <c r="J1033" s="253"/>
      <c r="K1033" s="253"/>
      <c r="L1033" s="259"/>
      <c r="M1033" s="260"/>
      <c r="N1033" s="261"/>
      <c r="O1033" s="261"/>
      <c r="P1033" s="261"/>
      <c r="Q1033" s="261"/>
      <c r="R1033" s="261"/>
      <c r="S1033" s="261"/>
      <c r="T1033" s="262"/>
      <c r="AT1033" s="263" t="s">
        <v>168</v>
      </c>
      <c r="AU1033" s="263" t="s">
        <v>88</v>
      </c>
      <c r="AV1033" s="251" t="s">
        <v>88</v>
      </c>
      <c r="AW1033" s="251" t="s">
        <v>35</v>
      </c>
      <c r="AX1033" s="251" t="s">
        <v>79</v>
      </c>
      <c r="AY1033" s="263" t="s">
        <v>160</v>
      </c>
    </row>
    <row r="1034" s="276" customFormat="true" ht="12.8" hidden="false" customHeight="false" outlineLevel="0" collapsed="false">
      <c r="B1034" s="277"/>
      <c r="C1034" s="278"/>
      <c r="D1034" s="254" t="s">
        <v>168</v>
      </c>
      <c r="E1034" s="279"/>
      <c r="F1034" s="280" t="s">
        <v>1336</v>
      </c>
      <c r="G1034" s="278"/>
      <c r="H1034" s="279"/>
      <c r="I1034" s="281"/>
      <c r="J1034" s="278"/>
      <c r="K1034" s="278"/>
      <c r="L1034" s="282"/>
      <c r="M1034" s="283"/>
      <c r="N1034" s="284"/>
      <c r="O1034" s="284"/>
      <c r="P1034" s="284"/>
      <c r="Q1034" s="284"/>
      <c r="R1034" s="284"/>
      <c r="S1034" s="284"/>
      <c r="T1034" s="285"/>
      <c r="AT1034" s="286" t="s">
        <v>168</v>
      </c>
      <c r="AU1034" s="286" t="s">
        <v>88</v>
      </c>
      <c r="AV1034" s="276" t="s">
        <v>86</v>
      </c>
      <c r="AW1034" s="276" t="s">
        <v>35</v>
      </c>
      <c r="AX1034" s="276" t="s">
        <v>79</v>
      </c>
      <c r="AY1034" s="286" t="s">
        <v>160</v>
      </c>
    </row>
    <row r="1035" s="251" customFormat="true" ht="12.8" hidden="false" customHeight="false" outlineLevel="0" collapsed="false">
      <c r="B1035" s="252"/>
      <c r="C1035" s="253"/>
      <c r="D1035" s="254" t="s">
        <v>168</v>
      </c>
      <c r="E1035" s="255"/>
      <c r="F1035" s="256" t="s">
        <v>1574</v>
      </c>
      <c r="G1035" s="253"/>
      <c r="H1035" s="257" t="n">
        <v>4.54</v>
      </c>
      <c r="I1035" s="258"/>
      <c r="J1035" s="253"/>
      <c r="K1035" s="253"/>
      <c r="L1035" s="259"/>
      <c r="M1035" s="260"/>
      <c r="N1035" s="261"/>
      <c r="O1035" s="261"/>
      <c r="P1035" s="261"/>
      <c r="Q1035" s="261"/>
      <c r="R1035" s="261"/>
      <c r="S1035" s="261"/>
      <c r="T1035" s="262"/>
      <c r="AT1035" s="263" t="s">
        <v>168</v>
      </c>
      <c r="AU1035" s="263" t="s">
        <v>88</v>
      </c>
      <c r="AV1035" s="251" t="s">
        <v>88</v>
      </c>
      <c r="AW1035" s="251" t="s">
        <v>35</v>
      </c>
      <c r="AX1035" s="251" t="s">
        <v>79</v>
      </c>
      <c r="AY1035" s="263" t="s">
        <v>160</v>
      </c>
    </row>
    <row r="1036" s="276" customFormat="true" ht="12.8" hidden="false" customHeight="false" outlineLevel="0" collapsed="false">
      <c r="B1036" s="277"/>
      <c r="C1036" s="278"/>
      <c r="D1036" s="254" t="s">
        <v>168</v>
      </c>
      <c r="E1036" s="279"/>
      <c r="F1036" s="280" t="s">
        <v>1344</v>
      </c>
      <c r="G1036" s="278"/>
      <c r="H1036" s="279"/>
      <c r="I1036" s="281"/>
      <c r="J1036" s="278"/>
      <c r="K1036" s="278"/>
      <c r="L1036" s="282"/>
      <c r="M1036" s="283"/>
      <c r="N1036" s="284"/>
      <c r="O1036" s="284"/>
      <c r="P1036" s="284"/>
      <c r="Q1036" s="284"/>
      <c r="R1036" s="284"/>
      <c r="S1036" s="284"/>
      <c r="T1036" s="285"/>
      <c r="AT1036" s="286" t="s">
        <v>168</v>
      </c>
      <c r="AU1036" s="286" t="s">
        <v>88</v>
      </c>
      <c r="AV1036" s="276" t="s">
        <v>86</v>
      </c>
      <c r="AW1036" s="276" t="s">
        <v>35</v>
      </c>
      <c r="AX1036" s="276" t="s">
        <v>79</v>
      </c>
      <c r="AY1036" s="286" t="s">
        <v>160</v>
      </c>
    </row>
    <row r="1037" s="264" customFormat="true" ht="12.8" hidden="false" customHeight="false" outlineLevel="0" collapsed="false">
      <c r="B1037" s="265"/>
      <c r="C1037" s="266"/>
      <c r="D1037" s="254" t="s">
        <v>168</v>
      </c>
      <c r="E1037" s="267"/>
      <c r="F1037" s="268" t="s">
        <v>172</v>
      </c>
      <c r="G1037" s="266"/>
      <c r="H1037" s="269" t="n">
        <v>31.03</v>
      </c>
      <c r="I1037" s="270"/>
      <c r="J1037" s="266"/>
      <c r="K1037" s="266"/>
      <c r="L1037" s="271"/>
      <c r="M1037" s="272"/>
      <c r="N1037" s="273"/>
      <c r="O1037" s="273"/>
      <c r="P1037" s="273"/>
      <c r="Q1037" s="273"/>
      <c r="R1037" s="273"/>
      <c r="S1037" s="273"/>
      <c r="T1037" s="274"/>
      <c r="AT1037" s="275" t="s">
        <v>168</v>
      </c>
      <c r="AU1037" s="275" t="s">
        <v>88</v>
      </c>
      <c r="AV1037" s="264" t="s">
        <v>166</v>
      </c>
      <c r="AW1037" s="264" t="s">
        <v>35</v>
      </c>
      <c r="AX1037" s="264" t="s">
        <v>86</v>
      </c>
      <c r="AY1037" s="275" t="s">
        <v>160</v>
      </c>
    </row>
    <row r="1038" s="31" customFormat="true" ht="44.25" hidden="false" customHeight="true" outlineLevel="0" collapsed="false">
      <c r="A1038" s="24"/>
      <c r="B1038" s="25"/>
      <c r="C1038" s="287" t="s">
        <v>1072</v>
      </c>
      <c r="D1038" s="287" t="s">
        <v>262</v>
      </c>
      <c r="E1038" s="288" t="s">
        <v>1176</v>
      </c>
      <c r="F1038" s="289" t="s">
        <v>1177</v>
      </c>
      <c r="G1038" s="290" t="s">
        <v>213</v>
      </c>
      <c r="H1038" s="291" t="n">
        <v>34.133</v>
      </c>
      <c r="I1038" s="292"/>
      <c r="J1038" s="293" t="n">
        <f aca="false">ROUND(I1038*H1038,2)</f>
        <v>0</v>
      </c>
      <c r="K1038" s="294"/>
      <c r="L1038" s="295"/>
      <c r="M1038" s="296"/>
      <c r="N1038" s="297" t="s">
        <v>44</v>
      </c>
      <c r="O1038" s="74"/>
      <c r="P1038" s="247" t="n">
        <f aca="false">O1038*H1038</f>
        <v>0</v>
      </c>
      <c r="Q1038" s="247" t="n">
        <v>0.00287</v>
      </c>
      <c r="R1038" s="247" t="n">
        <f aca="false">Q1038*H1038</f>
        <v>0.09796171</v>
      </c>
      <c r="S1038" s="247" t="n">
        <v>0</v>
      </c>
      <c r="T1038" s="248" t="n">
        <f aca="false">S1038*H1038</f>
        <v>0</v>
      </c>
      <c r="U1038" s="24"/>
      <c r="V1038" s="24"/>
      <c r="W1038" s="24"/>
      <c r="X1038" s="24"/>
      <c r="Y1038" s="24"/>
      <c r="Z1038" s="24"/>
      <c r="AA1038" s="24"/>
      <c r="AB1038" s="24"/>
      <c r="AC1038" s="24"/>
      <c r="AD1038" s="24"/>
      <c r="AE1038" s="24"/>
      <c r="AR1038" s="249" t="s">
        <v>331</v>
      </c>
      <c r="AT1038" s="249" t="s">
        <v>262</v>
      </c>
      <c r="AU1038" s="249" t="s">
        <v>88</v>
      </c>
      <c r="AY1038" s="3" t="s">
        <v>160</v>
      </c>
      <c r="BE1038" s="250" t="n">
        <f aca="false">IF(N1038="základní",J1038,0)</f>
        <v>0</v>
      </c>
      <c r="BF1038" s="250" t="n">
        <f aca="false">IF(N1038="snížená",J1038,0)</f>
        <v>0</v>
      </c>
      <c r="BG1038" s="250" t="n">
        <f aca="false">IF(N1038="zákl. přenesená",J1038,0)</f>
        <v>0</v>
      </c>
      <c r="BH1038" s="250" t="n">
        <f aca="false">IF(N1038="sníž. přenesená",J1038,0)</f>
        <v>0</v>
      </c>
      <c r="BI1038" s="250" t="n">
        <f aca="false">IF(N1038="nulová",J1038,0)</f>
        <v>0</v>
      </c>
      <c r="BJ1038" s="3" t="s">
        <v>86</v>
      </c>
      <c r="BK1038" s="250" t="n">
        <f aca="false">ROUND(I1038*H1038,2)</f>
        <v>0</v>
      </c>
      <c r="BL1038" s="3" t="s">
        <v>256</v>
      </c>
      <c r="BM1038" s="249" t="s">
        <v>1178</v>
      </c>
    </row>
    <row r="1039" s="251" customFormat="true" ht="12.8" hidden="false" customHeight="false" outlineLevel="0" collapsed="false">
      <c r="B1039" s="252"/>
      <c r="C1039" s="253"/>
      <c r="D1039" s="254" t="s">
        <v>168</v>
      </c>
      <c r="E1039" s="253"/>
      <c r="F1039" s="256" t="s">
        <v>1576</v>
      </c>
      <c r="G1039" s="253"/>
      <c r="H1039" s="257" t="n">
        <v>34.133</v>
      </c>
      <c r="I1039" s="258"/>
      <c r="J1039" s="253"/>
      <c r="K1039" s="253"/>
      <c r="L1039" s="259"/>
      <c r="M1039" s="260"/>
      <c r="N1039" s="261"/>
      <c r="O1039" s="261"/>
      <c r="P1039" s="261"/>
      <c r="Q1039" s="261"/>
      <c r="R1039" s="261"/>
      <c r="S1039" s="261"/>
      <c r="T1039" s="262"/>
      <c r="AT1039" s="263" t="s">
        <v>168</v>
      </c>
      <c r="AU1039" s="263" t="s">
        <v>88</v>
      </c>
      <c r="AV1039" s="251" t="s">
        <v>88</v>
      </c>
      <c r="AW1039" s="251" t="s">
        <v>3</v>
      </c>
      <c r="AX1039" s="251" t="s">
        <v>86</v>
      </c>
      <c r="AY1039" s="263" t="s">
        <v>160</v>
      </c>
    </row>
    <row r="1040" s="31" customFormat="true" ht="21.75" hidden="false" customHeight="true" outlineLevel="0" collapsed="false">
      <c r="A1040" s="24"/>
      <c r="B1040" s="25"/>
      <c r="C1040" s="237" t="s">
        <v>1076</v>
      </c>
      <c r="D1040" s="237" t="s">
        <v>162</v>
      </c>
      <c r="E1040" s="238" t="s">
        <v>1181</v>
      </c>
      <c r="F1040" s="239" t="s">
        <v>1182</v>
      </c>
      <c r="G1040" s="240" t="s">
        <v>221</v>
      </c>
      <c r="H1040" s="241" t="n">
        <v>9.685</v>
      </c>
      <c r="I1040" s="242"/>
      <c r="J1040" s="243" t="n">
        <f aca="false">ROUND(I1040*H1040,2)</f>
        <v>0</v>
      </c>
      <c r="K1040" s="244"/>
      <c r="L1040" s="30"/>
      <c r="M1040" s="245"/>
      <c r="N1040" s="246" t="s">
        <v>44</v>
      </c>
      <c r="O1040" s="74"/>
      <c r="P1040" s="247" t="n">
        <f aca="false">O1040*H1040</f>
        <v>0</v>
      </c>
      <c r="Q1040" s="247" t="n">
        <v>2E-005</v>
      </c>
      <c r="R1040" s="247" t="n">
        <f aca="false">Q1040*H1040</f>
        <v>0.0001937</v>
      </c>
      <c r="S1040" s="247" t="n">
        <v>0</v>
      </c>
      <c r="T1040" s="248" t="n">
        <f aca="false">S1040*H1040</f>
        <v>0</v>
      </c>
      <c r="U1040" s="24"/>
      <c r="V1040" s="24"/>
      <c r="W1040" s="24"/>
      <c r="X1040" s="24"/>
      <c r="Y1040" s="24"/>
      <c r="Z1040" s="24"/>
      <c r="AA1040" s="24"/>
      <c r="AB1040" s="24"/>
      <c r="AC1040" s="24"/>
      <c r="AD1040" s="24"/>
      <c r="AE1040" s="24"/>
      <c r="AR1040" s="249" t="s">
        <v>256</v>
      </c>
      <c r="AT1040" s="249" t="s">
        <v>162</v>
      </c>
      <c r="AU1040" s="249" t="s">
        <v>88</v>
      </c>
      <c r="AY1040" s="3" t="s">
        <v>160</v>
      </c>
      <c r="BE1040" s="250" t="n">
        <f aca="false">IF(N1040="základní",J1040,0)</f>
        <v>0</v>
      </c>
      <c r="BF1040" s="250" t="n">
        <f aca="false">IF(N1040="snížená",J1040,0)</f>
        <v>0</v>
      </c>
      <c r="BG1040" s="250" t="n">
        <f aca="false">IF(N1040="zákl. přenesená",J1040,0)</f>
        <v>0</v>
      </c>
      <c r="BH1040" s="250" t="n">
        <f aca="false">IF(N1040="sníž. přenesená",J1040,0)</f>
        <v>0</v>
      </c>
      <c r="BI1040" s="250" t="n">
        <f aca="false">IF(N1040="nulová",J1040,0)</f>
        <v>0</v>
      </c>
      <c r="BJ1040" s="3" t="s">
        <v>86</v>
      </c>
      <c r="BK1040" s="250" t="n">
        <f aca="false">ROUND(I1040*H1040,2)</f>
        <v>0</v>
      </c>
      <c r="BL1040" s="3" t="s">
        <v>256</v>
      </c>
      <c r="BM1040" s="249" t="s">
        <v>1183</v>
      </c>
    </row>
    <row r="1041" s="251" customFormat="true" ht="12.8" hidden="false" customHeight="false" outlineLevel="0" collapsed="false">
      <c r="B1041" s="252"/>
      <c r="C1041" s="253"/>
      <c r="D1041" s="254" t="s">
        <v>168</v>
      </c>
      <c r="E1041" s="255"/>
      <c r="F1041" s="256" t="s">
        <v>1577</v>
      </c>
      <c r="G1041" s="253"/>
      <c r="H1041" s="257" t="n">
        <v>5.57</v>
      </c>
      <c r="I1041" s="258"/>
      <c r="J1041" s="253"/>
      <c r="K1041" s="253"/>
      <c r="L1041" s="259"/>
      <c r="M1041" s="260"/>
      <c r="N1041" s="261"/>
      <c r="O1041" s="261"/>
      <c r="P1041" s="261"/>
      <c r="Q1041" s="261"/>
      <c r="R1041" s="261"/>
      <c r="S1041" s="261"/>
      <c r="T1041" s="262"/>
      <c r="AT1041" s="263" t="s">
        <v>168</v>
      </c>
      <c r="AU1041" s="263" t="s">
        <v>88</v>
      </c>
      <c r="AV1041" s="251" t="s">
        <v>88</v>
      </c>
      <c r="AW1041" s="251" t="s">
        <v>35</v>
      </c>
      <c r="AX1041" s="251" t="s">
        <v>79</v>
      </c>
      <c r="AY1041" s="263" t="s">
        <v>160</v>
      </c>
    </row>
    <row r="1042" s="251" customFormat="true" ht="12.8" hidden="false" customHeight="false" outlineLevel="0" collapsed="false">
      <c r="B1042" s="252"/>
      <c r="C1042" s="253"/>
      <c r="D1042" s="254" t="s">
        <v>168</v>
      </c>
      <c r="E1042" s="255"/>
      <c r="F1042" s="256" t="s">
        <v>1578</v>
      </c>
      <c r="G1042" s="253"/>
      <c r="H1042" s="257" t="n">
        <v>4.115</v>
      </c>
      <c r="I1042" s="258"/>
      <c r="J1042" s="253"/>
      <c r="K1042" s="253"/>
      <c r="L1042" s="259"/>
      <c r="M1042" s="260"/>
      <c r="N1042" s="261"/>
      <c r="O1042" s="261"/>
      <c r="P1042" s="261"/>
      <c r="Q1042" s="261"/>
      <c r="R1042" s="261"/>
      <c r="S1042" s="261"/>
      <c r="T1042" s="262"/>
      <c r="AT1042" s="263" t="s">
        <v>168</v>
      </c>
      <c r="AU1042" s="263" t="s">
        <v>88</v>
      </c>
      <c r="AV1042" s="251" t="s">
        <v>88</v>
      </c>
      <c r="AW1042" s="251" t="s">
        <v>35</v>
      </c>
      <c r="AX1042" s="251" t="s">
        <v>79</v>
      </c>
      <c r="AY1042" s="263" t="s">
        <v>160</v>
      </c>
    </row>
    <row r="1043" s="264" customFormat="true" ht="12.8" hidden="false" customHeight="false" outlineLevel="0" collapsed="false">
      <c r="B1043" s="265"/>
      <c r="C1043" s="266"/>
      <c r="D1043" s="254" t="s">
        <v>168</v>
      </c>
      <c r="E1043" s="267"/>
      <c r="F1043" s="268" t="s">
        <v>172</v>
      </c>
      <c r="G1043" s="266"/>
      <c r="H1043" s="269" t="n">
        <v>9.685</v>
      </c>
      <c r="I1043" s="270"/>
      <c r="J1043" s="266"/>
      <c r="K1043" s="266"/>
      <c r="L1043" s="271"/>
      <c r="M1043" s="272"/>
      <c r="N1043" s="273"/>
      <c r="O1043" s="273"/>
      <c r="P1043" s="273"/>
      <c r="Q1043" s="273"/>
      <c r="R1043" s="273"/>
      <c r="S1043" s="273"/>
      <c r="T1043" s="274"/>
      <c r="AT1043" s="275" t="s">
        <v>168</v>
      </c>
      <c r="AU1043" s="275" t="s">
        <v>88</v>
      </c>
      <c r="AV1043" s="264" t="s">
        <v>166</v>
      </c>
      <c r="AW1043" s="264" t="s">
        <v>35</v>
      </c>
      <c r="AX1043" s="264" t="s">
        <v>86</v>
      </c>
      <c r="AY1043" s="275" t="s">
        <v>160</v>
      </c>
    </row>
    <row r="1044" s="31" customFormat="true" ht="16.5" hidden="false" customHeight="true" outlineLevel="0" collapsed="false">
      <c r="A1044" s="24"/>
      <c r="B1044" s="25"/>
      <c r="C1044" s="237" t="s">
        <v>1081</v>
      </c>
      <c r="D1044" s="237" t="s">
        <v>162</v>
      </c>
      <c r="E1044" s="238" t="s">
        <v>1187</v>
      </c>
      <c r="F1044" s="239" t="s">
        <v>1188</v>
      </c>
      <c r="G1044" s="240" t="s">
        <v>221</v>
      </c>
      <c r="H1044" s="241" t="n">
        <v>64.21</v>
      </c>
      <c r="I1044" s="242"/>
      <c r="J1044" s="243" t="n">
        <f aca="false">ROUND(I1044*H1044,2)</f>
        <v>0</v>
      </c>
      <c r="K1044" s="244"/>
      <c r="L1044" s="30"/>
      <c r="M1044" s="245"/>
      <c r="N1044" s="246" t="s">
        <v>44</v>
      </c>
      <c r="O1044" s="74"/>
      <c r="P1044" s="247" t="n">
        <f aca="false">O1044*H1044</f>
        <v>0</v>
      </c>
      <c r="Q1044" s="247" t="n">
        <v>1E-005</v>
      </c>
      <c r="R1044" s="247" t="n">
        <f aca="false">Q1044*H1044</f>
        <v>0.0006421</v>
      </c>
      <c r="S1044" s="247" t="n">
        <v>0</v>
      </c>
      <c r="T1044" s="248" t="n">
        <f aca="false">S1044*H1044</f>
        <v>0</v>
      </c>
      <c r="U1044" s="24"/>
      <c r="V1044" s="24"/>
      <c r="W1044" s="24"/>
      <c r="X1044" s="24"/>
      <c r="Y1044" s="24"/>
      <c r="Z1044" s="24"/>
      <c r="AA1044" s="24"/>
      <c r="AB1044" s="24"/>
      <c r="AC1044" s="24"/>
      <c r="AD1044" s="24"/>
      <c r="AE1044" s="24"/>
      <c r="AR1044" s="249" t="s">
        <v>256</v>
      </c>
      <c r="AT1044" s="249" t="s">
        <v>162</v>
      </c>
      <c r="AU1044" s="249" t="s">
        <v>88</v>
      </c>
      <c r="AY1044" s="3" t="s">
        <v>160</v>
      </c>
      <c r="BE1044" s="250" t="n">
        <f aca="false">IF(N1044="základní",J1044,0)</f>
        <v>0</v>
      </c>
      <c r="BF1044" s="250" t="n">
        <f aca="false">IF(N1044="snížená",J1044,0)</f>
        <v>0</v>
      </c>
      <c r="BG1044" s="250" t="n">
        <f aca="false">IF(N1044="zákl. přenesená",J1044,0)</f>
        <v>0</v>
      </c>
      <c r="BH1044" s="250" t="n">
        <f aca="false">IF(N1044="sníž. přenesená",J1044,0)</f>
        <v>0</v>
      </c>
      <c r="BI1044" s="250" t="n">
        <f aca="false">IF(N1044="nulová",J1044,0)</f>
        <v>0</v>
      </c>
      <c r="BJ1044" s="3" t="s">
        <v>86</v>
      </c>
      <c r="BK1044" s="250" t="n">
        <f aca="false">ROUND(I1044*H1044,2)</f>
        <v>0</v>
      </c>
      <c r="BL1044" s="3" t="s">
        <v>256</v>
      </c>
      <c r="BM1044" s="249" t="s">
        <v>1189</v>
      </c>
    </row>
    <row r="1045" s="251" customFormat="true" ht="12.8" hidden="false" customHeight="false" outlineLevel="0" collapsed="false">
      <c r="B1045" s="252"/>
      <c r="C1045" s="253"/>
      <c r="D1045" s="254" t="s">
        <v>168</v>
      </c>
      <c r="E1045" s="255"/>
      <c r="F1045" s="256" t="s">
        <v>1579</v>
      </c>
      <c r="G1045" s="253"/>
      <c r="H1045" s="257" t="n">
        <v>14.45</v>
      </c>
      <c r="I1045" s="258"/>
      <c r="J1045" s="253"/>
      <c r="K1045" s="253"/>
      <c r="L1045" s="259"/>
      <c r="M1045" s="260"/>
      <c r="N1045" s="261"/>
      <c r="O1045" s="261"/>
      <c r="P1045" s="261"/>
      <c r="Q1045" s="261"/>
      <c r="R1045" s="261"/>
      <c r="S1045" s="261"/>
      <c r="T1045" s="262"/>
      <c r="AT1045" s="263" t="s">
        <v>168</v>
      </c>
      <c r="AU1045" s="263" t="s">
        <v>88</v>
      </c>
      <c r="AV1045" s="251" t="s">
        <v>88</v>
      </c>
      <c r="AW1045" s="251" t="s">
        <v>35</v>
      </c>
      <c r="AX1045" s="251" t="s">
        <v>79</v>
      </c>
      <c r="AY1045" s="263" t="s">
        <v>160</v>
      </c>
    </row>
    <row r="1046" s="251" customFormat="true" ht="12.8" hidden="false" customHeight="false" outlineLevel="0" collapsed="false">
      <c r="B1046" s="252"/>
      <c r="C1046" s="253"/>
      <c r="D1046" s="254" t="s">
        <v>168</v>
      </c>
      <c r="E1046" s="255"/>
      <c r="F1046" s="256" t="s">
        <v>1580</v>
      </c>
      <c r="G1046" s="253"/>
      <c r="H1046" s="257" t="n">
        <v>-1.6</v>
      </c>
      <c r="I1046" s="258"/>
      <c r="J1046" s="253"/>
      <c r="K1046" s="253"/>
      <c r="L1046" s="259"/>
      <c r="M1046" s="260"/>
      <c r="N1046" s="261"/>
      <c r="O1046" s="261"/>
      <c r="P1046" s="261"/>
      <c r="Q1046" s="261"/>
      <c r="R1046" s="261"/>
      <c r="S1046" s="261"/>
      <c r="T1046" s="262"/>
      <c r="AT1046" s="263" t="s">
        <v>168</v>
      </c>
      <c r="AU1046" s="263" t="s">
        <v>88</v>
      </c>
      <c r="AV1046" s="251" t="s">
        <v>88</v>
      </c>
      <c r="AW1046" s="251" t="s">
        <v>35</v>
      </c>
      <c r="AX1046" s="251" t="s">
        <v>79</v>
      </c>
      <c r="AY1046" s="263" t="s">
        <v>160</v>
      </c>
    </row>
    <row r="1047" s="276" customFormat="true" ht="12.8" hidden="false" customHeight="false" outlineLevel="0" collapsed="false">
      <c r="B1047" s="277"/>
      <c r="C1047" s="278"/>
      <c r="D1047" s="254" t="s">
        <v>168</v>
      </c>
      <c r="E1047" s="279"/>
      <c r="F1047" s="280" t="s">
        <v>1326</v>
      </c>
      <c r="G1047" s="278"/>
      <c r="H1047" s="279"/>
      <c r="I1047" s="281"/>
      <c r="J1047" s="278"/>
      <c r="K1047" s="278"/>
      <c r="L1047" s="282"/>
      <c r="M1047" s="283"/>
      <c r="N1047" s="284"/>
      <c r="O1047" s="284"/>
      <c r="P1047" s="284"/>
      <c r="Q1047" s="284"/>
      <c r="R1047" s="284"/>
      <c r="S1047" s="284"/>
      <c r="T1047" s="285"/>
      <c r="AT1047" s="286" t="s">
        <v>168</v>
      </c>
      <c r="AU1047" s="286" t="s">
        <v>88</v>
      </c>
      <c r="AV1047" s="276" t="s">
        <v>86</v>
      </c>
      <c r="AW1047" s="276" t="s">
        <v>35</v>
      </c>
      <c r="AX1047" s="276" t="s">
        <v>79</v>
      </c>
      <c r="AY1047" s="286" t="s">
        <v>160</v>
      </c>
    </row>
    <row r="1048" s="251" customFormat="true" ht="12.8" hidden="false" customHeight="false" outlineLevel="0" collapsed="false">
      <c r="B1048" s="252"/>
      <c r="C1048" s="253"/>
      <c r="D1048" s="254" t="s">
        <v>168</v>
      </c>
      <c r="E1048" s="255"/>
      <c r="F1048" s="256" t="s">
        <v>1581</v>
      </c>
      <c r="G1048" s="253"/>
      <c r="H1048" s="257" t="n">
        <v>16.7</v>
      </c>
      <c r="I1048" s="258"/>
      <c r="J1048" s="253"/>
      <c r="K1048" s="253"/>
      <c r="L1048" s="259"/>
      <c r="M1048" s="260"/>
      <c r="N1048" s="261"/>
      <c r="O1048" s="261"/>
      <c r="P1048" s="261"/>
      <c r="Q1048" s="261"/>
      <c r="R1048" s="261"/>
      <c r="S1048" s="261"/>
      <c r="T1048" s="262"/>
      <c r="AT1048" s="263" t="s">
        <v>168</v>
      </c>
      <c r="AU1048" s="263" t="s">
        <v>88</v>
      </c>
      <c r="AV1048" s="251" t="s">
        <v>88</v>
      </c>
      <c r="AW1048" s="251" t="s">
        <v>35</v>
      </c>
      <c r="AX1048" s="251" t="s">
        <v>79</v>
      </c>
      <c r="AY1048" s="263" t="s">
        <v>160</v>
      </c>
    </row>
    <row r="1049" s="251" customFormat="true" ht="12.8" hidden="false" customHeight="false" outlineLevel="0" collapsed="false">
      <c r="B1049" s="252"/>
      <c r="C1049" s="253"/>
      <c r="D1049" s="254" t="s">
        <v>168</v>
      </c>
      <c r="E1049" s="255"/>
      <c r="F1049" s="256" t="s">
        <v>1582</v>
      </c>
      <c r="G1049" s="253"/>
      <c r="H1049" s="257" t="n">
        <v>-0.4</v>
      </c>
      <c r="I1049" s="258"/>
      <c r="J1049" s="253"/>
      <c r="K1049" s="253"/>
      <c r="L1049" s="259"/>
      <c r="M1049" s="260"/>
      <c r="N1049" s="261"/>
      <c r="O1049" s="261"/>
      <c r="P1049" s="261"/>
      <c r="Q1049" s="261"/>
      <c r="R1049" s="261"/>
      <c r="S1049" s="261"/>
      <c r="T1049" s="262"/>
      <c r="AT1049" s="263" t="s">
        <v>168</v>
      </c>
      <c r="AU1049" s="263" t="s">
        <v>88</v>
      </c>
      <c r="AV1049" s="251" t="s">
        <v>88</v>
      </c>
      <c r="AW1049" s="251" t="s">
        <v>35</v>
      </c>
      <c r="AX1049" s="251" t="s">
        <v>79</v>
      </c>
      <c r="AY1049" s="263" t="s">
        <v>160</v>
      </c>
    </row>
    <row r="1050" s="276" customFormat="true" ht="12.8" hidden="false" customHeight="false" outlineLevel="0" collapsed="false">
      <c r="B1050" s="277"/>
      <c r="C1050" s="278"/>
      <c r="D1050" s="254" t="s">
        <v>168</v>
      </c>
      <c r="E1050" s="279"/>
      <c r="F1050" s="280" t="s">
        <v>1328</v>
      </c>
      <c r="G1050" s="278"/>
      <c r="H1050" s="279"/>
      <c r="I1050" s="281"/>
      <c r="J1050" s="278"/>
      <c r="K1050" s="278"/>
      <c r="L1050" s="282"/>
      <c r="M1050" s="283"/>
      <c r="N1050" s="284"/>
      <c r="O1050" s="284"/>
      <c r="P1050" s="284"/>
      <c r="Q1050" s="284"/>
      <c r="R1050" s="284"/>
      <c r="S1050" s="284"/>
      <c r="T1050" s="285"/>
      <c r="AT1050" s="286" t="s">
        <v>168</v>
      </c>
      <c r="AU1050" s="286" t="s">
        <v>88</v>
      </c>
      <c r="AV1050" s="276" t="s">
        <v>86</v>
      </c>
      <c r="AW1050" s="276" t="s">
        <v>35</v>
      </c>
      <c r="AX1050" s="276" t="s">
        <v>79</v>
      </c>
      <c r="AY1050" s="286" t="s">
        <v>160</v>
      </c>
    </row>
    <row r="1051" s="251" customFormat="true" ht="12.8" hidden="false" customHeight="false" outlineLevel="0" collapsed="false">
      <c r="B1051" s="252"/>
      <c r="C1051" s="253"/>
      <c r="D1051" s="254" t="s">
        <v>168</v>
      </c>
      <c r="E1051" s="255"/>
      <c r="F1051" s="256" t="s">
        <v>1583</v>
      </c>
      <c r="G1051" s="253"/>
      <c r="H1051" s="257" t="n">
        <v>14.67</v>
      </c>
      <c r="I1051" s="258"/>
      <c r="J1051" s="253"/>
      <c r="K1051" s="253"/>
      <c r="L1051" s="259"/>
      <c r="M1051" s="260"/>
      <c r="N1051" s="261"/>
      <c r="O1051" s="261"/>
      <c r="P1051" s="261"/>
      <c r="Q1051" s="261"/>
      <c r="R1051" s="261"/>
      <c r="S1051" s="261"/>
      <c r="T1051" s="262"/>
      <c r="AT1051" s="263" t="s">
        <v>168</v>
      </c>
      <c r="AU1051" s="263" t="s">
        <v>88</v>
      </c>
      <c r="AV1051" s="251" t="s">
        <v>88</v>
      </c>
      <c r="AW1051" s="251" t="s">
        <v>35</v>
      </c>
      <c r="AX1051" s="251" t="s">
        <v>79</v>
      </c>
      <c r="AY1051" s="263" t="s">
        <v>160</v>
      </c>
    </row>
    <row r="1052" s="251" customFormat="true" ht="12.8" hidden="false" customHeight="false" outlineLevel="0" collapsed="false">
      <c r="B1052" s="252"/>
      <c r="C1052" s="253"/>
      <c r="D1052" s="254" t="s">
        <v>168</v>
      </c>
      <c r="E1052" s="255"/>
      <c r="F1052" s="256" t="s">
        <v>1584</v>
      </c>
      <c r="G1052" s="253"/>
      <c r="H1052" s="257" t="n">
        <v>-1.06</v>
      </c>
      <c r="I1052" s="258"/>
      <c r="J1052" s="253"/>
      <c r="K1052" s="253"/>
      <c r="L1052" s="259"/>
      <c r="M1052" s="260"/>
      <c r="N1052" s="261"/>
      <c r="O1052" s="261"/>
      <c r="P1052" s="261"/>
      <c r="Q1052" s="261"/>
      <c r="R1052" s="261"/>
      <c r="S1052" s="261"/>
      <c r="T1052" s="262"/>
      <c r="AT1052" s="263" t="s">
        <v>168</v>
      </c>
      <c r="AU1052" s="263" t="s">
        <v>88</v>
      </c>
      <c r="AV1052" s="251" t="s">
        <v>88</v>
      </c>
      <c r="AW1052" s="251" t="s">
        <v>35</v>
      </c>
      <c r="AX1052" s="251" t="s">
        <v>79</v>
      </c>
      <c r="AY1052" s="263" t="s">
        <v>160</v>
      </c>
    </row>
    <row r="1053" s="276" customFormat="true" ht="12.8" hidden="false" customHeight="false" outlineLevel="0" collapsed="false">
      <c r="B1053" s="277"/>
      <c r="C1053" s="278"/>
      <c r="D1053" s="254" t="s">
        <v>168</v>
      </c>
      <c r="E1053" s="279"/>
      <c r="F1053" s="280" t="s">
        <v>1336</v>
      </c>
      <c r="G1053" s="278"/>
      <c r="H1053" s="279"/>
      <c r="I1053" s="281"/>
      <c r="J1053" s="278"/>
      <c r="K1053" s="278"/>
      <c r="L1053" s="282"/>
      <c r="M1053" s="283"/>
      <c r="N1053" s="284"/>
      <c r="O1053" s="284"/>
      <c r="P1053" s="284"/>
      <c r="Q1053" s="284"/>
      <c r="R1053" s="284"/>
      <c r="S1053" s="284"/>
      <c r="T1053" s="285"/>
      <c r="AT1053" s="286" t="s">
        <v>168</v>
      </c>
      <c r="AU1053" s="286" t="s">
        <v>88</v>
      </c>
      <c r="AV1053" s="276" t="s">
        <v>86</v>
      </c>
      <c r="AW1053" s="276" t="s">
        <v>35</v>
      </c>
      <c r="AX1053" s="276" t="s">
        <v>79</v>
      </c>
      <c r="AY1053" s="286" t="s">
        <v>160</v>
      </c>
    </row>
    <row r="1054" s="251" customFormat="true" ht="12.8" hidden="false" customHeight="false" outlineLevel="0" collapsed="false">
      <c r="B1054" s="252"/>
      <c r="C1054" s="253"/>
      <c r="D1054" s="254" t="s">
        <v>168</v>
      </c>
      <c r="E1054" s="255"/>
      <c r="F1054" s="256" t="s">
        <v>1585</v>
      </c>
      <c r="G1054" s="253"/>
      <c r="H1054" s="257" t="n">
        <v>15.13</v>
      </c>
      <c r="I1054" s="258"/>
      <c r="J1054" s="253"/>
      <c r="K1054" s="253"/>
      <c r="L1054" s="259"/>
      <c r="M1054" s="260"/>
      <c r="N1054" s="261"/>
      <c r="O1054" s="261"/>
      <c r="P1054" s="261"/>
      <c r="Q1054" s="261"/>
      <c r="R1054" s="261"/>
      <c r="S1054" s="261"/>
      <c r="T1054" s="262"/>
      <c r="AT1054" s="263" t="s">
        <v>168</v>
      </c>
      <c r="AU1054" s="263" t="s">
        <v>88</v>
      </c>
      <c r="AV1054" s="251" t="s">
        <v>88</v>
      </c>
      <c r="AW1054" s="251" t="s">
        <v>35</v>
      </c>
      <c r="AX1054" s="251" t="s">
        <v>79</v>
      </c>
      <c r="AY1054" s="263" t="s">
        <v>160</v>
      </c>
    </row>
    <row r="1055" s="251" customFormat="true" ht="12.8" hidden="false" customHeight="false" outlineLevel="0" collapsed="false">
      <c r="B1055" s="252"/>
      <c r="C1055" s="253"/>
      <c r="D1055" s="254" t="s">
        <v>168</v>
      </c>
      <c r="E1055" s="255"/>
      <c r="F1055" s="256" t="s">
        <v>1580</v>
      </c>
      <c r="G1055" s="253"/>
      <c r="H1055" s="257" t="n">
        <v>-1.6</v>
      </c>
      <c r="I1055" s="258"/>
      <c r="J1055" s="253"/>
      <c r="K1055" s="253"/>
      <c r="L1055" s="259"/>
      <c r="M1055" s="260"/>
      <c r="N1055" s="261"/>
      <c r="O1055" s="261"/>
      <c r="P1055" s="261"/>
      <c r="Q1055" s="261"/>
      <c r="R1055" s="261"/>
      <c r="S1055" s="261"/>
      <c r="T1055" s="262"/>
      <c r="AT1055" s="263" t="s">
        <v>168</v>
      </c>
      <c r="AU1055" s="263" t="s">
        <v>88</v>
      </c>
      <c r="AV1055" s="251" t="s">
        <v>88</v>
      </c>
      <c r="AW1055" s="251" t="s">
        <v>35</v>
      </c>
      <c r="AX1055" s="251" t="s">
        <v>79</v>
      </c>
      <c r="AY1055" s="263" t="s">
        <v>160</v>
      </c>
    </row>
    <row r="1056" s="276" customFormat="true" ht="12.8" hidden="false" customHeight="false" outlineLevel="0" collapsed="false">
      <c r="B1056" s="277"/>
      <c r="C1056" s="278"/>
      <c r="D1056" s="254" t="s">
        <v>168</v>
      </c>
      <c r="E1056" s="279"/>
      <c r="F1056" s="280" t="s">
        <v>1340</v>
      </c>
      <c r="G1056" s="278"/>
      <c r="H1056" s="279"/>
      <c r="I1056" s="281"/>
      <c r="J1056" s="278"/>
      <c r="K1056" s="278"/>
      <c r="L1056" s="282"/>
      <c r="M1056" s="283"/>
      <c r="N1056" s="284"/>
      <c r="O1056" s="284"/>
      <c r="P1056" s="284"/>
      <c r="Q1056" s="284"/>
      <c r="R1056" s="284"/>
      <c r="S1056" s="284"/>
      <c r="T1056" s="285"/>
      <c r="AT1056" s="286" t="s">
        <v>168</v>
      </c>
      <c r="AU1056" s="286" t="s">
        <v>88</v>
      </c>
      <c r="AV1056" s="276" t="s">
        <v>86</v>
      </c>
      <c r="AW1056" s="276" t="s">
        <v>35</v>
      </c>
      <c r="AX1056" s="276" t="s">
        <v>79</v>
      </c>
      <c r="AY1056" s="286" t="s">
        <v>160</v>
      </c>
    </row>
    <row r="1057" s="251" customFormat="true" ht="12.8" hidden="false" customHeight="false" outlineLevel="0" collapsed="false">
      <c r="B1057" s="252"/>
      <c r="C1057" s="253"/>
      <c r="D1057" s="254" t="s">
        <v>168</v>
      </c>
      <c r="E1057" s="255"/>
      <c r="F1057" s="256" t="s">
        <v>1586</v>
      </c>
      <c r="G1057" s="253"/>
      <c r="H1057" s="257" t="n">
        <v>8.28</v>
      </c>
      <c r="I1057" s="258"/>
      <c r="J1057" s="253"/>
      <c r="K1057" s="253"/>
      <c r="L1057" s="259"/>
      <c r="M1057" s="260"/>
      <c r="N1057" s="261"/>
      <c r="O1057" s="261"/>
      <c r="P1057" s="261"/>
      <c r="Q1057" s="261"/>
      <c r="R1057" s="261"/>
      <c r="S1057" s="261"/>
      <c r="T1057" s="262"/>
      <c r="AT1057" s="263" t="s">
        <v>168</v>
      </c>
      <c r="AU1057" s="263" t="s">
        <v>88</v>
      </c>
      <c r="AV1057" s="251" t="s">
        <v>88</v>
      </c>
      <c r="AW1057" s="251" t="s">
        <v>35</v>
      </c>
      <c r="AX1057" s="251" t="s">
        <v>79</v>
      </c>
      <c r="AY1057" s="263" t="s">
        <v>160</v>
      </c>
    </row>
    <row r="1058" s="251" customFormat="true" ht="12.8" hidden="false" customHeight="false" outlineLevel="0" collapsed="false">
      <c r="B1058" s="252"/>
      <c r="C1058" s="253"/>
      <c r="D1058" s="254" t="s">
        <v>168</v>
      </c>
      <c r="E1058" s="255"/>
      <c r="F1058" s="256" t="s">
        <v>1587</v>
      </c>
      <c r="G1058" s="253"/>
      <c r="H1058" s="257" t="n">
        <v>-0.36</v>
      </c>
      <c r="I1058" s="258"/>
      <c r="J1058" s="253"/>
      <c r="K1058" s="253"/>
      <c r="L1058" s="259"/>
      <c r="M1058" s="260"/>
      <c r="N1058" s="261"/>
      <c r="O1058" s="261"/>
      <c r="P1058" s="261"/>
      <c r="Q1058" s="261"/>
      <c r="R1058" s="261"/>
      <c r="S1058" s="261"/>
      <c r="T1058" s="262"/>
      <c r="AT1058" s="263" t="s">
        <v>168</v>
      </c>
      <c r="AU1058" s="263" t="s">
        <v>88</v>
      </c>
      <c r="AV1058" s="251" t="s">
        <v>88</v>
      </c>
      <c r="AW1058" s="251" t="s">
        <v>35</v>
      </c>
      <c r="AX1058" s="251" t="s">
        <v>79</v>
      </c>
      <c r="AY1058" s="263" t="s">
        <v>160</v>
      </c>
    </row>
    <row r="1059" s="276" customFormat="true" ht="12.8" hidden="false" customHeight="false" outlineLevel="0" collapsed="false">
      <c r="B1059" s="277"/>
      <c r="C1059" s="278"/>
      <c r="D1059" s="254" t="s">
        <v>168</v>
      </c>
      <c r="E1059" s="279"/>
      <c r="F1059" s="280" t="s">
        <v>1344</v>
      </c>
      <c r="G1059" s="278"/>
      <c r="H1059" s="279"/>
      <c r="I1059" s="281"/>
      <c r="J1059" s="278"/>
      <c r="K1059" s="278"/>
      <c r="L1059" s="282"/>
      <c r="M1059" s="283"/>
      <c r="N1059" s="284"/>
      <c r="O1059" s="284"/>
      <c r="P1059" s="284"/>
      <c r="Q1059" s="284"/>
      <c r="R1059" s="284"/>
      <c r="S1059" s="284"/>
      <c r="T1059" s="285"/>
      <c r="AT1059" s="286" t="s">
        <v>168</v>
      </c>
      <c r="AU1059" s="286" t="s">
        <v>88</v>
      </c>
      <c r="AV1059" s="276" t="s">
        <v>86</v>
      </c>
      <c r="AW1059" s="276" t="s">
        <v>35</v>
      </c>
      <c r="AX1059" s="276" t="s">
        <v>79</v>
      </c>
      <c r="AY1059" s="286" t="s">
        <v>160</v>
      </c>
    </row>
    <row r="1060" s="264" customFormat="true" ht="12.8" hidden="false" customHeight="false" outlineLevel="0" collapsed="false">
      <c r="B1060" s="265"/>
      <c r="C1060" s="266"/>
      <c r="D1060" s="254" t="s">
        <v>168</v>
      </c>
      <c r="E1060" s="267"/>
      <c r="F1060" s="268" t="s">
        <v>172</v>
      </c>
      <c r="G1060" s="266"/>
      <c r="H1060" s="269" t="n">
        <v>64.21</v>
      </c>
      <c r="I1060" s="270"/>
      <c r="J1060" s="266"/>
      <c r="K1060" s="266"/>
      <c r="L1060" s="271"/>
      <c r="M1060" s="272"/>
      <c r="N1060" s="273"/>
      <c r="O1060" s="273"/>
      <c r="P1060" s="273"/>
      <c r="Q1060" s="273"/>
      <c r="R1060" s="273"/>
      <c r="S1060" s="273"/>
      <c r="T1060" s="274"/>
      <c r="AT1060" s="275" t="s">
        <v>168</v>
      </c>
      <c r="AU1060" s="275" t="s">
        <v>88</v>
      </c>
      <c r="AV1060" s="264" t="s">
        <v>166</v>
      </c>
      <c r="AW1060" s="264" t="s">
        <v>35</v>
      </c>
      <c r="AX1060" s="264" t="s">
        <v>86</v>
      </c>
      <c r="AY1060" s="275" t="s">
        <v>160</v>
      </c>
    </row>
    <row r="1061" s="31" customFormat="true" ht="21.75" hidden="false" customHeight="true" outlineLevel="0" collapsed="false">
      <c r="A1061" s="24"/>
      <c r="B1061" s="25"/>
      <c r="C1061" s="287" t="s">
        <v>1085</v>
      </c>
      <c r="D1061" s="287" t="s">
        <v>262</v>
      </c>
      <c r="E1061" s="288" t="s">
        <v>1194</v>
      </c>
      <c r="F1061" s="289" t="s">
        <v>1195</v>
      </c>
      <c r="G1061" s="290" t="s">
        <v>221</v>
      </c>
      <c r="H1061" s="291" t="n">
        <v>65.494</v>
      </c>
      <c r="I1061" s="292"/>
      <c r="J1061" s="293" t="n">
        <f aca="false">ROUND(I1061*H1061,2)</f>
        <v>0</v>
      </c>
      <c r="K1061" s="294"/>
      <c r="L1061" s="295"/>
      <c r="M1061" s="296"/>
      <c r="N1061" s="297" t="s">
        <v>44</v>
      </c>
      <c r="O1061" s="74"/>
      <c r="P1061" s="247" t="n">
        <f aca="false">O1061*H1061</f>
        <v>0</v>
      </c>
      <c r="Q1061" s="247" t="n">
        <v>0.00028</v>
      </c>
      <c r="R1061" s="247" t="n">
        <f aca="false">Q1061*H1061</f>
        <v>0.01833832</v>
      </c>
      <c r="S1061" s="247" t="n">
        <v>0</v>
      </c>
      <c r="T1061" s="248" t="n">
        <f aca="false">S1061*H1061</f>
        <v>0</v>
      </c>
      <c r="U1061" s="24"/>
      <c r="V1061" s="24"/>
      <c r="W1061" s="24"/>
      <c r="X1061" s="24"/>
      <c r="Y1061" s="24"/>
      <c r="Z1061" s="24"/>
      <c r="AA1061" s="24"/>
      <c r="AB1061" s="24"/>
      <c r="AC1061" s="24"/>
      <c r="AD1061" s="24"/>
      <c r="AE1061" s="24"/>
      <c r="AR1061" s="249" t="s">
        <v>331</v>
      </c>
      <c r="AT1061" s="249" t="s">
        <v>262</v>
      </c>
      <c r="AU1061" s="249" t="s">
        <v>88</v>
      </c>
      <c r="AY1061" s="3" t="s">
        <v>160</v>
      </c>
      <c r="BE1061" s="250" t="n">
        <f aca="false">IF(N1061="základní",J1061,0)</f>
        <v>0</v>
      </c>
      <c r="BF1061" s="250" t="n">
        <f aca="false">IF(N1061="snížená",J1061,0)</f>
        <v>0</v>
      </c>
      <c r="BG1061" s="250" t="n">
        <f aca="false">IF(N1061="zákl. přenesená",J1061,0)</f>
        <v>0</v>
      </c>
      <c r="BH1061" s="250" t="n">
        <f aca="false">IF(N1061="sníž. přenesená",J1061,0)</f>
        <v>0</v>
      </c>
      <c r="BI1061" s="250" t="n">
        <f aca="false">IF(N1061="nulová",J1061,0)</f>
        <v>0</v>
      </c>
      <c r="BJ1061" s="3" t="s">
        <v>86</v>
      </c>
      <c r="BK1061" s="250" t="n">
        <f aca="false">ROUND(I1061*H1061,2)</f>
        <v>0</v>
      </c>
      <c r="BL1061" s="3" t="s">
        <v>256</v>
      </c>
      <c r="BM1061" s="249" t="s">
        <v>1196</v>
      </c>
    </row>
    <row r="1062" s="251" customFormat="true" ht="12.8" hidden="false" customHeight="false" outlineLevel="0" collapsed="false">
      <c r="B1062" s="252"/>
      <c r="C1062" s="253"/>
      <c r="D1062" s="254" t="s">
        <v>168</v>
      </c>
      <c r="E1062" s="253"/>
      <c r="F1062" s="256" t="s">
        <v>1588</v>
      </c>
      <c r="G1062" s="253"/>
      <c r="H1062" s="257" t="n">
        <v>65.494</v>
      </c>
      <c r="I1062" s="258"/>
      <c r="J1062" s="253"/>
      <c r="K1062" s="253"/>
      <c r="L1062" s="259"/>
      <c r="M1062" s="260"/>
      <c r="N1062" s="261"/>
      <c r="O1062" s="261"/>
      <c r="P1062" s="261"/>
      <c r="Q1062" s="261"/>
      <c r="R1062" s="261"/>
      <c r="S1062" s="261"/>
      <c r="T1062" s="262"/>
      <c r="AT1062" s="263" t="s">
        <v>168</v>
      </c>
      <c r="AU1062" s="263" t="s">
        <v>88</v>
      </c>
      <c r="AV1062" s="251" t="s">
        <v>88</v>
      </c>
      <c r="AW1062" s="251" t="s">
        <v>3</v>
      </c>
      <c r="AX1062" s="251" t="s">
        <v>86</v>
      </c>
      <c r="AY1062" s="263" t="s">
        <v>160</v>
      </c>
    </row>
    <row r="1063" s="31" customFormat="true" ht="21.75" hidden="false" customHeight="true" outlineLevel="0" collapsed="false">
      <c r="A1063" s="24"/>
      <c r="B1063" s="25"/>
      <c r="C1063" s="237" t="s">
        <v>1091</v>
      </c>
      <c r="D1063" s="237" t="s">
        <v>162</v>
      </c>
      <c r="E1063" s="238" t="s">
        <v>1199</v>
      </c>
      <c r="F1063" s="239" t="s">
        <v>1200</v>
      </c>
      <c r="G1063" s="240" t="s">
        <v>363</v>
      </c>
      <c r="H1063" s="298"/>
      <c r="I1063" s="242"/>
      <c r="J1063" s="243" t="n">
        <f aca="false">ROUND(I1063*H1063,2)</f>
        <v>0</v>
      </c>
      <c r="K1063" s="244"/>
      <c r="L1063" s="30"/>
      <c r="M1063" s="245"/>
      <c r="N1063" s="246" t="s">
        <v>44</v>
      </c>
      <c r="O1063" s="74"/>
      <c r="P1063" s="247" t="n">
        <f aca="false">O1063*H1063</f>
        <v>0</v>
      </c>
      <c r="Q1063" s="247" t="n">
        <v>0</v>
      </c>
      <c r="R1063" s="247" t="n">
        <f aca="false">Q1063*H1063</f>
        <v>0</v>
      </c>
      <c r="S1063" s="247" t="n">
        <v>0</v>
      </c>
      <c r="T1063" s="248" t="n">
        <f aca="false">S1063*H1063</f>
        <v>0</v>
      </c>
      <c r="U1063" s="24"/>
      <c r="V1063" s="24"/>
      <c r="W1063" s="24"/>
      <c r="X1063" s="24"/>
      <c r="Y1063" s="24"/>
      <c r="Z1063" s="24"/>
      <c r="AA1063" s="24"/>
      <c r="AB1063" s="24"/>
      <c r="AC1063" s="24"/>
      <c r="AD1063" s="24"/>
      <c r="AE1063" s="24"/>
      <c r="AR1063" s="249" t="s">
        <v>256</v>
      </c>
      <c r="AT1063" s="249" t="s">
        <v>162</v>
      </c>
      <c r="AU1063" s="249" t="s">
        <v>88</v>
      </c>
      <c r="AY1063" s="3" t="s">
        <v>160</v>
      </c>
      <c r="BE1063" s="250" t="n">
        <f aca="false">IF(N1063="základní",J1063,0)</f>
        <v>0</v>
      </c>
      <c r="BF1063" s="250" t="n">
        <f aca="false">IF(N1063="snížená",J1063,0)</f>
        <v>0</v>
      </c>
      <c r="BG1063" s="250" t="n">
        <f aca="false">IF(N1063="zákl. přenesená",J1063,0)</f>
        <v>0</v>
      </c>
      <c r="BH1063" s="250" t="n">
        <f aca="false">IF(N1063="sníž. přenesená",J1063,0)</f>
        <v>0</v>
      </c>
      <c r="BI1063" s="250" t="n">
        <f aca="false">IF(N1063="nulová",J1063,0)</f>
        <v>0</v>
      </c>
      <c r="BJ1063" s="3" t="s">
        <v>86</v>
      </c>
      <c r="BK1063" s="250" t="n">
        <f aca="false">ROUND(I1063*H1063,2)</f>
        <v>0</v>
      </c>
      <c r="BL1063" s="3" t="s">
        <v>256</v>
      </c>
      <c r="BM1063" s="249" t="s">
        <v>1201</v>
      </c>
    </row>
    <row r="1064" s="220" customFormat="true" ht="22.8" hidden="false" customHeight="true" outlineLevel="0" collapsed="false">
      <c r="B1064" s="221"/>
      <c r="C1064" s="222"/>
      <c r="D1064" s="223" t="s">
        <v>78</v>
      </c>
      <c r="E1064" s="235" t="s">
        <v>1202</v>
      </c>
      <c r="F1064" s="235" t="s">
        <v>1203</v>
      </c>
      <c r="G1064" s="222"/>
      <c r="H1064" s="222"/>
      <c r="I1064" s="225"/>
      <c r="J1064" s="236" t="n">
        <f aca="false">BK1064</f>
        <v>0</v>
      </c>
      <c r="K1064" s="222"/>
      <c r="L1064" s="227"/>
      <c r="M1064" s="228"/>
      <c r="N1064" s="229"/>
      <c r="O1064" s="229"/>
      <c r="P1064" s="230" t="n">
        <f aca="false">SUM(P1065:P1108)</f>
        <v>0</v>
      </c>
      <c r="Q1064" s="229"/>
      <c r="R1064" s="230" t="n">
        <f aca="false">SUM(R1065:R1108)</f>
        <v>0.6686826</v>
      </c>
      <c r="S1064" s="229"/>
      <c r="T1064" s="231" t="n">
        <f aca="false">SUM(T1065:T1108)</f>
        <v>0</v>
      </c>
      <c r="AR1064" s="232" t="s">
        <v>88</v>
      </c>
      <c r="AT1064" s="233" t="s">
        <v>78</v>
      </c>
      <c r="AU1064" s="233" t="s">
        <v>86</v>
      </c>
      <c r="AY1064" s="232" t="s">
        <v>160</v>
      </c>
      <c r="BK1064" s="234" t="n">
        <f aca="false">SUM(BK1065:BK1108)</f>
        <v>0</v>
      </c>
    </row>
    <row r="1065" s="31" customFormat="true" ht="16.5" hidden="false" customHeight="true" outlineLevel="0" collapsed="false">
      <c r="A1065" s="24"/>
      <c r="B1065" s="25"/>
      <c r="C1065" s="237" t="s">
        <v>1099</v>
      </c>
      <c r="D1065" s="237" t="s">
        <v>162</v>
      </c>
      <c r="E1065" s="238" t="s">
        <v>1205</v>
      </c>
      <c r="F1065" s="239" t="s">
        <v>1206</v>
      </c>
      <c r="G1065" s="240" t="s">
        <v>213</v>
      </c>
      <c r="H1065" s="241" t="n">
        <v>31.765</v>
      </c>
      <c r="I1065" s="242"/>
      <c r="J1065" s="243" t="n">
        <f aca="false">ROUND(I1065*H1065,2)</f>
        <v>0</v>
      </c>
      <c r="K1065" s="244"/>
      <c r="L1065" s="30"/>
      <c r="M1065" s="245"/>
      <c r="N1065" s="246" t="s">
        <v>44</v>
      </c>
      <c r="O1065" s="74"/>
      <c r="P1065" s="247" t="n">
        <f aca="false">O1065*H1065</f>
        <v>0</v>
      </c>
      <c r="Q1065" s="247" t="n">
        <v>0</v>
      </c>
      <c r="R1065" s="247" t="n">
        <f aca="false">Q1065*H1065</f>
        <v>0</v>
      </c>
      <c r="S1065" s="247" t="n">
        <v>0</v>
      </c>
      <c r="T1065" s="248" t="n">
        <f aca="false">S1065*H1065</f>
        <v>0</v>
      </c>
      <c r="U1065" s="24"/>
      <c r="V1065" s="24"/>
      <c r="W1065" s="24"/>
      <c r="X1065" s="24"/>
      <c r="Y1065" s="24"/>
      <c r="Z1065" s="24"/>
      <c r="AA1065" s="24"/>
      <c r="AB1065" s="24"/>
      <c r="AC1065" s="24"/>
      <c r="AD1065" s="24"/>
      <c r="AE1065" s="24"/>
      <c r="AR1065" s="249" t="s">
        <v>256</v>
      </c>
      <c r="AT1065" s="249" t="s">
        <v>162</v>
      </c>
      <c r="AU1065" s="249" t="s">
        <v>88</v>
      </c>
      <c r="AY1065" s="3" t="s">
        <v>160</v>
      </c>
      <c r="BE1065" s="250" t="n">
        <f aca="false">IF(N1065="základní",J1065,0)</f>
        <v>0</v>
      </c>
      <c r="BF1065" s="250" t="n">
        <f aca="false">IF(N1065="snížená",J1065,0)</f>
        <v>0</v>
      </c>
      <c r="BG1065" s="250" t="n">
        <f aca="false">IF(N1065="zákl. přenesená",J1065,0)</f>
        <v>0</v>
      </c>
      <c r="BH1065" s="250" t="n">
        <f aca="false">IF(N1065="sníž. přenesená",J1065,0)</f>
        <v>0</v>
      </c>
      <c r="BI1065" s="250" t="n">
        <f aca="false">IF(N1065="nulová",J1065,0)</f>
        <v>0</v>
      </c>
      <c r="BJ1065" s="3" t="s">
        <v>86</v>
      </c>
      <c r="BK1065" s="250" t="n">
        <f aca="false">ROUND(I1065*H1065,2)</f>
        <v>0</v>
      </c>
      <c r="BL1065" s="3" t="s">
        <v>256</v>
      </c>
      <c r="BM1065" s="249" t="s">
        <v>1207</v>
      </c>
    </row>
    <row r="1066" s="251" customFormat="true" ht="12.8" hidden="false" customHeight="false" outlineLevel="0" collapsed="false">
      <c r="B1066" s="252"/>
      <c r="C1066" s="253"/>
      <c r="D1066" s="254" t="s">
        <v>168</v>
      </c>
      <c r="E1066" s="255"/>
      <c r="F1066" s="256" t="s">
        <v>1376</v>
      </c>
      <c r="G1066" s="253"/>
      <c r="H1066" s="257" t="n">
        <v>16.16</v>
      </c>
      <c r="I1066" s="258"/>
      <c r="J1066" s="253"/>
      <c r="K1066" s="253"/>
      <c r="L1066" s="259"/>
      <c r="M1066" s="260"/>
      <c r="N1066" s="261"/>
      <c r="O1066" s="261"/>
      <c r="P1066" s="261"/>
      <c r="Q1066" s="261"/>
      <c r="R1066" s="261"/>
      <c r="S1066" s="261"/>
      <c r="T1066" s="262"/>
      <c r="AT1066" s="263" t="s">
        <v>168</v>
      </c>
      <c r="AU1066" s="263" t="s">
        <v>88</v>
      </c>
      <c r="AV1066" s="251" t="s">
        <v>88</v>
      </c>
      <c r="AW1066" s="251" t="s">
        <v>35</v>
      </c>
      <c r="AX1066" s="251" t="s">
        <v>79</v>
      </c>
      <c r="AY1066" s="263" t="s">
        <v>160</v>
      </c>
    </row>
    <row r="1067" s="251" customFormat="true" ht="12.8" hidden="false" customHeight="false" outlineLevel="0" collapsed="false">
      <c r="B1067" s="252"/>
      <c r="C1067" s="253"/>
      <c r="D1067" s="254" t="s">
        <v>168</v>
      </c>
      <c r="E1067" s="255"/>
      <c r="F1067" s="256" t="s">
        <v>487</v>
      </c>
      <c r="G1067" s="253"/>
      <c r="H1067" s="257" t="n">
        <v>-1.379</v>
      </c>
      <c r="I1067" s="258"/>
      <c r="J1067" s="253"/>
      <c r="K1067" s="253"/>
      <c r="L1067" s="259"/>
      <c r="M1067" s="260"/>
      <c r="N1067" s="261"/>
      <c r="O1067" s="261"/>
      <c r="P1067" s="261"/>
      <c r="Q1067" s="261"/>
      <c r="R1067" s="261"/>
      <c r="S1067" s="261"/>
      <c r="T1067" s="262"/>
      <c r="AT1067" s="263" t="s">
        <v>168</v>
      </c>
      <c r="AU1067" s="263" t="s">
        <v>88</v>
      </c>
      <c r="AV1067" s="251" t="s">
        <v>88</v>
      </c>
      <c r="AW1067" s="251" t="s">
        <v>35</v>
      </c>
      <c r="AX1067" s="251" t="s">
        <v>79</v>
      </c>
      <c r="AY1067" s="263" t="s">
        <v>160</v>
      </c>
    </row>
    <row r="1068" s="276" customFormat="true" ht="12.8" hidden="false" customHeight="false" outlineLevel="0" collapsed="false">
      <c r="B1068" s="277"/>
      <c r="C1068" s="278"/>
      <c r="D1068" s="254" t="s">
        <v>168</v>
      </c>
      <c r="E1068" s="279"/>
      <c r="F1068" s="280" t="s">
        <v>1332</v>
      </c>
      <c r="G1068" s="278"/>
      <c r="H1068" s="279"/>
      <c r="I1068" s="281"/>
      <c r="J1068" s="278"/>
      <c r="K1068" s="278"/>
      <c r="L1068" s="282"/>
      <c r="M1068" s="283"/>
      <c r="N1068" s="284"/>
      <c r="O1068" s="284"/>
      <c r="P1068" s="284"/>
      <c r="Q1068" s="284"/>
      <c r="R1068" s="284"/>
      <c r="S1068" s="284"/>
      <c r="T1068" s="285"/>
      <c r="AT1068" s="286" t="s">
        <v>168</v>
      </c>
      <c r="AU1068" s="286" t="s">
        <v>88</v>
      </c>
      <c r="AV1068" s="276" t="s">
        <v>86</v>
      </c>
      <c r="AW1068" s="276" t="s">
        <v>35</v>
      </c>
      <c r="AX1068" s="276" t="s">
        <v>79</v>
      </c>
      <c r="AY1068" s="286" t="s">
        <v>160</v>
      </c>
    </row>
    <row r="1069" s="251" customFormat="true" ht="12.8" hidden="false" customHeight="false" outlineLevel="0" collapsed="false">
      <c r="B1069" s="252"/>
      <c r="C1069" s="253"/>
      <c r="D1069" s="254" t="s">
        <v>168</v>
      </c>
      <c r="E1069" s="255"/>
      <c r="F1069" s="256" t="s">
        <v>1377</v>
      </c>
      <c r="G1069" s="253"/>
      <c r="H1069" s="257" t="n">
        <v>18.56</v>
      </c>
      <c r="I1069" s="258"/>
      <c r="J1069" s="253"/>
      <c r="K1069" s="253"/>
      <c r="L1069" s="259"/>
      <c r="M1069" s="260"/>
      <c r="N1069" s="261"/>
      <c r="O1069" s="261"/>
      <c r="P1069" s="261"/>
      <c r="Q1069" s="261"/>
      <c r="R1069" s="261"/>
      <c r="S1069" s="261"/>
      <c r="T1069" s="262"/>
      <c r="AT1069" s="263" t="s">
        <v>168</v>
      </c>
      <c r="AU1069" s="263" t="s">
        <v>88</v>
      </c>
      <c r="AV1069" s="251" t="s">
        <v>88</v>
      </c>
      <c r="AW1069" s="251" t="s">
        <v>35</v>
      </c>
      <c r="AX1069" s="251" t="s">
        <v>79</v>
      </c>
      <c r="AY1069" s="263" t="s">
        <v>160</v>
      </c>
    </row>
    <row r="1070" s="251" customFormat="true" ht="12.8" hidden="false" customHeight="false" outlineLevel="0" collapsed="false">
      <c r="B1070" s="252"/>
      <c r="C1070" s="253"/>
      <c r="D1070" s="254" t="s">
        <v>168</v>
      </c>
      <c r="E1070" s="255"/>
      <c r="F1070" s="256" t="s">
        <v>485</v>
      </c>
      <c r="G1070" s="253"/>
      <c r="H1070" s="257" t="n">
        <v>-1.576</v>
      </c>
      <c r="I1070" s="258"/>
      <c r="J1070" s="253"/>
      <c r="K1070" s="253"/>
      <c r="L1070" s="259"/>
      <c r="M1070" s="260"/>
      <c r="N1070" s="261"/>
      <c r="O1070" s="261"/>
      <c r="P1070" s="261"/>
      <c r="Q1070" s="261"/>
      <c r="R1070" s="261"/>
      <c r="S1070" s="261"/>
      <c r="T1070" s="262"/>
      <c r="AT1070" s="263" t="s">
        <v>168</v>
      </c>
      <c r="AU1070" s="263" t="s">
        <v>88</v>
      </c>
      <c r="AV1070" s="251" t="s">
        <v>88</v>
      </c>
      <c r="AW1070" s="251" t="s">
        <v>35</v>
      </c>
      <c r="AX1070" s="251" t="s">
        <v>79</v>
      </c>
      <c r="AY1070" s="263" t="s">
        <v>160</v>
      </c>
    </row>
    <row r="1071" s="276" customFormat="true" ht="12.8" hidden="false" customHeight="false" outlineLevel="0" collapsed="false">
      <c r="B1071" s="277"/>
      <c r="C1071" s="278"/>
      <c r="D1071" s="254" t="s">
        <v>168</v>
      </c>
      <c r="E1071" s="279"/>
      <c r="F1071" s="280" t="s">
        <v>1342</v>
      </c>
      <c r="G1071" s="278"/>
      <c r="H1071" s="279"/>
      <c r="I1071" s="281"/>
      <c r="J1071" s="278"/>
      <c r="K1071" s="278"/>
      <c r="L1071" s="282"/>
      <c r="M1071" s="283"/>
      <c r="N1071" s="284"/>
      <c r="O1071" s="284"/>
      <c r="P1071" s="284"/>
      <c r="Q1071" s="284"/>
      <c r="R1071" s="284"/>
      <c r="S1071" s="284"/>
      <c r="T1071" s="285"/>
      <c r="AT1071" s="286" t="s">
        <v>168</v>
      </c>
      <c r="AU1071" s="286" t="s">
        <v>88</v>
      </c>
      <c r="AV1071" s="276" t="s">
        <v>86</v>
      </c>
      <c r="AW1071" s="276" t="s">
        <v>35</v>
      </c>
      <c r="AX1071" s="276" t="s">
        <v>79</v>
      </c>
      <c r="AY1071" s="286" t="s">
        <v>160</v>
      </c>
    </row>
    <row r="1072" s="264" customFormat="true" ht="12.8" hidden="false" customHeight="false" outlineLevel="0" collapsed="false">
      <c r="B1072" s="265"/>
      <c r="C1072" s="266"/>
      <c r="D1072" s="254" t="s">
        <v>168</v>
      </c>
      <c r="E1072" s="267"/>
      <c r="F1072" s="268" t="s">
        <v>172</v>
      </c>
      <c r="G1072" s="266"/>
      <c r="H1072" s="269" t="n">
        <v>31.765</v>
      </c>
      <c r="I1072" s="270"/>
      <c r="J1072" s="266"/>
      <c r="K1072" s="266"/>
      <c r="L1072" s="271"/>
      <c r="M1072" s="272"/>
      <c r="N1072" s="273"/>
      <c r="O1072" s="273"/>
      <c r="P1072" s="273"/>
      <c r="Q1072" s="273"/>
      <c r="R1072" s="273"/>
      <c r="S1072" s="273"/>
      <c r="T1072" s="274"/>
      <c r="AT1072" s="275" t="s">
        <v>168</v>
      </c>
      <c r="AU1072" s="275" t="s">
        <v>88</v>
      </c>
      <c r="AV1072" s="264" t="s">
        <v>166</v>
      </c>
      <c r="AW1072" s="264" t="s">
        <v>35</v>
      </c>
      <c r="AX1072" s="264" t="s">
        <v>86</v>
      </c>
      <c r="AY1072" s="275" t="s">
        <v>160</v>
      </c>
    </row>
    <row r="1073" s="31" customFormat="true" ht="16.5" hidden="false" customHeight="true" outlineLevel="0" collapsed="false">
      <c r="A1073" s="24"/>
      <c r="B1073" s="25"/>
      <c r="C1073" s="237" t="s">
        <v>1104</v>
      </c>
      <c r="D1073" s="237" t="s">
        <v>162</v>
      </c>
      <c r="E1073" s="238" t="s">
        <v>1211</v>
      </c>
      <c r="F1073" s="239" t="s">
        <v>1212</v>
      </c>
      <c r="G1073" s="240" t="s">
        <v>213</v>
      </c>
      <c r="H1073" s="241" t="n">
        <v>31.765</v>
      </c>
      <c r="I1073" s="242"/>
      <c r="J1073" s="243" t="n">
        <f aca="false">ROUND(I1073*H1073,2)</f>
        <v>0</v>
      </c>
      <c r="K1073" s="244"/>
      <c r="L1073" s="30"/>
      <c r="M1073" s="245"/>
      <c r="N1073" s="246" t="s">
        <v>44</v>
      </c>
      <c r="O1073" s="74"/>
      <c r="P1073" s="247" t="n">
        <f aca="false">O1073*H1073</f>
        <v>0</v>
      </c>
      <c r="Q1073" s="247" t="n">
        <v>0.0003</v>
      </c>
      <c r="R1073" s="247" t="n">
        <f aca="false">Q1073*H1073</f>
        <v>0.0095295</v>
      </c>
      <c r="S1073" s="247" t="n">
        <v>0</v>
      </c>
      <c r="T1073" s="248" t="n">
        <f aca="false">S1073*H1073</f>
        <v>0</v>
      </c>
      <c r="U1073" s="24"/>
      <c r="V1073" s="24"/>
      <c r="W1073" s="24"/>
      <c r="X1073" s="24"/>
      <c r="Y1073" s="24"/>
      <c r="Z1073" s="24"/>
      <c r="AA1073" s="24"/>
      <c r="AB1073" s="24"/>
      <c r="AC1073" s="24"/>
      <c r="AD1073" s="24"/>
      <c r="AE1073" s="24"/>
      <c r="AR1073" s="249" t="s">
        <v>256</v>
      </c>
      <c r="AT1073" s="249" t="s">
        <v>162</v>
      </c>
      <c r="AU1073" s="249" t="s">
        <v>88</v>
      </c>
      <c r="AY1073" s="3" t="s">
        <v>160</v>
      </c>
      <c r="BE1073" s="250" t="n">
        <f aca="false">IF(N1073="základní",J1073,0)</f>
        <v>0</v>
      </c>
      <c r="BF1073" s="250" t="n">
        <f aca="false">IF(N1073="snížená",J1073,0)</f>
        <v>0</v>
      </c>
      <c r="BG1073" s="250" t="n">
        <f aca="false">IF(N1073="zákl. přenesená",J1073,0)</f>
        <v>0</v>
      </c>
      <c r="BH1073" s="250" t="n">
        <f aca="false">IF(N1073="sníž. přenesená",J1073,0)</f>
        <v>0</v>
      </c>
      <c r="BI1073" s="250" t="n">
        <f aca="false">IF(N1073="nulová",J1073,0)</f>
        <v>0</v>
      </c>
      <c r="BJ1073" s="3" t="s">
        <v>86</v>
      </c>
      <c r="BK1073" s="250" t="n">
        <f aca="false">ROUND(I1073*H1073,2)</f>
        <v>0</v>
      </c>
      <c r="BL1073" s="3" t="s">
        <v>256</v>
      </c>
      <c r="BM1073" s="249" t="s">
        <v>1213</v>
      </c>
    </row>
    <row r="1074" s="31" customFormat="true" ht="21.75" hidden="false" customHeight="true" outlineLevel="0" collapsed="false">
      <c r="A1074" s="24"/>
      <c r="B1074" s="25"/>
      <c r="C1074" s="237" t="s">
        <v>1108</v>
      </c>
      <c r="D1074" s="237" t="s">
        <v>162</v>
      </c>
      <c r="E1074" s="238" t="s">
        <v>1215</v>
      </c>
      <c r="F1074" s="239" t="s">
        <v>1216</v>
      </c>
      <c r="G1074" s="240" t="s">
        <v>213</v>
      </c>
      <c r="H1074" s="241" t="n">
        <v>31.765</v>
      </c>
      <c r="I1074" s="242"/>
      <c r="J1074" s="243" t="n">
        <f aca="false">ROUND(I1074*H1074,2)</f>
        <v>0</v>
      </c>
      <c r="K1074" s="244"/>
      <c r="L1074" s="30"/>
      <c r="M1074" s="245"/>
      <c r="N1074" s="246" t="s">
        <v>44</v>
      </c>
      <c r="O1074" s="74"/>
      <c r="P1074" s="247" t="n">
        <f aca="false">O1074*H1074</f>
        <v>0</v>
      </c>
      <c r="Q1074" s="247" t="n">
        <v>0.0015</v>
      </c>
      <c r="R1074" s="247" t="n">
        <f aca="false">Q1074*H1074</f>
        <v>0.0476475</v>
      </c>
      <c r="S1074" s="247" t="n">
        <v>0</v>
      </c>
      <c r="T1074" s="248" t="n">
        <f aca="false">S1074*H1074</f>
        <v>0</v>
      </c>
      <c r="U1074" s="24"/>
      <c r="V1074" s="24"/>
      <c r="W1074" s="24"/>
      <c r="X1074" s="24"/>
      <c r="Y1074" s="24"/>
      <c r="Z1074" s="24"/>
      <c r="AA1074" s="24"/>
      <c r="AB1074" s="24"/>
      <c r="AC1074" s="24"/>
      <c r="AD1074" s="24"/>
      <c r="AE1074" s="24"/>
      <c r="AR1074" s="249" t="s">
        <v>256</v>
      </c>
      <c r="AT1074" s="249" t="s">
        <v>162</v>
      </c>
      <c r="AU1074" s="249" t="s">
        <v>88</v>
      </c>
      <c r="AY1074" s="3" t="s">
        <v>160</v>
      </c>
      <c r="BE1074" s="250" t="n">
        <f aca="false">IF(N1074="základní",J1074,0)</f>
        <v>0</v>
      </c>
      <c r="BF1074" s="250" t="n">
        <f aca="false">IF(N1074="snížená",J1074,0)</f>
        <v>0</v>
      </c>
      <c r="BG1074" s="250" t="n">
        <f aca="false">IF(N1074="zákl. přenesená",J1074,0)</f>
        <v>0</v>
      </c>
      <c r="BH1074" s="250" t="n">
        <f aca="false">IF(N1074="sníž. přenesená",J1074,0)</f>
        <v>0</v>
      </c>
      <c r="BI1074" s="250" t="n">
        <f aca="false">IF(N1074="nulová",J1074,0)</f>
        <v>0</v>
      </c>
      <c r="BJ1074" s="3" t="s">
        <v>86</v>
      </c>
      <c r="BK1074" s="250" t="n">
        <f aca="false">ROUND(I1074*H1074,2)</f>
        <v>0</v>
      </c>
      <c r="BL1074" s="3" t="s">
        <v>256</v>
      </c>
      <c r="BM1074" s="249" t="s">
        <v>1217</v>
      </c>
    </row>
    <row r="1075" s="31" customFormat="true" ht="21.75" hidden="false" customHeight="true" outlineLevel="0" collapsed="false">
      <c r="A1075" s="24"/>
      <c r="B1075" s="25"/>
      <c r="C1075" s="237" t="s">
        <v>1111</v>
      </c>
      <c r="D1075" s="237" t="s">
        <v>162</v>
      </c>
      <c r="E1075" s="238" t="s">
        <v>1219</v>
      </c>
      <c r="F1075" s="239" t="s">
        <v>1220</v>
      </c>
      <c r="G1075" s="240" t="s">
        <v>221</v>
      </c>
      <c r="H1075" s="241" t="n">
        <v>20</v>
      </c>
      <c r="I1075" s="242"/>
      <c r="J1075" s="243" t="n">
        <f aca="false">ROUND(I1075*H1075,2)</f>
        <v>0</v>
      </c>
      <c r="K1075" s="244"/>
      <c r="L1075" s="30"/>
      <c r="M1075" s="245"/>
      <c r="N1075" s="246" t="s">
        <v>44</v>
      </c>
      <c r="O1075" s="74"/>
      <c r="P1075" s="247" t="n">
        <f aca="false">O1075*H1075</f>
        <v>0</v>
      </c>
      <c r="Q1075" s="247" t="n">
        <v>0.00017</v>
      </c>
      <c r="R1075" s="247" t="n">
        <f aca="false">Q1075*H1075</f>
        <v>0.0034</v>
      </c>
      <c r="S1075" s="247" t="n">
        <v>0</v>
      </c>
      <c r="T1075" s="248" t="n">
        <f aca="false">S1075*H1075</f>
        <v>0</v>
      </c>
      <c r="U1075" s="24"/>
      <c r="V1075" s="24"/>
      <c r="W1075" s="24"/>
      <c r="X1075" s="24"/>
      <c r="Y1075" s="24"/>
      <c r="Z1075" s="24"/>
      <c r="AA1075" s="24"/>
      <c r="AB1075" s="24"/>
      <c r="AC1075" s="24"/>
      <c r="AD1075" s="24"/>
      <c r="AE1075" s="24"/>
      <c r="AR1075" s="249" t="s">
        <v>256</v>
      </c>
      <c r="AT1075" s="249" t="s">
        <v>162</v>
      </c>
      <c r="AU1075" s="249" t="s">
        <v>88</v>
      </c>
      <c r="AY1075" s="3" t="s">
        <v>160</v>
      </c>
      <c r="BE1075" s="250" t="n">
        <f aca="false">IF(N1075="základní",J1075,0)</f>
        <v>0</v>
      </c>
      <c r="BF1075" s="250" t="n">
        <f aca="false">IF(N1075="snížená",J1075,0)</f>
        <v>0</v>
      </c>
      <c r="BG1075" s="250" t="n">
        <f aca="false">IF(N1075="zákl. přenesená",J1075,0)</f>
        <v>0</v>
      </c>
      <c r="BH1075" s="250" t="n">
        <f aca="false">IF(N1075="sníž. přenesená",J1075,0)</f>
        <v>0</v>
      </c>
      <c r="BI1075" s="250" t="n">
        <f aca="false">IF(N1075="nulová",J1075,0)</f>
        <v>0</v>
      </c>
      <c r="BJ1075" s="3" t="s">
        <v>86</v>
      </c>
      <c r="BK1075" s="250" t="n">
        <f aca="false">ROUND(I1075*H1075,2)</f>
        <v>0</v>
      </c>
      <c r="BL1075" s="3" t="s">
        <v>256</v>
      </c>
      <c r="BM1075" s="249" t="s">
        <v>1221</v>
      </c>
    </row>
    <row r="1076" s="251" customFormat="true" ht="12.8" hidden="false" customHeight="false" outlineLevel="0" collapsed="false">
      <c r="B1076" s="252"/>
      <c r="C1076" s="253"/>
      <c r="D1076" s="254" t="s">
        <v>168</v>
      </c>
      <c r="E1076" s="255"/>
      <c r="F1076" s="256" t="s">
        <v>1589</v>
      </c>
      <c r="G1076" s="253"/>
      <c r="H1076" s="257" t="n">
        <v>12</v>
      </c>
      <c r="I1076" s="258"/>
      <c r="J1076" s="253"/>
      <c r="K1076" s="253"/>
      <c r="L1076" s="259"/>
      <c r="M1076" s="260"/>
      <c r="N1076" s="261"/>
      <c r="O1076" s="261"/>
      <c r="P1076" s="261"/>
      <c r="Q1076" s="261"/>
      <c r="R1076" s="261"/>
      <c r="S1076" s="261"/>
      <c r="T1076" s="262"/>
      <c r="AT1076" s="263" t="s">
        <v>168</v>
      </c>
      <c r="AU1076" s="263" t="s">
        <v>88</v>
      </c>
      <c r="AV1076" s="251" t="s">
        <v>88</v>
      </c>
      <c r="AW1076" s="251" t="s">
        <v>35</v>
      </c>
      <c r="AX1076" s="251" t="s">
        <v>79</v>
      </c>
      <c r="AY1076" s="263" t="s">
        <v>160</v>
      </c>
    </row>
    <row r="1077" s="251" customFormat="true" ht="12.8" hidden="false" customHeight="false" outlineLevel="0" collapsed="false">
      <c r="B1077" s="252"/>
      <c r="C1077" s="253"/>
      <c r="D1077" s="254" t="s">
        <v>168</v>
      </c>
      <c r="E1077" s="255"/>
      <c r="F1077" s="256" t="s">
        <v>1222</v>
      </c>
      <c r="G1077" s="253"/>
      <c r="H1077" s="257" t="n">
        <v>8</v>
      </c>
      <c r="I1077" s="258"/>
      <c r="J1077" s="253"/>
      <c r="K1077" s="253"/>
      <c r="L1077" s="259"/>
      <c r="M1077" s="260"/>
      <c r="N1077" s="261"/>
      <c r="O1077" s="261"/>
      <c r="P1077" s="261"/>
      <c r="Q1077" s="261"/>
      <c r="R1077" s="261"/>
      <c r="S1077" s="261"/>
      <c r="T1077" s="262"/>
      <c r="AT1077" s="263" t="s">
        <v>168</v>
      </c>
      <c r="AU1077" s="263" t="s">
        <v>88</v>
      </c>
      <c r="AV1077" s="251" t="s">
        <v>88</v>
      </c>
      <c r="AW1077" s="251" t="s">
        <v>35</v>
      </c>
      <c r="AX1077" s="251" t="s">
        <v>79</v>
      </c>
      <c r="AY1077" s="263" t="s">
        <v>160</v>
      </c>
    </row>
    <row r="1078" s="264" customFormat="true" ht="12.8" hidden="false" customHeight="false" outlineLevel="0" collapsed="false">
      <c r="B1078" s="265"/>
      <c r="C1078" s="266"/>
      <c r="D1078" s="254" t="s">
        <v>168</v>
      </c>
      <c r="E1078" s="267"/>
      <c r="F1078" s="268" t="s">
        <v>172</v>
      </c>
      <c r="G1078" s="266"/>
      <c r="H1078" s="269" t="n">
        <v>20</v>
      </c>
      <c r="I1078" s="270"/>
      <c r="J1078" s="266"/>
      <c r="K1078" s="266"/>
      <c r="L1078" s="271"/>
      <c r="M1078" s="272"/>
      <c r="N1078" s="273"/>
      <c r="O1078" s="273"/>
      <c r="P1078" s="273"/>
      <c r="Q1078" s="273"/>
      <c r="R1078" s="273"/>
      <c r="S1078" s="273"/>
      <c r="T1078" s="274"/>
      <c r="AT1078" s="275" t="s">
        <v>168</v>
      </c>
      <c r="AU1078" s="275" t="s">
        <v>88</v>
      </c>
      <c r="AV1078" s="264" t="s">
        <v>166</v>
      </c>
      <c r="AW1078" s="264" t="s">
        <v>35</v>
      </c>
      <c r="AX1078" s="264" t="s">
        <v>86</v>
      </c>
      <c r="AY1078" s="275" t="s">
        <v>160</v>
      </c>
    </row>
    <row r="1079" s="31" customFormat="true" ht="16.5" hidden="false" customHeight="true" outlineLevel="0" collapsed="false">
      <c r="A1079" s="24"/>
      <c r="B1079" s="25"/>
      <c r="C1079" s="287" t="s">
        <v>1115</v>
      </c>
      <c r="D1079" s="287" t="s">
        <v>262</v>
      </c>
      <c r="E1079" s="288" t="s">
        <v>1136</v>
      </c>
      <c r="F1079" s="289" t="s">
        <v>1137</v>
      </c>
      <c r="G1079" s="290" t="s">
        <v>221</v>
      </c>
      <c r="H1079" s="291" t="n">
        <v>21</v>
      </c>
      <c r="I1079" s="292"/>
      <c r="J1079" s="293" t="n">
        <f aca="false">ROUND(I1079*H1079,2)</f>
        <v>0</v>
      </c>
      <c r="K1079" s="294"/>
      <c r="L1079" s="295"/>
      <c r="M1079" s="296"/>
      <c r="N1079" s="297" t="s">
        <v>44</v>
      </c>
      <c r="O1079" s="74"/>
      <c r="P1079" s="247" t="n">
        <f aca="false">O1079*H1079</f>
        <v>0</v>
      </c>
      <c r="Q1079" s="247" t="n">
        <v>8E-005</v>
      </c>
      <c r="R1079" s="247" t="n">
        <f aca="false">Q1079*H1079</f>
        <v>0.00168</v>
      </c>
      <c r="S1079" s="247" t="n">
        <v>0</v>
      </c>
      <c r="T1079" s="248" t="n">
        <f aca="false">S1079*H1079</f>
        <v>0</v>
      </c>
      <c r="U1079" s="24"/>
      <c r="V1079" s="24"/>
      <c r="W1079" s="24"/>
      <c r="X1079" s="24"/>
      <c r="Y1079" s="24"/>
      <c r="Z1079" s="24"/>
      <c r="AA1079" s="24"/>
      <c r="AB1079" s="24"/>
      <c r="AC1079" s="24"/>
      <c r="AD1079" s="24"/>
      <c r="AE1079" s="24"/>
      <c r="AR1079" s="249" t="s">
        <v>331</v>
      </c>
      <c r="AT1079" s="249" t="s">
        <v>262</v>
      </c>
      <c r="AU1079" s="249" t="s">
        <v>88</v>
      </c>
      <c r="AY1079" s="3" t="s">
        <v>160</v>
      </c>
      <c r="BE1079" s="250" t="n">
        <f aca="false">IF(N1079="základní",J1079,0)</f>
        <v>0</v>
      </c>
      <c r="BF1079" s="250" t="n">
        <f aca="false">IF(N1079="snížená",J1079,0)</f>
        <v>0</v>
      </c>
      <c r="BG1079" s="250" t="n">
        <f aca="false">IF(N1079="zákl. přenesená",J1079,0)</f>
        <v>0</v>
      </c>
      <c r="BH1079" s="250" t="n">
        <f aca="false">IF(N1079="sníž. přenesená",J1079,0)</f>
        <v>0</v>
      </c>
      <c r="BI1079" s="250" t="n">
        <f aca="false">IF(N1079="nulová",J1079,0)</f>
        <v>0</v>
      </c>
      <c r="BJ1079" s="3" t="s">
        <v>86</v>
      </c>
      <c r="BK1079" s="250" t="n">
        <f aca="false">ROUND(I1079*H1079,2)</f>
        <v>0</v>
      </c>
      <c r="BL1079" s="3" t="s">
        <v>256</v>
      </c>
      <c r="BM1079" s="249" t="s">
        <v>1224</v>
      </c>
    </row>
    <row r="1080" s="251" customFormat="true" ht="12.8" hidden="false" customHeight="false" outlineLevel="0" collapsed="false">
      <c r="B1080" s="252"/>
      <c r="C1080" s="253"/>
      <c r="D1080" s="254" t="s">
        <v>168</v>
      </c>
      <c r="E1080" s="253"/>
      <c r="F1080" s="256" t="s">
        <v>1590</v>
      </c>
      <c r="G1080" s="253"/>
      <c r="H1080" s="257" t="n">
        <v>21</v>
      </c>
      <c r="I1080" s="258"/>
      <c r="J1080" s="253"/>
      <c r="K1080" s="253"/>
      <c r="L1080" s="259"/>
      <c r="M1080" s="260"/>
      <c r="N1080" s="261"/>
      <c r="O1080" s="261"/>
      <c r="P1080" s="261"/>
      <c r="Q1080" s="261"/>
      <c r="R1080" s="261"/>
      <c r="S1080" s="261"/>
      <c r="T1080" s="262"/>
      <c r="AT1080" s="263" t="s">
        <v>168</v>
      </c>
      <c r="AU1080" s="263" t="s">
        <v>88</v>
      </c>
      <c r="AV1080" s="251" t="s">
        <v>88</v>
      </c>
      <c r="AW1080" s="251" t="s">
        <v>3</v>
      </c>
      <c r="AX1080" s="251" t="s">
        <v>86</v>
      </c>
      <c r="AY1080" s="263" t="s">
        <v>160</v>
      </c>
    </row>
    <row r="1081" s="31" customFormat="true" ht="21.75" hidden="false" customHeight="true" outlineLevel="0" collapsed="false">
      <c r="A1081" s="24"/>
      <c r="B1081" s="25"/>
      <c r="C1081" s="237" t="s">
        <v>1119</v>
      </c>
      <c r="D1081" s="237" t="s">
        <v>162</v>
      </c>
      <c r="E1081" s="238" t="s">
        <v>1227</v>
      </c>
      <c r="F1081" s="239" t="s">
        <v>1228</v>
      </c>
      <c r="G1081" s="240" t="s">
        <v>213</v>
      </c>
      <c r="H1081" s="241" t="n">
        <v>31.765</v>
      </c>
      <c r="I1081" s="242"/>
      <c r="J1081" s="243" t="n">
        <f aca="false">ROUND(I1081*H1081,2)</f>
        <v>0</v>
      </c>
      <c r="K1081" s="244"/>
      <c r="L1081" s="30"/>
      <c r="M1081" s="245"/>
      <c r="N1081" s="246" t="s">
        <v>44</v>
      </c>
      <c r="O1081" s="74"/>
      <c r="P1081" s="247" t="n">
        <f aca="false">O1081*H1081</f>
        <v>0</v>
      </c>
      <c r="Q1081" s="247" t="n">
        <v>0.006</v>
      </c>
      <c r="R1081" s="247" t="n">
        <f aca="false">Q1081*H1081</f>
        <v>0.19059</v>
      </c>
      <c r="S1081" s="247" t="n">
        <v>0</v>
      </c>
      <c r="T1081" s="248" t="n">
        <f aca="false">S1081*H1081</f>
        <v>0</v>
      </c>
      <c r="U1081" s="24"/>
      <c r="V1081" s="24"/>
      <c r="W1081" s="24"/>
      <c r="X1081" s="24"/>
      <c r="Y1081" s="24"/>
      <c r="Z1081" s="24"/>
      <c r="AA1081" s="24"/>
      <c r="AB1081" s="24"/>
      <c r="AC1081" s="24"/>
      <c r="AD1081" s="24"/>
      <c r="AE1081" s="24"/>
      <c r="AR1081" s="249" t="s">
        <v>256</v>
      </c>
      <c r="AT1081" s="249" t="s">
        <v>162</v>
      </c>
      <c r="AU1081" s="249" t="s">
        <v>88</v>
      </c>
      <c r="AY1081" s="3" t="s">
        <v>160</v>
      </c>
      <c r="BE1081" s="250" t="n">
        <f aca="false">IF(N1081="základní",J1081,0)</f>
        <v>0</v>
      </c>
      <c r="BF1081" s="250" t="n">
        <f aca="false">IF(N1081="snížená",J1081,0)</f>
        <v>0</v>
      </c>
      <c r="BG1081" s="250" t="n">
        <f aca="false">IF(N1081="zákl. přenesená",J1081,0)</f>
        <v>0</v>
      </c>
      <c r="BH1081" s="250" t="n">
        <f aca="false">IF(N1081="sníž. přenesená",J1081,0)</f>
        <v>0</v>
      </c>
      <c r="BI1081" s="250" t="n">
        <f aca="false">IF(N1081="nulová",J1081,0)</f>
        <v>0</v>
      </c>
      <c r="BJ1081" s="3" t="s">
        <v>86</v>
      </c>
      <c r="BK1081" s="250" t="n">
        <f aca="false">ROUND(I1081*H1081,2)</f>
        <v>0</v>
      </c>
      <c r="BL1081" s="3" t="s">
        <v>256</v>
      </c>
      <c r="BM1081" s="249" t="s">
        <v>1229</v>
      </c>
    </row>
    <row r="1082" s="251" customFormat="true" ht="12.8" hidden="false" customHeight="false" outlineLevel="0" collapsed="false">
      <c r="B1082" s="252"/>
      <c r="C1082" s="253"/>
      <c r="D1082" s="254" t="s">
        <v>168</v>
      </c>
      <c r="E1082" s="255"/>
      <c r="F1082" s="256" t="s">
        <v>1376</v>
      </c>
      <c r="G1082" s="253"/>
      <c r="H1082" s="257" t="n">
        <v>16.16</v>
      </c>
      <c r="I1082" s="258"/>
      <c r="J1082" s="253"/>
      <c r="K1082" s="253"/>
      <c r="L1082" s="259"/>
      <c r="M1082" s="260"/>
      <c r="N1082" s="261"/>
      <c r="O1082" s="261"/>
      <c r="P1082" s="261"/>
      <c r="Q1082" s="261"/>
      <c r="R1082" s="261"/>
      <c r="S1082" s="261"/>
      <c r="T1082" s="262"/>
      <c r="AT1082" s="263" t="s">
        <v>168</v>
      </c>
      <c r="AU1082" s="263" t="s">
        <v>88</v>
      </c>
      <c r="AV1082" s="251" t="s">
        <v>88</v>
      </c>
      <c r="AW1082" s="251" t="s">
        <v>35</v>
      </c>
      <c r="AX1082" s="251" t="s">
        <v>79</v>
      </c>
      <c r="AY1082" s="263" t="s">
        <v>160</v>
      </c>
    </row>
    <row r="1083" s="251" customFormat="true" ht="12.8" hidden="false" customHeight="false" outlineLevel="0" collapsed="false">
      <c r="B1083" s="252"/>
      <c r="C1083" s="253"/>
      <c r="D1083" s="254" t="s">
        <v>168</v>
      </c>
      <c r="E1083" s="255"/>
      <c r="F1083" s="256" t="s">
        <v>487</v>
      </c>
      <c r="G1083" s="253"/>
      <c r="H1083" s="257" t="n">
        <v>-1.379</v>
      </c>
      <c r="I1083" s="258"/>
      <c r="J1083" s="253"/>
      <c r="K1083" s="253"/>
      <c r="L1083" s="259"/>
      <c r="M1083" s="260"/>
      <c r="N1083" s="261"/>
      <c r="O1083" s="261"/>
      <c r="P1083" s="261"/>
      <c r="Q1083" s="261"/>
      <c r="R1083" s="261"/>
      <c r="S1083" s="261"/>
      <c r="T1083" s="262"/>
      <c r="AT1083" s="263" t="s">
        <v>168</v>
      </c>
      <c r="AU1083" s="263" t="s">
        <v>88</v>
      </c>
      <c r="AV1083" s="251" t="s">
        <v>88</v>
      </c>
      <c r="AW1083" s="251" t="s">
        <v>35</v>
      </c>
      <c r="AX1083" s="251" t="s">
        <v>79</v>
      </c>
      <c r="AY1083" s="263" t="s">
        <v>160</v>
      </c>
    </row>
    <row r="1084" s="276" customFormat="true" ht="12.8" hidden="false" customHeight="false" outlineLevel="0" collapsed="false">
      <c r="B1084" s="277"/>
      <c r="C1084" s="278"/>
      <c r="D1084" s="254" t="s">
        <v>168</v>
      </c>
      <c r="E1084" s="279"/>
      <c r="F1084" s="280" t="s">
        <v>1332</v>
      </c>
      <c r="G1084" s="278"/>
      <c r="H1084" s="279"/>
      <c r="I1084" s="281"/>
      <c r="J1084" s="278"/>
      <c r="K1084" s="278"/>
      <c r="L1084" s="282"/>
      <c r="M1084" s="283"/>
      <c r="N1084" s="284"/>
      <c r="O1084" s="284"/>
      <c r="P1084" s="284"/>
      <c r="Q1084" s="284"/>
      <c r="R1084" s="284"/>
      <c r="S1084" s="284"/>
      <c r="T1084" s="285"/>
      <c r="AT1084" s="286" t="s">
        <v>168</v>
      </c>
      <c r="AU1084" s="286" t="s">
        <v>88</v>
      </c>
      <c r="AV1084" s="276" t="s">
        <v>86</v>
      </c>
      <c r="AW1084" s="276" t="s">
        <v>35</v>
      </c>
      <c r="AX1084" s="276" t="s">
        <v>79</v>
      </c>
      <c r="AY1084" s="286" t="s">
        <v>160</v>
      </c>
    </row>
    <row r="1085" s="251" customFormat="true" ht="12.8" hidden="false" customHeight="false" outlineLevel="0" collapsed="false">
      <c r="B1085" s="252"/>
      <c r="C1085" s="253"/>
      <c r="D1085" s="254" t="s">
        <v>168</v>
      </c>
      <c r="E1085" s="255"/>
      <c r="F1085" s="256" t="s">
        <v>1377</v>
      </c>
      <c r="G1085" s="253"/>
      <c r="H1085" s="257" t="n">
        <v>18.56</v>
      </c>
      <c r="I1085" s="258"/>
      <c r="J1085" s="253"/>
      <c r="K1085" s="253"/>
      <c r="L1085" s="259"/>
      <c r="M1085" s="260"/>
      <c r="N1085" s="261"/>
      <c r="O1085" s="261"/>
      <c r="P1085" s="261"/>
      <c r="Q1085" s="261"/>
      <c r="R1085" s="261"/>
      <c r="S1085" s="261"/>
      <c r="T1085" s="262"/>
      <c r="AT1085" s="263" t="s">
        <v>168</v>
      </c>
      <c r="AU1085" s="263" t="s">
        <v>88</v>
      </c>
      <c r="AV1085" s="251" t="s">
        <v>88</v>
      </c>
      <c r="AW1085" s="251" t="s">
        <v>35</v>
      </c>
      <c r="AX1085" s="251" t="s">
        <v>79</v>
      </c>
      <c r="AY1085" s="263" t="s">
        <v>160</v>
      </c>
    </row>
    <row r="1086" s="251" customFormat="true" ht="12.8" hidden="false" customHeight="false" outlineLevel="0" collapsed="false">
      <c r="B1086" s="252"/>
      <c r="C1086" s="253"/>
      <c r="D1086" s="254" t="s">
        <v>168</v>
      </c>
      <c r="E1086" s="255"/>
      <c r="F1086" s="256" t="s">
        <v>485</v>
      </c>
      <c r="G1086" s="253"/>
      <c r="H1086" s="257" t="n">
        <v>-1.576</v>
      </c>
      <c r="I1086" s="258"/>
      <c r="J1086" s="253"/>
      <c r="K1086" s="253"/>
      <c r="L1086" s="259"/>
      <c r="M1086" s="260"/>
      <c r="N1086" s="261"/>
      <c r="O1086" s="261"/>
      <c r="P1086" s="261"/>
      <c r="Q1086" s="261"/>
      <c r="R1086" s="261"/>
      <c r="S1086" s="261"/>
      <c r="T1086" s="262"/>
      <c r="AT1086" s="263" t="s">
        <v>168</v>
      </c>
      <c r="AU1086" s="263" t="s">
        <v>88</v>
      </c>
      <c r="AV1086" s="251" t="s">
        <v>88</v>
      </c>
      <c r="AW1086" s="251" t="s">
        <v>35</v>
      </c>
      <c r="AX1086" s="251" t="s">
        <v>79</v>
      </c>
      <c r="AY1086" s="263" t="s">
        <v>160</v>
      </c>
    </row>
    <row r="1087" s="276" customFormat="true" ht="12.8" hidden="false" customHeight="false" outlineLevel="0" collapsed="false">
      <c r="B1087" s="277"/>
      <c r="C1087" s="278"/>
      <c r="D1087" s="254" t="s">
        <v>168</v>
      </c>
      <c r="E1087" s="279"/>
      <c r="F1087" s="280" t="s">
        <v>1342</v>
      </c>
      <c r="G1087" s="278"/>
      <c r="H1087" s="279"/>
      <c r="I1087" s="281"/>
      <c r="J1087" s="278"/>
      <c r="K1087" s="278"/>
      <c r="L1087" s="282"/>
      <c r="M1087" s="283"/>
      <c r="N1087" s="284"/>
      <c r="O1087" s="284"/>
      <c r="P1087" s="284"/>
      <c r="Q1087" s="284"/>
      <c r="R1087" s="284"/>
      <c r="S1087" s="284"/>
      <c r="T1087" s="285"/>
      <c r="AT1087" s="286" t="s">
        <v>168</v>
      </c>
      <c r="AU1087" s="286" t="s">
        <v>88</v>
      </c>
      <c r="AV1087" s="276" t="s">
        <v>86</v>
      </c>
      <c r="AW1087" s="276" t="s">
        <v>35</v>
      </c>
      <c r="AX1087" s="276" t="s">
        <v>79</v>
      </c>
      <c r="AY1087" s="286" t="s">
        <v>160</v>
      </c>
    </row>
    <row r="1088" s="264" customFormat="true" ht="12.8" hidden="false" customHeight="false" outlineLevel="0" collapsed="false">
      <c r="B1088" s="265"/>
      <c r="C1088" s="266"/>
      <c r="D1088" s="254" t="s">
        <v>168</v>
      </c>
      <c r="E1088" s="267"/>
      <c r="F1088" s="268" t="s">
        <v>172</v>
      </c>
      <c r="G1088" s="266"/>
      <c r="H1088" s="269" t="n">
        <v>31.765</v>
      </c>
      <c r="I1088" s="270"/>
      <c r="J1088" s="266"/>
      <c r="K1088" s="266"/>
      <c r="L1088" s="271"/>
      <c r="M1088" s="272"/>
      <c r="N1088" s="273"/>
      <c r="O1088" s="273"/>
      <c r="P1088" s="273"/>
      <c r="Q1088" s="273"/>
      <c r="R1088" s="273"/>
      <c r="S1088" s="273"/>
      <c r="T1088" s="274"/>
      <c r="AT1088" s="275" t="s">
        <v>168</v>
      </c>
      <c r="AU1088" s="275" t="s">
        <v>88</v>
      </c>
      <c r="AV1088" s="264" t="s">
        <v>166</v>
      </c>
      <c r="AW1088" s="264" t="s">
        <v>35</v>
      </c>
      <c r="AX1088" s="264" t="s">
        <v>86</v>
      </c>
      <c r="AY1088" s="275" t="s">
        <v>160</v>
      </c>
    </row>
    <row r="1089" s="31" customFormat="true" ht="21.75" hidden="false" customHeight="true" outlineLevel="0" collapsed="false">
      <c r="A1089" s="24"/>
      <c r="B1089" s="25"/>
      <c r="C1089" s="287" t="s">
        <v>1128</v>
      </c>
      <c r="D1089" s="287" t="s">
        <v>262</v>
      </c>
      <c r="E1089" s="288" t="s">
        <v>1231</v>
      </c>
      <c r="F1089" s="289" t="s">
        <v>1232</v>
      </c>
      <c r="G1089" s="290" t="s">
        <v>213</v>
      </c>
      <c r="H1089" s="291" t="n">
        <v>34.942</v>
      </c>
      <c r="I1089" s="292"/>
      <c r="J1089" s="293" t="n">
        <f aca="false">ROUND(I1089*H1089,2)</f>
        <v>0</v>
      </c>
      <c r="K1089" s="294"/>
      <c r="L1089" s="295"/>
      <c r="M1089" s="296"/>
      <c r="N1089" s="297" t="s">
        <v>44</v>
      </c>
      <c r="O1089" s="74"/>
      <c r="P1089" s="247" t="n">
        <f aca="false">O1089*H1089</f>
        <v>0</v>
      </c>
      <c r="Q1089" s="247" t="n">
        <v>0.0118</v>
      </c>
      <c r="R1089" s="247" t="n">
        <f aca="false">Q1089*H1089</f>
        <v>0.4123156</v>
      </c>
      <c r="S1089" s="247" t="n">
        <v>0</v>
      </c>
      <c r="T1089" s="248" t="n">
        <f aca="false">S1089*H1089</f>
        <v>0</v>
      </c>
      <c r="U1089" s="24"/>
      <c r="V1089" s="24"/>
      <c r="W1089" s="24"/>
      <c r="X1089" s="24"/>
      <c r="Y1089" s="24"/>
      <c r="Z1089" s="24"/>
      <c r="AA1089" s="24"/>
      <c r="AB1089" s="24"/>
      <c r="AC1089" s="24"/>
      <c r="AD1089" s="24"/>
      <c r="AE1089" s="24"/>
      <c r="AR1089" s="249" t="s">
        <v>331</v>
      </c>
      <c r="AT1089" s="249" t="s">
        <v>262</v>
      </c>
      <c r="AU1089" s="249" t="s">
        <v>88</v>
      </c>
      <c r="AY1089" s="3" t="s">
        <v>160</v>
      </c>
      <c r="BE1089" s="250" t="n">
        <f aca="false">IF(N1089="základní",J1089,0)</f>
        <v>0</v>
      </c>
      <c r="BF1089" s="250" t="n">
        <f aca="false">IF(N1089="snížená",J1089,0)</f>
        <v>0</v>
      </c>
      <c r="BG1089" s="250" t="n">
        <f aca="false">IF(N1089="zákl. přenesená",J1089,0)</f>
        <v>0</v>
      </c>
      <c r="BH1089" s="250" t="n">
        <f aca="false">IF(N1089="sníž. přenesená",J1089,0)</f>
        <v>0</v>
      </c>
      <c r="BI1089" s="250" t="n">
        <f aca="false">IF(N1089="nulová",J1089,0)</f>
        <v>0</v>
      </c>
      <c r="BJ1089" s="3" t="s">
        <v>86</v>
      </c>
      <c r="BK1089" s="250" t="n">
        <f aca="false">ROUND(I1089*H1089,2)</f>
        <v>0</v>
      </c>
      <c r="BL1089" s="3" t="s">
        <v>256</v>
      </c>
      <c r="BM1089" s="249" t="s">
        <v>1233</v>
      </c>
    </row>
    <row r="1090" s="251" customFormat="true" ht="12.8" hidden="false" customHeight="false" outlineLevel="0" collapsed="false">
      <c r="B1090" s="252"/>
      <c r="C1090" s="253"/>
      <c r="D1090" s="254" t="s">
        <v>168</v>
      </c>
      <c r="E1090" s="253"/>
      <c r="F1090" s="256" t="s">
        <v>1591</v>
      </c>
      <c r="G1090" s="253"/>
      <c r="H1090" s="257" t="n">
        <v>34.942</v>
      </c>
      <c r="I1090" s="258"/>
      <c r="J1090" s="253"/>
      <c r="K1090" s="253"/>
      <c r="L1090" s="259"/>
      <c r="M1090" s="260"/>
      <c r="N1090" s="261"/>
      <c r="O1090" s="261"/>
      <c r="P1090" s="261"/>
      <c r="Q1090" s="261"/>
      <c r="R1090" s="261"/>
      <c r="S1090" s="261"/>
      <c r="T1090" s="262"/>
      <c r="AT1090" s="263" t="s">
        <v>168</v>
      </c>
      <c r="AU1090" s="263" t="s">
        <v>88</v>
      </c>
      <c r="AV1090" s="251" t="s">
        <v>88</v>
      </c>
      <c r="AW1090" s="251" t="s">
        <v>3</v>
      </c>
      <c r="AX1090" s="251" t="s">
        <v>86</v>
      </c>
      <c r="AY1090" s="263" t="s">
        <v>160</v>
      </c>
    </row>
    <row r="1091" s="31" customFormat="true" ht="16.5" hidden="false" customHeight="true" outlineLevel="0" collapsed="false">
      <c r="A1091" s="24"/>
      <c r="B1091" s="25"/>
      <c r="C1091" s="237" t="s">
        <v>1135</v>
      </c>
      <c r="D1091" s="237" t="s">
        <v>162</v>
      </c>
      <c r="E1091" s="238" t="s">
        <v>1236</v>
      </c>
      <c r="F1091" s="239" t="s">
        <v>1237</v>
      </c>
      <c r="G1091" s="240" t="s">
        <v>221</v>
      </c>
      <c r="H1091" s="241" t="n">
        <v>6.4</v>
      </c>
      <c r="I1091" s="242"/>
      <c r="J1091" s="243" t="n">
        <f aca="false">ROUND(I1091*H1091,2)</f>
        <v>0</v>
      </c>
      <c r="K1091" s="244"/>
      <c r="L1091" s="30"/>
      <c r="M1091" s="245"/>
      <c r="N1091" s="246" t="s">
        <v>44</v>
      </c>
      <c r="O1091" s="74"/>
      <c r="P1091" s="247" t="n">
        <f aca="false">O1091*H1091</f>
        <v>0</v>
      </c>
      <c r="Q1091" s="247" t="n">
        <v>0.00055</v>
      </c>
      <c r="R1091" s="247" t="n">
        <f aca="false">Q1091*H1091</f>
        <v>0.00352</v>
      </c>
      <c r="S1091" s="247" t="n">
        <v>0</v>
      </c>
      <c r="T1091" s="248" t="n">
        <f aca="false">S1091*H1091</f>
        <v>0</v>
      </c>
      <c r="U1091" s="24"/>
      <c r="V1091" s="24"/>
      <c r="W1091" s="24"/>
      <c r="X1091" s="24"/>
      <c r="Y1091" s="24"/>
      <c r="Z1091" s="24"/>
      <c r="AA1091" s="24"/>
      <c r="AB1091" s="24"/>
      <c r="AC1091" s="24"/>
      <c r="AD1091" s="24"/>
      <c r="AE1091" s="24"/>
      <c r="AR1091" s="249" t="s">
        <v>256</v>
      </c>
      <c r="AT1091" s="249" t="s">
        <v>162</v>
      </c>
      <c r="AU1091" s="249" t="s">
        <v>88</v>
      </c>
      <c r="AY1091" s="3" t="s">
        <v>160</v>
      </c>
      <c r="BE1091" s="250" t="n">
        <f aca="false">IF(N1091="základní",J1091,0)</f>
        <v>0</v>
      </c>
      <c r="BF1091" s="250" t="n">
        <f aca="false">IF(N1091="snížená",J1091,0)</f>
        <v>0</v>
      </c>
      <c r="BG1091" s="250" t="n">
        <f aca="false">IF(N1091="zákl. přenesená",J1091,0)</f>
        <v>0</v>
      </c>
      <c r="BH1091" s="250" t="n">
        <f aca="false">IF(N1091="sníž. přenesená",J1091,0)</f>
        <v>0</v>
      </c>
      <c r="BI1091" s="250" t="n">
        <f aca="false">IF(N1091="nulová",J1091,0)</f>
        <v>0</v>
      </c>
      <c r="BJ1091" s="3" t="s">
        <v>86</v>
      </c>
      <c r="BK1091" s="250" t="n">
        <f aca="false">ROUND(I1091*H1091,2)</f>
        <v>0</v>
      </c>
      <c r="BL1091" s="3" t="s">
        <v>256</v>
      </c>
      <c r="BM1091" s="249" t="s">
        <v>1238</v>
      </c>
    </row>
    <row r="1092" s="251" customFormat="true" ht="12.8" hidden="false" customHeight="false" outlineLevel="0" collapsed="false">
      <c r="B1092" s="252"/>
      <c r="C1092" s="253"/>
      <c r="D1092" s="254" t="s">
        <v>168</v>
      </c>
      <c r="E1092" s="255"/>
      <c r="F1092" s="256" t="s">
        <v>1239</v>
      </c>
      <c r="G1092" s="253"/>
      <c r="H1092" s="257" t="n">
        <v>2.2</v>
      </c>
      <c r="I1092" s="258"/>
      <c r="J1092" s="253"/>
      <c r="K1092" s="253"/>
      <c r="L1092" s="259"/>
      <c r="M1092" s="260"/>
      <c r="N1092" s="261"/>
      <c r="O1092" s="261"/>
      <c r="P1092" s="261"/>
      <c r="Q1092" s="261"/>
      <c r="R1092" s="261"/>
      <c r="S1092" s="261"/>
      <c r="T1092" s="262"/>
      <c r="AT1092" s="263" t="s">
        <v>168</v>
      </c>
      <c r="AU1092" s="263" t="s">
        <v>88</v>
      </c>
      <c r="AV1092" s="251" t="s">
        <v>88</v>
      </c>
      <c r="AW1092" s="251" t="s">
        <v>35</v>
      </c>
      <c r="AX1092" s="251" t="s">
        <v>79</v>
      </c>
      <c r="AY1092" s="263" t="s">
        <v>160</v>
      </c>
    </row>
    <row r="1093" s="251" customFormat="true" ht="12.8" hidden="false" customHeight="false" outlineLevel="0" collapsed="false">
      <c r="B1093" s="252"/>
      <c r="C1093" s="253"/>
      <c r="D1093" s="254" t="s">
        <v>168</v>
      </c>
      <c r="E1093" s="255"/>
      <c r="F1093" s="256" t="s">
        <v>1239</v>
      </c>
      <c r="G1093" s="253"/>
      <c r="H1093" s="257" t="n">
        <v>2.2</v>
      </c>
      <c r="I1093" s="258"/>
      <c r="J1093" s="253"/>
      <c r="K1093" s="253"/>
      <c r="L1093" s="259"/>
      <c r="M1093" s="260"/>
      <c r="N1093" s="261"/>
      <c r="O1093" s="261"/>
      <c r="P1093" s="261"/>
      <c r="Q1093" s="261"/>
      <c r="R1093" s="261"/>
      <c r="S1093" s="261"/>
      <c r="T1093" s="262"/>
      <c r="AT1093" s="263" t="s">
        <v>168</v>
      </c>
      <c r="AU1093" s="263" t="s">
        <v>88</v>
      </c>
      <c r="AV1093" s="251" t="s">
        <v>88</v>
      </c>
      <c r="AW1093" s="251" t="s">
        <v>35</v>
      </c>
      <c r="AX1093" s="251" t="s">
        <v>79</v>
      </c>
      <c r="AY1093" s="263" t="s">
        <v>160</v>
      </c>
    </row>
    <row r="1094" s="251" customFormat="true" ht="12.8" hidden="false" customHeight="false" outlineLevel="0" collapsed="false">
      <c r="B1094" s="252"/>
      <c r="C1094" s="253"/>
      <c r="D1094" s="254" t="s">
        <v>168</v>
      </c>
      <c r="E1094" s="255"/>
      <c r="F1094" s="256" t="s">
        <v>1592</v>
      </c>
      <c r="G1094" s="253"/>
      <c r="H1094" s="257" t="n">
        <v>2</v>
      </c>
      <c r="I1094" s="258"/>
      <c r="J1094" s="253"/>
      <c r="K1094" s="253"/>
      <c r="L1094" s="259"/>
      <c r="M1094" s="260"/>
      <c r="N1094" s="261"/>
      <c r="O1094" s="261"/>
      <c r="P1094" s="261"/>
      <c r="Q1094" s="261"/>
      <c r="R1094" s="261"/>
      <c r="S1094" s="261"/>
      <c r="T1094" s="262"/>
      <c r="AT1094" s="263" t="s">
        <v>168</v>
      </c>
      <c r="AU1094" s="263" t="s">
        <v>88</v>
      </c>
      <c r="AV1094" s="251" t="s">
        <v>88</v>
      </c>
      <c r="AW1094" s="251" t="s">
        <v>35</v>
      </c>
      <c r="AX1094" s="251" t="s">
        <v>79</v>
      </c>
      <c r="AY1094" s="263" t="s">
        <v>160</v>
      </c>
    </row>
    <row r="1095" s="264" customFormat="true" ht="12.8" hidden="false" customHeight="false" outlineLevel="0" collapsed="false">
      <c r="B1095" s="265"/>
      <c r="C1095" s="266"/>
      <c r="D1095" s="254" t="s">
        <v>168</v>
      </c>
      <c r="E1095" s="267"/>
      <c r="F1095" s="268" t="s">
        <v>172</v>
      </c>
      <c r="G1095" s="266"/>
      <c r="H1095" s="269" t="n">
        <v>6.4</v>
      </c>
      <c r="I1095" s="270"/>
      <c r="J1095" s="266"/>
      <c r="K1095" s="266"/>
      <c r="L1095" s="271"/>
      <c r="M1095" s="272"/>
      <c r="N1095" s="273"/>
      <c r="O1095" s="273"/>
      <c r="P1095" s="273"/>
      <c r="Q1095" s="273"/>
      <c r="R1095" s="273"/>
      <c r="S1095" s="273"/>
      <c r="T1095" s="274"/>
      <c r="AT1095" s="275" t="s">
        <v>168</v>
      </c>
      <c r="AU1095" s="275" t="s">
        <v>88</v>
      </c>
      <c r="AV1095" s="264" t="s">
        <v>166</v>
      </c>
      <c r="AW1095" s="264" t="s">
        <v>35</v>
      </c>
      <c r="AX1095" s="264" t="s">
        <v>86</v>
      </c>
      <c r="AY1095" s="275" t="s">
        <v>160</v>
      </c>
    </row>
    <row r="1096" s="31" customFormat="true" ht="16.5" hidden="false" customHeight="true" outlineLevel="0" collapsed="false">
      <c r="A1096" s="24"/>
      <c r="B1096" s="25"/>
      <c r="C1096" s="237" t="s">
        <v>1140</v>
      </c>
      <c r="D1096" s="237" t="s">
        <v>162</v>
      </c>
      <c r="E1096" s="238" t="s">
        <v>1241</v>
      </c>
      <c r="F1096" s="239" t="s">
        <v>1242</v>
      </c>
      <c r="G1096" s="240" t="s">
        <v>259</v>
      </c>
      <c r="H1096" s="241" t="n">
        <v>15</v>
      </c>
      <c r="I1096" s="242"/>
      <c r="J1096" s="243" t="n">
        <f aca="false">ROUND(I1096*H1096,2)</f>
        <v>0</v>
      </c>
      <c r="K1096" s="244"/>
      <c r="L1096" s="30"/>
      <c r="M1096" s="245"/>
      <c r="N1096" s="246" t="s">
        <v>44</v>
      </c>
      <c r="O1096" s="74"/>
      <c r="P1096" s="247" t="n">
        <f aca="false">O1096*H1096</f>
        <v>0</v>
      </c>
      <c r="Q1096" s="247" t="n">
        <v>0</v>
      </c>
      <c r="R1096" s="247" t="n">
        <f aca="false">Q1096*H1096</f>
        <v>0</v>
      </c>
      <c r="S1096" s="247" t="n">
        <v>0</v>
      </c>
      <c r="T1096" s="248" t="n">
        <f aca="false">S1096*H1096</f>
        <v>0</v>
      </c>
      <c r="U1096" s="24"/>
      <c r="V1096" s="24"/>
      <c r="W1096" s="24"/>
      <c r="X1096" s="24"/>
      <c r="Y1096" s="24"/>
      <c r="Z1096" s="24"/>
      <c r="AA1096" s="24"/>
      <c r="AB1096" s="24"/>
      <c r="AC1096" s="24"/>
      <c r="AD1096" s="24"/>
      <c r="AE1096" s="24"/>
      <c r="AR1096" s="249" t="s">
        <v>256</v>
      </c>
      <c r="AT1096" s="249" t="s">
        <v>162</v>
      </c>
      <c r="AU1096" s="249" t="s">
        <v>88</v>
      </c>
      <c r="AY1096" s="3" t="s">
        <v>160</v>
      </c>
      <c r="BE1096" s="250" t="n">
        <f aca="false">IF(N1096="základní",J1096,0)</f>
        <v>0</v>
      </c>
      <c r="BF1096" s="250" t="n">
        <f aca="false">IF(N1096="snížená",J1096,0)</f>
        <v>0</v>
      </c>
      <c r="BG1096" s="250" t="n">
        <f aca="false">IF(N1096="zákl. přenesená",J1096,0)</f>
        <v>0</v>
      </c>
      <c r="BH1096" s="250" t="n">
        <f aca="false">IF(N1096="sníž. přenesená",J1096,0)</f>
        <v>0</v>
      </c>
      <c r="BI1096" s="250" t="n">
        <f aca="false">IF(N1096="nulová",J1096,0)</f>
        <v>0</v>
      </c>
      <c r="BJ1096" s="3" t="s">
        <v>86</v>
      </c>
      <c r="BK1096" s="250" t="n">
        <f aca="false">ROUND(I1096*H1096,2)</f>
        <v>0</v>
      </c>
      <c r="BL1096" s="3" t="s">
        <v>256</v>
      </c>
      <c r="BM1096" s="249" t="s">
        <v>1243</v>
      </c>
    </row>
    <row r="1097" s="251" customFormat="true" ht="12.8" hidden="false" customHeight="false" outlineLevel="0" collapsed="false">
      <c r="B1097" s="252"/>
      <c r="C1097" s="253"/>
      <c r="D1097" s="254" t="s">
        <v>168</v>
      </c>
      <c r="E1097" s="255"/>
      <c r="F1097" s="256" t="s">
        <v>7</v>
      </c>
      <c r="G1097" s="253"/>
      <c r="H1097" s="257" t="n">
        <v>15</v>
      </c>
      <c r="I1097" s="258"/>
      <c r="J1097" s="253"/>
      <c r="K1097" s="253"/>
      <c r="L1097" s="259"/>
      <c r="M1097" s="260"/>
      <c r="N1097" s="261"/>
      <c r="O1097" s="261"/>
      <c r="P1097" s="261"/>
      <c r="Q1097" s="261"/>
      <c r="R1097" s="261"/>
      <c r="S1097" s="261"/>
      <c r="T1097" s="262"/>
      <c r="AT1097" s="263" t="s">
        <v>168</v>
      </c>
      <c r="AU1097" s="263" t="s">
        <v>88</v>
      </c>
      <c r="AV1097" s="251" t="s">
        <v>88</v>
      </c>
      <c r="AW1097" s="251" t="s">
        <v>35</v>
      </c>
      <c r="AX1097" s="251" t="s">
        <v>79</v>
      </c>
      <c r="AY1097" s="263" t="s">
        <v>160</v>
      </c>
    </row>
    <row r="1098" s="264" customFormat="true" ht="12.8" hidden="false" customHeight="false" outlineLevel="0" collapsed="false">
      <c r="B1098" s="265"/>
      <c r="C1098" s="266"/>
      <c r="D1098" s="254" t="s">
        <v>168</v>
      </c>
      <c r="E1098" s="267"/>
      <c r="F1098" s="268" t="s">
        <v>172</v>
      </c>
      <c r="G1098" s="266"/>
      <c r="H1098" s="269" t="n">
        <v>15</v>
      </c>
      <c r="I1098" s="270"/>
      <c r="J1098" s="266"/>
      <c r="K1098" s="266"/>
      <c r="L1098" s="271"/>
      <c r="M1098" s="272"/>
      <c r="N1098" s="273"/>
      <c r="O1098" s="273"/>
      <c r="P1098" s="273"/>
      <c r="Q1098" s="273"/>
      <c r="R1098" s="273"/>
      <c r="S1098" s="273"/>
      <c r="T1098" s="274"/>
      <c r="AT1098" s="275" t="s">
        <v>168</v>
      </c>
      <c r="AU1098" s="275" t="s">
        <v>88</v>
      </c>
      <c r="AV1098" s="264" t="s">
        <v>166</v>
      </c>
      <c r="AW1098" s="264" t="s">
        <v>35</v>
      </c>
      <c r="AX1098" s="264" t="s">
        <v>86</v>
      </c>
      <c r="AY1098" s="275" t="s">
        <v>160</v>
      </c>
    </row>
    <row r="1099" s="31" customFormat="true" ht="16.5" hidden="false" customHeight="true" outlineLevel="0" collapsed="false">
      <c r="A1099" s="24"/>
      <c r="B1099" s="25"/>
      <c r="C1099" s="237" t="s">
        <v>1146</v>
      </c>
      <c r="D1099" s="237" t="s">
        <v>162</v>
      </c>
      <c r="E1099" s="238" t="s">
        <v>1245</v>
      </c>
      <c r="F1099" s="239" t="s">
        <v>1246</v>
      </c>
      <c r="G1099" s="240" t="s">
        <v>259</v>
      </c>
      <c r="H1099" s="241" t="n">
        <v>6</v>
      </c>
      <c r="I1099" s="242"/>
      <c r="J1099" s="243" t="n">
        <f aca="false">ROUND(I1099*H1099,2)</f>
        <v>0</v>
      </c>
      <c r="K1099" s="244"/>
      <c r="L1099" s="30"/>
      <c r="M1099" s="245"/>
      <c r="N1099" s="246" t="s">
        <v>44</v>
      </c>
      <c r="O1099" s="74"/>
      <c r="P1099" s="247" t="n">
        <f aca="false">O1099*H1099</f>
        <v>0</v>
      </c>
      <c r="Q1099" s="247" t="n">
        <v>0</v>
      </c>
      <c r="R1099" s="247" t="n">
        <f aca="false">Q1099*H1099</f>
        <v>0</v>
      </c>
      <c r="S1099" s="247" t="n">
        <v>0</v>
      </c>
      <c r="T1099" s="248" t="n">
        <f aca="false">S1099*H1099</f>
        <v>0</v>
      </c>
      <c r="U1099" s="24"/>
      <c r="V1099" s="24"/>
      <c r="W1099" s="24"/>
      <c r="X1099" s="24"/>
      <c r="Y1099" s="24"/>
      <c r="Z1099" s="24"/>
      <c r="AA1099" s="24"/>
      <c r="AB1099" s="24"/>
      <c r="AC1099" s="24"/>
      <c r="AD1099" s="24"/>
      <c r="AE1099" s="24"/>
      <c r="AR1099" s="249" t="s">
        <v>256</v>
      </c>
      <c r="AT1099" s="249" t="s">
        <v>162</v>
      </c>
      <c r="AU1099" s="249" t="s">
        <v>88</v>
      </c>
      <c r="AY1099" s="3" t="s">
        <v>160</v>
      </c>
      <c r="BE1099" s="250" t="n">
        <f aca="false">IF(N1099="základní",J1099,0)</f>
        <v>0</v>
      </c>
      <c r="BF1099" s="250" t="n">
        <f aca="false">IF(N1099="snížená",J1099,0)</f>
        <v>0</v>
      </c>
      <c r="BG1099" s="250" t="n">
        <f aca="false">IF(N1099="zákl. přenesená",J1099,0)</f>
        <v>0</v>
      </c>
      <c r="BH1099" s="250" t="n">
        <f aca="false">IF(N1099="sníž. přenesená",J1099,0)</f>
        <v>0</v>
      </c>
      <c r="BI1099" s="250" t="n">
        <f aca="false">IF(N1099="nulová",J1099,0)</f>
        <v>0</v>
      </c>
      <c r="BJ1099" s="3" t="s">
        <v>86</v>
      </c>
      <c r="BK1099" s="250" t="n">
        <f aca="false">ROUND(I1099*H1099,2)</f>
        <v>0</v>
      </c>
      <c r="BL1099" s="3" t="s">
        <v>256</v>
      </c>
      <c r="BM1099" s="249" t="s">
        <v>1247</v>
      </c>
    </row>
    <row r="1100" s="251" customFormat="true" ht="12.8" hidden="false" customHeight="false" outlineLevel="0" collapsed="false">
      <c r="B1100" s="252"/>
      <c r="C1100" s="253"/>
      <c r="D1100" s="254" t="s">
        <v>168</v>
      </c>
      <c r="E1100" s="255"/>
      <c r="F1100" s="256" t="s">
        <v>186</v>
      </c>
      <c r="G1100" s="253"/>
      <c r="H1100" s="257" t="n">
        <v>6</v>
      </c>
      <c r="I1100" s="258"/>
      <c r="J1100" s="253"/>
      <c r="K1100" s="253"/>
      <c r="L1100" s="259"/>
      <c r="M1100" s="260"/>
      <c r="N1100" s="261"/>
      <c r="O1100" s="261"/>
      <c r="P1100" s="261"/>
      <c r="Q1100" s="261"/>
      <c r="R1100" s="261"/>
      <c r="S1100" s="261"/>
      <c r="T1100" s="262"/>
      <c r="AT1100" s="263" t="s">
        <v>168</v>
      </c>
      <c r="AU1100" s="263" t="s">
        <v>88</v>
      </c>
      <c r="AV1100" s="251" t="s">
        <v>88</v>
      </c>
      <c r="AW1100" s="251" t="s">
        <v>35</v>
      </c>
      <c r="AX1100" s="251" t="s">
        <v>79</v>
      </c>
      <c r="AY1100" s="263" t="s">
        <v>160</v>
      </c>
    </row>
    <row r="1101" s="264" customFormat="true" ht="12.8" hidden="false" customHeight="false" outlineLevel="0" collapsed="false">
      <c r="B1101" s="265"/>
      <c r="C1101" s="266"/>
      <c r="D1101" s="254" t="s">
        <v>168</v>
      </c>
      <c r="E1101" s="267"/>
      <c r="F1101" s="268" t="s">
        <v>172</v>
      </c>
      <c r="G1101" s="266"/>
      <c r="H1101" s="269" t="n">
        <v>6</v>
      </c>
      <c r="I1101" s="270"/>
      <c r="J1101" s="266"/>
      <c r="K1101" s="266"/>
      <c r="L1101" s="271"/>
      <c r="M1101" s="272"/>
      <c r="N1101" s="273"/>
      <c r="O1101" s="273"/>
      <c r="P1101" s="273"/>
      <c r="Q1101" s="273"/>
      <c r="R1101" s="273"/>
      <c r="S1101" s="273"/>
      <c r="T1101" s="274"/>
      <c r="AT1101" s="275" t="s">
        <v>168</v>
      </c>
      <c r="AU1101" s="275" t="s">
        <v>88</v>
      </c>
      <c r="AV1101" s="264" t="s">
        <v>166</v>
      </c>
      <c r="AW1101" s="264" t="s">
        <v>35</v>
      </c>
      <c r="AX1101" s="264" t="s">
        <v>86</v>
      </c>
      <c r="AY1101" s="275" t="s">
        <v>160</v>
      </c>
    </row>
    <row r="1102" s="31" customFormat="true" ht="16.5" hidden="false" customHeight="true" outlineLevel="0" collapsed="false">
      <c r="A1102" s="24"/>
      <c r="B1102" s="25"/>
      <c r="C1102" s="237" t="s">
        <v>1150</v>
      </c>
      <c r="D1102" s="237" t="s">
        <v>162</v>
      </c>
      <c r="E1102" s="238" t="s">
        <v>1249</v>
      </c>
      <c r="F1102" s="239" t="s">
        <v>1250</v>
      </c>
      <c r="G1102" s="240" t="s">
        <v>259</v>
      </c>
      <c r="H1102" s="241" t="n">
        <v>3</v>
      </c>
      <c r="I1102" s="242"/>
      <c r="J1102" s="243" t="n">
        <f aca="false">ROUND(I1102*H1102,2)</f>
        <v>0</v>
      </c>
      <c r="K1102" s="244"/>
      <c r="L1102" s="30"/>
      <c r="M1102" s="245"/>
      <c r="N1102" s="246" t="s">
        <v>44</v>
      </c>
      <c r="O1102" s="74"/>
      <c r="P1102" s="247" t="n">
        <f aca="false">O1102*H1102</f>
        <v>0</v>
      </c>
      <c r="Q1102" s="247" t="n">
        <v>0</v>
      </c>
      <c r="R1102" s="247" t="n">
        <f aca="false">Q1102*H1102</f>
        <v>0</v>
      </c>
      <c r="S1102" s="247" t="n">
        <v>0</v>
      </c>
      <c r="T1102" s="248" t="n">
        <f aca="false">S1102*H1102</f>
        <v>0</v>
      </c>
      <c r="U1102" s="24"/>
      <c r="V1102" s="24"/>
      <c r="W1102" s="24"/>
      <c r="X1102" s="24"/>
      <c r="Y1102" s="24"/>
      <c r="Z1102" s="24"/>
      <c r="AA1102" s="24"/>
      <c r="AB1102" s="24"/>
      <c r="AC1102" s="24"/>
      <c r="AD1102" s="24"/>
      <c r="AE1102" s="24"/>
      <c r="AR1102" s="249" t="s">
        <v>256</v>
      </c>
      <c r="AT1102" s="249" t="s">
        <v>162</v>
      </c>
      <c r="AU1102" s="249" t="s">
        <v>88</v>
      </c>
      <c r="AY1102" s="3" t="s">
        <v>160</v>
      </c>
      <c r="BE1102" s="250" t="n">
        <f aca="false">IF(N1102="základní",J1102,0)</f>
        <v>0</v>
      </c>
      <c r="BF1102" s="250" t="n">
        <f aca="false">IF(N1102="snížená",J1102,0)</f>
        <v>0</v>
      </c>
      <c r="BG1102" s="250" t="n">
        <f aca="false">IF(N1102="zákl. přenesená",J1102,0)</f>
        <v>0</v>
      </c>
      <c r="BH1102" s="250" t="n">
        <f aca="false">IF(N1102="sníž. přenesená",J1102,0)</f>
        <v>0</v>
      </c>
      <c r="BI1102" s="250" t="n">
        <f aca="false">IF(N1102="nulová",J1102,0)</f>
        <v>0</v>
      </c>
      <c r="BJ1102" s="3" t="s">
        <v>86</v>
      </c>
      <c r="BK1102" s="250" t="n">
        <f aca="false">ROUND(I1102*H1102,2)</f>
        <v>0</v>
      </c>
      <c r="BL1102" s="3" t="s">
        <v>256</v>
      </c>
      <c r="BM1102" s="249" t="s">
        <v>1251</v>
      </c>
    </row>
    <row r="1103" s="251" customFormat="true" ht="12.8" hidden="false" customHeight="false" outlineLevel="0" collapsed="false">
      <c r="B1103" s="252"/>
      <c r="C1103" s="253"/>
      <c r="D1103" s="254" t="s">
        <v>168</v>
      </c>
      <c r="E1103" s="255"/>
      <c r="F1103" s="256" t="s">
        <v>95</v>
      </c>
      <c r="G1103" s="253"/>
      <c r="H1103" s="257" t="n">
        <v>3</v>
      </c>
      <c r="I1103" s="258"/>
      <c r="J1103" s="253"/>
      <c r="K1103" s="253"/>
      <c r="L1103" s="259"/>
      <c r="M1103" s="260"/>
      <c r="N1103" s="261"/>
      <c r="O1103" s="261"/>
      <c r="P1103" s="261"/>
      <c r="Q1103" s="261"/>
      <c r="R1103" s="261"/>
      <c r="S1103" s="261"/>
      <c r="T1103" s="262"/>
      <c r="AT1103" s="263" t="s">
        <v>168</v>
      </c>
      <c r="AU1103" s="263" t="s">
        <v>88</v>
      </c>
      <c r="AV1103" s="251" t="s">
        <v>88</v>
      </c>
      <c r="AW1103" s="251" t="s">
        <v>35</v>
      </c>
      <c r="AX1103" s="251" t="s">
        <v>79</v>
      </c>
      <c r="AY1103" s="263" t="s">
        <v>160</v>
      </c>
    </row>
    <row r="1104" s="264" customFormat="true" ht="12.8" hidden="false" customHeight="false" outlineLevel="0" collapsed="false">
      <c r="B1104" s="265"/>
      <c r="C1104" s="266"/>
      <c r="D1104" s="254" t="s">
        <v>168</v>
      </c>
      <c r="E1104" s="267"/>
      <c r="F1104" s="268" t="s">
        <v>172</v>
      </c>
      <c r="G1104" s="266"/>
      <c r="H1104" s="269" t="n">
        <v>3</v>
      </c>
      <c r="I1104" s="270"/>
      <c r="J1104" s="266"/>
      <c r="K1104" s="266"/>
      <c r="L1104" s="271"/>
      <c r="M1104" s="272"/>
      <c r="N1104" s="273"/>
      <c r="O1104" s="273"/>
      <c r="P1104" s="273"/>
      <c r="Q1104" s="273"/>
      <c r="R1104" s="273"/>
      <c r="S1104" s="273"/>
      <c r="T1104" s="274"/>
      <c r="AT1104" s="275" t="s">
        <v>168</v>
      </c>
      <c r="AU1104" s="275" t="s">
        <v>88</v>
      </c>
      <c r="AV1104" s="264" t="s">
        <v>166</v>
      </c>
      <c r="AW1104" s="264" t="s">
        <v>35</v>
      </c>
      <c r="AX1104" s="264" t="s">
        <v>86</v>
      </c>
      <c r="AY1104" s="275" t="s">
        <v>160</v>
      </c>
    </row>
    <row r="1105" s="31" customFormat="true" ht="16.5" hidden="false" customHeight="true" outlineLevel="0" collapsed="false">
      <c r="A1105" s="24"/>
      <c r="B1105" s="25"/>
      <c r="C1105" s="237" t="s">
        <v>1154</v>
      </c>
      <c r="D1105" s="237" t="s">
        <v>162</v>
      </c>
      <c r="E1105" s="238" t="s">
        <v>1253</v>
      </c>
      <c r="F1105" s="239" t="s">
        <v>1254</v>
      </c>
      <c r="G1105" s="240" t="s">
        <v>259</v>
      </c>
      <c r="H1105" s="241" t="n">
        <v>6</v>
      </c>
      <c r="I1105" s="242"/>
      <c r="J1105" s="243" t="n">
        <f aca="false">ROUND(I1105*H1105,2)</f>
        <v>0</v>
      </c>
      <c r="K1105" s="244"/>
      <c r="L1105" s="30"/>
      <c r="M1105" s="245"/>
      <c r="N1105" s="246" t="s">
        <v>44</v>
      </c>
      <c r="O1105" s="74"/>
      <c r="P1105" s="247" t="n">
        <f aca="false">O1105*H1105</f>
        <v>0</v>
      </c>
      <c r="Q1105" s="247" t="n">
        <v>0</v>
      </c>
      <c r="R1105" s="247" t="n">
        <f aca="false">Q1105*H1105</f>
        <v>0</v>
      </c>
      <c r="S1105" s="247" t="n">
        <v>0</v>
      </c>
      <c r="T1105" s="248" t="n">
        <f aca="false">S1105*H1105</f>
        <v>0</v>
      </c>
      <c r="U1105" s="24"/>
      <c r="V1105" s="24"/>
      <c r="W1105" s="24"/>
      <c r="X1105" s="24"/>
      <c r="Y1105" s="24"/>
      <c r="Z1105" s="24"/>
      <c r="AA1105" s="24"/>
      <c r="AB1105" s="24"/>
      <c r="AC1105" s="24"/>
      <c r="AD1105" s="24"/>
      <c r="AE1105" s="24"/>
      <c r="AR1105" s="249" t="s">
        <v>256</v>
      </c>
      <c r="AT1105" s="249" t="s">
        <v>162</v>
      </c>
      <c r="AU1105" s="249" t="s">
        <v>88</v>
      </c>
      <c r="AY1105" s="3" t="s">
        <v>160</v>
      </c>
      <c r="BE1105" s="250" t="n">
        <f aca="false">IF(N1105="základní",J1105,0)</f>
        <v>0</v>
      </c>
      <c r="BF1105" s="250" t="n">
        <f aca="false">IF(N1105="snížená",J1105,0)</f>
        <v>0</v>
      </c>
      <c r="BG1105" s="250" t="n">
        <f aca="false">IF(N1105="zákl. přenesená",J1105,0)</f>
        <v>0</v>
      </c>
      <c r="BH1105" s="250" t="n">
        <f aca="false">IF(N1105="sníž. přenesená",J1105,0)</f>
        <v>0</v>
      </c>
      <c r="BI1105" s="250" t="n">
        <f aca="false">IF(N1105="nulová",J1105,0)</f>
        <v>0</v>
      </c>
      <c r="BJ1105" s="3" t="s">
        <v>86</v>
      </c>
      <c r="BK1105" s="250" t="n">
        <f aca="false">ROUND(I1105*H1105,2)</f>
        <v>0</v>
      </c>
      <c r="BL1105" s="3" t="s">
        <v>256</v>
      </c>
      <c r="BM1105" s="249" t="s">
        <v>1255</v>
      </c>
    </row>
    <row r="1106" s="251" customFormat="true" ht="12.8" hidden="false" customHeight="false" outlineLevel="0" collapsed="false">
      <c r="B1106" s="252"/>
      <c r="C1106" s="253"/>
      <c r="D1106" s="254" t="s">
        <v>168</v>
      </c>
      <c r="E1106" s="255"/>
      <c r="F1106" s="256" t="s">
        <v>186</v>
      </c>
      <c r="G1106" s="253"/>
      <c r="H1106" s="257" t="n">
        <v>6</v>
      </c>
      <c r="I1106" s="258"/>
      <c r="J1106" s="253"/>
      <c r="K1106" s="253"/>
      <c r="L1106" s="259"/>
      <c r="M1106" s="260"/>
      <c r="N1106" s="261"/>
      <c r="O1106" s="261"/>
      <c r="P1106" s="261"/>
      <c r="Q1106" s="261"/>
      <c r="R1106" s="261"/>
      <c r="S1106" s="261"/>
      <c r="T1106" s="262"/>
      <c r="AT1106" s="263" t="s">
        <v>168</v>
      </c>
      <c r="AU1106" s="263" t="s">
        <v>88</v>
      </c>
      <c r="AV1106" s="251" t="s">
        <v>88</v>
      </c>
      <c r="AW1106" s="251" t="s">
        <v>35</v>
      </c>
      <c r="AX1106" s="251" t="s">
        <v>79</v>
      </c>
      <c r="AY1106" s="263" t="s">
        <v>160</v>
      </c>
    </row>
    <row r="1107" s="264" customFormat="true" ht="12.8" hidden="false" customHeight="false" outlineLevel="0" collapsed="false">
      <c r="B1107" s="265"/>
      <c r="C1107" s="266"/>
      <c r="D1107" s="254" t="s">
        <v>168</v>
      </c>
      <c r="E1107" s="267"/>
      <c r="F1107" s="268" t="s">
        <v>172</v>
      </c>
      <c r="G1107" s="266"/>
      <c r="H1107" s="269" t="n">
        <v>6</v>
      </c>
      <c r="I1107" s="270"/>
      <c r="J1107" s="266"/>
      <c r="K1107" s="266"/>
      <c r="L1107" s="271"/>
      <c r="M1107" s="272"/>
      <c r="N1107" s="273"/>
      <c r="O1107" s="273"/>
      <c r="P1107" s="273"/>
      <c r="Q1107" s="273"/>
      <c r="R1107" s="273"/>
      <c r="S1107" s="273"/>
      <c r="T1107" s="274"/>
      <c r="AT1107" s="275" t="s">
        <v>168</v>
      </c>
      <c r="AU1107" s="275" t="s">
        <v>88</v>
      </c>
      <c r="AV1107" s="264" t="s">
        <v>166</v>
      </c>
      <c r="AW1107" s="264" t="s">
        <v>35</v>
      </c>
      <c r="AX1107" s="264" t="s">
        <v>86</v>
      </c>
      <c r="AY1107" s="275" t="s">
        <v>160</v>
      </c>
    </row>
    <row r="1108" s="31" customFormat="true" ht="21.75" hidden="false" customHeight="true" outlineLevel="0" collapsed="false">
      <c r="A1108" s="24"/>
      <c r="B1108" s="25"/>
      <c r="C1108" s="237" t="s">
        <v>1158</v>
      </c>
      <c r="D1108" s="237" t="s">
        <v>162</v>
      </c>
      <c r="E1108" s="238" t="s">
        <v>1257</v>
      </c>
      <c r="F1108" s="239" t="s">
        <v>1258</v>
      </c>
      <c r="G1108" s="240" t="s">
        <v>363</v>
      </c>
      <c r="H1108" s="298"/>
      <c r="I1108" s="242"/>
      <c r="J1108" s="243" t="n">
        <f aca="false">ROUND(I1108*H1108,2)</f>
        <v>0</v>
      </c>
      <c r="K1108" s="244"/>
      <c r="L1108" s="30"/>
      <c r="M1108" s="245"/>
      <c r="N1108" s="246" t="s">
        <v>44</v>
      </c>
      <c r="O1108" s="74"/>
      <c r="P1108" s="247" t="n">
        <f aca="false">O1108*H1108</f>
        <v>0</v>
      </c>
      <c r="Q1108" s="247" t="n">
        <v>0</v>
      </c>
      <c r="R1108" s="247" t="n">
        <f aca="false">Q1108*H1108</f>
        <v>0</v>
      </c>
      <c r="S1108" s="247" t="n">
        <v>0</v>
      </c>
      <c r="T1108" s="248" t="n">
        <f aca="false">S1108*H1108</f>
        <v>0</v>
      </c>
      <c r="U1108" s="24"/>
      <c r="V1108" s="24"/>
      <c r="W1108" s="24"/>
      <c r="X1108" s="24"/>
      <c r="Y1108" s="24"/>
      <c r="Z1108" s="24"/>
      <c r="AA1108" s="24"/>
      <c r="AB1108" s="24"/>
      <c r="AC1108" s="24"/>
      <c r="AD1108" s="24"/>
      <c r="AE1108" s="24"/>
      <c r="AR1108" s="249" t="s">
        <v>256</v>
      </c>
      <c r="AT1108" s="249" t="s">
        <v>162</v>
      </c>
      <c r="AU1108" s="249" t="s">
        <v>88</v>
      </c>
      <c r="AY1108" s="3" t="s">
        <v>160</v>
      </c>
      <c r="BE1108" s="250" t="n">
        <f aca="false">IF(N1108="základní",J1108,0)</f>
        <v>0</v>
      </c>
      <c r="BF1108" s="250" t="n">
        <f aca="false">IF(N1108="snížená",J1108,0)</f>
        <v>0</v>
      </c>
      <c r="BG1108" s="250" t="n">
        <f aca="false">IF(N1108="zákl. přenesená",J1108,0)</f>
        <v>0</v>
      </c>
      <c r="BH1108" s="250" t="n">
        <f aca="false">IF(N1108="sníž. přenesená",J1108,0)</f>
        <v>0</v>
      </c>
      <c r="BI1108" s="250" t="n">
        <f aca="false">IF(N1108="nulová",J1108,0)</f>
        <v>0</v>
      </c>
      <c r="BJ1108" s="3" t="s">
        <v>86</v>
      </c>
      <c r="BK1108" s="250" t="n">
        <f aca="false">ROUND(I1108*H1108,2)</f>
        <v>0</v>
      </c>
      <c r="BL1108" s="3" t="s">
        <v>256</v>
      </c>
      <c r="BM1108" s="249" t="s">
        <v>1259</v>
      </c>
    </row>
    <row r="1109" s="220" customFormat="true" ht="22.8" hidden="false" customHeight="true" outlineLevel="0" collapsed="false">
      <c r="B1109" s="221"/>
      <c r="C1109" s="222"/>
      <c r="D1109" s="223" t="s">
        <v>78</v>
      </c>
      <c r="E1109" s="235" t="s">
        <v>365</v>
      </c>
      <c r="F1109" s="235" t="s">
        <v>366</v>
      </c>
      <c r="G1109" s="222"/>
      <c r="H1109" s="222"/>
      <c r="I1109" s="225"/>
      <c r="J1109" s="236" t="n">
        <f aca="false">BK1109</f>
        <v>0</v>
      </c>
      <c r="K1109" s="222"/>
      <c r="L1109" s="227"/>
      <c r="M1109" s="228"/>
      <c r="N1109" s="229"/>
      <c r="O1109" s="229"/>
      <c r="P1109" s="230" t="n">
        <f aca="false">SUM(P1110:P1116)</f>
        <v>0</v>
      </c>
      <c r="Q1109" s="229"/>
      <c r="R1109" s="230" t="n">
        <f aca="false">SUM(R1110:R1116)</f>
        <v>0.00531506</v>
      </c>
      <c r="S1109" s="229"/>
      <c r="T1109" s="231" t="n">
        <f aca="false">SUM(T1110:T1116)</f>
        <v>0</v>
      </c>
      <c r="AR1109" s="232" t="s">
        <v>88</v>
      </c>
      <c r="AT1109" s="233" t="s">
        <v>78</v>
      </c>
      <c r="AU1109" s="233" t="s">
        <v>86</v>
      </c>
      <c r="AY1109" s="232" t="s">
        <v>160</v>
      </c>
      <c r="BK1109" s="234" t="n">
        <f aca="false">SUM(BK1110:BK1116)</f>
        <v>0</v>
      </c>
    </row>
    <row r="1110" s="31" customFormat="true" ht="16.5" hidden="false" customHeight="true" outlineLevel="0" collapsed="false">
      <c r="A1110" s="24"/>
      <c r="B1110" s="25"/>
      <c r="C1110" s="237" t="s">
        <v>1162</v>
      </c>
      <c r="D1110" s="237" t="s">
        <v>162</v>
      </c>
      <c r="E1110" s="238" t="s">
        <v>368</v>
      </c>
      <c r="F1110" s="239" t="s">
        <v>369</v>
      </c>
      <c r="G1110" s="240" t="s">
        <v>213</v>
      </c>
      <c r="H1110" s="241" t="n">
        <v>13.987</v>
      </c>
      <c r="I1110" s="242"/>
      <c r="J1110" s="243" t="n">
        <f aca="false">ROUND(I1110*H1110,2)</f>
        <v>0</v>
      </c>
      <c r="K1110" s="244"/>
      <c r="L1110" s="30"/>
      <c r="M1110" s="245"/>
      <c r="N1110" s="246" t="s">
        <v>44</v>
      </c>
      <c r="O1110" s="74"/>
      <c r="P1110" s="247" t="n">
        <f aca="false">O1110*H1110</f>
        <v>0</v>
      </c>
      <c r="Q1110" s="247" t="n">
        <v>0</v>
      </c>
      <c r="R1110" s="247" t="n">
        <f aca="false">Q1110*H1110</f>
        <v>0</v>
      </c>
      <c r="S1110" s="247" t="n">
        <v>0</v>
      </c>
      <c r="T1110" s="248" t="n">
        <f aca="false">S1110*H1110</f>
        <v>0</v>
      </c>
      <c r="U1110" s="24"/>
      <c r="V1110" s="24"/>
      <c r="W1110" s="24"/>
      <c r="X1110" s="24"/>
      <c r="Y1110" s="24"/>
      <c r="Z1110" s="24"/>
      <c r="AA1110" s="24"/>
      <c r="AB1110" s="24"/>
      <c r="AC1110" s="24"/>
      <c r="AD1110" s="24"/>
      <c r="AE1110" s="24"/>
      <c r="AR1110" s="249" t="s">
        <v>256</v>
      </c>
      <c r="AT1110" s="249" t="s">
        <v>162</v>
      </c>
      <c r="AU1110" s="249" t="s">
        <v>88</v>
      </c>
      <c r="AY1110" s="3" t="s">
        <v>160</v>
      </c>
      <c r="BE1110" s="250" t="n">
        <f aca="false">IF(N1110="základní",J1110,0)</f>
        <v>0</v>
      </c>
      <c r="BF1110" s="250" t="n">
        <f aca="false">IF(N1110="snížená",J1110,0)</f>
        <v>0</v>
      </c>
      <c r="BG1110" s="250" t="n">
        <f aca="false">IF(N1110="zákl. přenesená",J1110,0)</f>
        <v>0</v>
      </c>
      <c r="BH1110" s="250" t="n">
        <f aca="false">IF(N1110="sníž. přenesená",J1110,0)</f>
        <v>0</v>
      </c>
      <c r="BI1110" s="250" t="n">
        <f aca="false">IF(N1110="nulová",J1110,0)</f>
        <v>0</v>
      </c>
      <c r="BJ1110" s="3" t="s">
        <v>86</v>
      </c>
      <c r="BK1110" s="250" t="n">
        <f aca="false">ROUND(I1110*H1110,2)</f>
        <v>0</v>
      </c>
      <c r="BL1110" s="3" t="s">
        <v>256</v>
      </c>
      <c r="BM1110" s="249" t="s">
        <v>1261</v>
      </c>
    </row>
    <row r="1111" s="251" customFormat="true" ht="12.8" hidden="false" customHeight="false" outlineLevel="0" collapsed="false">
      <c r="B1111" s="252"/>
      <c r="C1111" s="253"/>
      <c r="D1111" s="254" t="s">
        <v>168</v>
      </c>
      <c r="E1111" s="255"/>
      <c r="F1111" s="256" t="s">
        <v>1262</v>
      </c>
      <c r="G1111" s="253"/>
      <c r="H1111" s="257" t="n">
        <v>1.379</v>
      </c>
      <c r="I1111" s="258"/>
      <c r="J1111" s="253"/>
      <c r="K1111" s="253"/>
      <c r="L1111" s="259"/>
      <c r="M1111" s="260"/>
      <c r="N1111" s="261"/>
      <c r="O1111" s="261"/>
      <c r="P1111" s="261"/>
      <c r="Q1111" s="261"/>
      <c r="R1111" s="261"/>
      <c r="S1111" s="261"/>
      <c r="T1111" s="262"/>
      <c r="AT1111" s="263" t="s">
        <v>168</v>
      </c>
      <c r="AU1111" s="263" t="s">
        <v>88</v>
      </c>
      <c r="AV1111" s="251" t="s">
        <v>88</v>
      </c>
      <c r="AW1111" s="251" t="s">
        <v>35</v>
      </c>
      <c r="AX1111" s="251" t="s">
        <v>79</v>
      </c>
      <c r="AY1111" s="263" t="s">
        <v>160</v>
      </c>
    </row>
    <row r="1112" s="251" customFormat="true" ht="12.8" hidden="false" customHeight="false" outlineLevel="0" collapsed="false">
      <c r="B1112" s="252"/>
      <c r="C1112" s="253"/>
      <c r="D1112" s="254" t="s">
        <v>168</v>
      </c>
      <c r="E1112" s="255"/>
      <c r="F1112" s="256" t="s">
        <v>778</v>
      </c>
      <c r="G1112" s="253"/>
      <c r="H1112" s="257" t="n">
        <v>12.608</v>
      </c>
      <c r="I1112" s="258"/>
      <c r="J1112" s="253"/>
      <c r="K1112" s="253"/>
      <c r="L1112" s="259"/>
      <c r="M1112" s="260"/>
      <c r="N1112" s="261"/>
      <c r="O1112" s="261"/>
      <c r="P1112" s="261"/>
      <c r="Q1112" s="261"/>
      <c r="R1112" s="261"/>
      <c r="S1112" s="261"/>
      <c r="T1112" s="262"/>
      <c r="AT1112" s="263" t="s">
        <v>168</v>
      </c>
      <c r="AU1112" s="263" t="s">
        <v>88</v>
      </c>
      <c r="AV1112" s="251" t="s">
        <v>88</v>
      </c>
      <c r="AW1112" s="251" t="s">
        <v>35</v>
      </c>
      <c r="AX1112" s="251" t="s">
        <v>79</v>
      </c>
      <c r="AY1112" s="263" t="s">
        <v>160</v>
      </c>
    </row>
    <row r="1113" s="264" customFormat="true" ht="12.8" hidden="false" customHeight="false" outlineLevel="0" collapsed="false">
      <c r="B1113" s="265"/>
      <c r="C1113" s="266"/>
      <c r="D1113" s="254" t="s">
        <v>168</v>
      </c>
      <c r="E1113" s="267"/>
      <c r="F1113" s="268" t="s">
        <v>172</v>
      </c>
      <c r="G1113" s="266"/>
      <c r="H1113" s="269" t="n">
        <v>13.987</v>
      </c>
      <c r="I1113" s="270"/>
      <c r="J1113" s="266"/>
      <c r="K1113" s="266"/>
      <c r="L1113" s="271"/>
      <c r="M1113" s="272"/>
      <c r="N1113" s="273"/>
      <c r="O1113" s="273"/>
      <c r="P1113" s="273"/>
      <c r="Q1113" s="273"/>
      <c r="R1113" s="273"/>
      <c r="S1113" s="273"/>
      <c r="T1113" s="274"/>
      <c r="AT1113" s="275" t="s">
        <v>168</v>
      </c>
      <c r="AU1113" s="275" t="s">
        <v>88</v>
      </c>
      <c r="AV1113" s="264" t="s">
        <v>166</v>
      </c>
      <c r="AW1113" s="264" t="s">
        <v>35</v>
      </c>
      <c r="AX1113" s="264" t="s">
        <v>86</v>
      </c>
      <c r="AY1113" s="275" t="s">
        <v>160</v>
      </c>
    </row>
    <row r="1114" s="31" customFormat="true" ht="21.75" hidden="false" customHeight="true" outlineLevel="0" collapsed="false">
      <c r="A1114" s="24"/>
      <c r="B1114" s="25"/>
      <c r="C1114" s="237" t="s">
        <v>1166</v>
      </c>
      <c r="D1114" s="237" t="s">
        <v>162</v>
      </c>
      <c r="E1114" s="238" t="s">
        <v>373</v>
      </c>
      <c r="F1114" s="239" t="s">
        <v>374</v>
      </c>
      <c r="G1114" s="240" t="s">
        <v>213</v>
      </c>
      <c r="H1114" s="241" t="n">
        <v>13.987</v>
      </c>
      <c r="I1114" s="242"/>
      <c r="J1114" s="243" t="n">
        <f aca="false">ROUND(I1114*H1114,2)</f>
        <v>0</v>
      </c>
      <c r="K1114" s="244"/>
      <c r="L1114" s="30"/>
      <c r="M1114" s="245"/>
      <c r="N1114" s="246" t="s">
        <v>44</v>
      </c>
      <c r="O1114" s="74"/>
      <c r="P1114" s="247" t="n">
        <f aca="false">O1114*H1114</f>
        <v>0</v>
      </c>
      <c r="Q1114" s="247" t="n">
        <v>0.00014</v>
      </c>
      <c r="R1114" s="247" t="n">
        <f aca="false">Q1114*H1114</f>
        <v>0.00195818</v>
      </c>
      <c r="S1114" s="247" t="n">
        <v>0</v>
      </c>
      <c r="T1114" s="248" t="n">
        <f aca="false">S1114*H1114</f>
        <v>0</v>
      </c>
      <c r="U1114" s="24"/>
      <c r="V1114" s="24"/>
      <c r="W1114" s="24"/>
      <c r="X1114" s="24"/>
      <c r="Y1114" s="24"/>
      <c r="Z1114" s="24"/>
      <c r="AA1114" s="24"/>
      <c r="AB1114" s="24"/>
      <c r="AC1114" s="24"/>
      <c r="AD1114" s="24"/>
      <c r="AE1114" s="24"/>
      <c r="AR1114" s="249" t="s">
        <v>256</v>
      </c>
      <c r="AT1114" s="249" t="s">
        <v>162</v>
      </c>
      <c r="AU1114" s="249" t="s">
        <v>88</v>
      </c>
      <c r="AY1114" s="3" t="s">
        <v>160</v>
      </c>
      <c r="BE1114" s="250" t="n">
        <f aca="false">IF(N1114="základní",J1114,0)</f>
        <v>0</v>
      </c>
      <c r="BF1114" s="250" t="n">
        <f aca="false">IF(N1114="snížená",J1114,0)</f>
        <v>0</v>
      </c>
      <c r="BG1114" s="250" t="n">
        <f aca="false">IF(N1114="zákl. přenesená",J1114,0)</f>
        <v>0</v>
      </c>
      <c r="BH1114" s="250" t="n">
        <f aca="false">IF(N1114="sníž. přenesená",J1114,0)</f>
        <v>0</v>
      </c>
      <c r="BI1114" s="250" t="n">
        <f aca="false">IF(N1114="nulová",J1114,0)</f>
        <v>0</v>
      </c>
      <c r="BJ1114" s="3" t="s">
        <v>86</v>
      </c>
      <c r="BK1114" s="250" t="n">
        <f aca="false">ROUND(I1114*H1114,2)</f>
        <v>0</v>
      </c>
      <c r="BL1114" s="3" t="s">
        <v>256</v>
      </c>
      <c r="BM1114" s="249" t="s">
        <v>1265</v>
      </c>
    </row>
    <row r="1115" s="31" customFormat="true" ht="21.75" hidden="false" customHeight="true" outlineLevel="0" collapsed="false">
      <c r="A1115" s="24"/>
      <c r="B1115" s="25"/>
      <c r="C1115" s="237" t="s">
        <v>1171</v>
      </c>
      <c r="D1115" s="237" t="s">
        <v>162</v>
      </c>
      <c r="E1115" s="238" t="s">
        <v>377</v>
      </c>
      <c r="F1115" s="239" t="s">
        <v>378</v>
      </c>
      <c r="G1115" s="240" t="s">
        <v>213</v>
      </c>
      <c r="H1115" s="241" t="n">
        <v>13.987</v>
      </c>
      <c r="I1115" s="242"/>
      <c r="J1115" s="243" t="n">
        <f aca="false">ROUND(I1115*H1115,2)</f>
        <v>0</v>
      </c>
      <c r="K1115" s="244"/>
      <c r="L1115" s="30"/>
      <c r="M1115" s="245"/>
      <c r="N1115" s="246" t="s">
        <v>44</v>
      </c>
      <c r="O1115" s="74"/>
      <c r="P1115" s="247" t="n">
        <f aca="false">O1115*H1115</f>
        <v>0</v>
      </c>
      <c r="Q1115" s="247" t="n">
        <v>0.00012</v>
      </c>
      <c r="R1115" s="247" t="n">
        <f aca="false">Q1115*H1115</f>
        <v>0.00167844</v>
      </c>
      <c r="S1115" s="247" t="n">
        <v>0</v>
      </c>
      <c r="T1115" s="248" t="n">
        <f aca="false">S1115*H1115</f>
        <v>0</v>
      </c>
      <c r="U1115" s="24"/>
      <c r="V1115" s="24"/>
      <c r="W1115" s="24"/>
      <c r="X1115" s="24"/>
      <c r="Y1115" s="24"/>
      <c r="Z1115" s="24"/>
      <c r="AA1115" s="24"/>
      <c r="AB1115" s="24"/>
      <c r="AC1115" s="24"/>
      <c r="AD1115" s="24"/>
      <c r="AE1115" s="24"/>
      <c r="AR1115" s="249" t="s">
        <v>256</v>
      </c>
      <c r="AT1115" s="249" t="s">
        <v>162</v>
      </c>
      <c r="AU1115" s="249" t="s">
        <v>88</v>
      </c>
      <c r="AY1115" s="3" t="s">
        <v>160</v>
      </c>
      <c r="BE1115" s="250" t="n">
        <f aca="false">IF(N1115="základní",J1115,0)</f>
        <v>0</v>
      </c>
      <c r="BF1115" s="250" t="n">
        <f aca="false">IF(N1115="snížená",J1115,0)</f>
        <v>0</v>
      </c>
      <c r="BG1115" s="250" t="n">
        <f aca="false">IF(N1115="zákl. přenesená",J1115,0)</f>
        <v>0</v>
      </c>
      <c r="BH1115" s="250" t="n">
        <f aca="false">IF(N1115="sníž. přenesená",J1115,0)</f>
        <v>0</v>
      </c>
      <c r="BI1115" s="250" t="n">
        <f aca="false">IF(N1115="nulová",J1115,0)</f>
        <v>0</v>
      </c>
      <c r="BJ1115" s="3" t="s">
        <v>86</v>
      </c>
      <c r="BK1115" s="250" t="n">
        <f aca="false">ROUND(I1115*H1115,2)</f>
        <v>0</v>
      </c>
      <c r="BL1115" s="3" t="s">
        <v>256</v>
      </c>
      <c r="BM1115" s="249" t="s">
        <v>1267</v>
      </c>
    </row>
    <row r="1116" s="31" customFormat="true" ht="21.75" hidden="false" customHeight="true" outlineLevel="0" collapsed="false">
      <c r="A1116" s="24"/>
      <c r="B1116" s="25"/>
      <c r="C1116" s="237" t="s">
        <v>1175</v>
      </c>
      <c r="D1116" s="237" t="s">
        <v>162</v>
      </c>
      <c r="E1116" s="238" t="s">
        <v>381</v>
      </c>
      <c r="F1116" s="239" t="s">
        <v>382</v>
      </c>
      <c r="G1116" s="240" t="s">
        <v>213</v>
      </c>
      <c r="H1116" s="241" t="n">
        <v>13.987</v>
      </c>
      <c r="I1116" s="242"/>
      <c r="J1116" s="243" t="n">
        <f aca="false">ROUND(I1116*H1116,2)</f>
        <v>0</v>
      </c>
      <c r="K1116" s="244"/>
      <c r="L1116" s="30"/>
      <c r="M1116" s="245"/>
      <c r="N1116" s="246" t="s">
        <v>44</v>
      </c>
      <c r="O1116" s="74"/>
      <c r="P1116" s="247" t="n">
        <f aca="false">O1116*H1116</f>
        <v>0</v>
      </c>
      <c r="Q1116" s="247" t="n">
        <v>0.00012</v>
      </c>
      <c r="R1116" s="247" t="n">
        <f aca="false">Q1116*H1116</f>
        <v>0.00167844</v>
      </c>
      <c r="S1116" s="247" t="n">
        <v>0</v>
      </c>
      <c r="T1116" s="248" t="n">
        <f aca="false">S1116*H1116</f>
        <v>0</v>
      </c>
      <c r="U1116" s="24"/>
      <c r="V1116" s="24"/>
      <c r="W1116" s="24"/>
      <c r="X1116" s="24"/>
      <c r="Y1116" s="24"/>
      <c r="Z1116" s="24"/>
      <c r="AA1116" s="24"/>
      <c r="AB1116" s="24"/>
      <c r="AC1116" s="24"/>
      <c r="AD1116" s="24"/>
      <c r="AE1116" s="24"/>
      <c r="AR1116" s="249" t="s">
        <v>256</v>
      </c>
      <c r="AT1116" s="249" t="s">
        <v>162</v>
      </c>
      <c r="AU1116" s="249" t="s">
        <v>88</v>
      </c>
      <c r="AY1116" s="3" t="s">
        <v>160</v>
      </c>
      <c r="BE1116" s="250" t="n">
        <f aca="false">IF(N1116="základní",J1116,0)</f>
        <v>0</v>
      </c>
      <c r="BF1116" s="250" t="n">
        <f aca="false">IF(N1116="snížená",J1116,0)</f>
        <v>0</v>
      </c>
      <c r="BG1116" s="250" t="n">
        <f aca="false">IF(N1116="zákl. přenesená",J1116,0)</f>
        <v>0</v>
      </c>
      <c r="BH1116" s="250" t="n">
        <f aca="false">IF(N1116="sníž. přenesená",J1116,0)</f>
        <v>0</v>
      </c>
      <c r="BI1116" s="250" t="n">
        <f aca="false">IF(N1116="nulová",J1116,0)</f>
        <v>0</v>
      </c>
      <c r="BJ1116" s="3" t="s">
        <v>86</v>
      </c>
      <c r="BK1116" s="250" t="n">
        <f aca="false">ROUND(I1116*H1116,2)</f>
        <v>0</v>
      </c>
      <c r="BL1116" s="3" t="s">
        <v>256</v>
      </c>
      <c r="BM1116" s="249" t="s">
        <v>1269</v>
      </c>
    </row>
    <row r="1117" s="220" customFormat="true" ht="22.8" hidden="false" customHeight="true" outlineLevel="0" collapsed="false">
      <c r="B1117" s="221"/>
      <c r="C1117" s="222"/>
      <c r="D1117" s="223" t="s">
        <v>78</v>
      </c>
      <c r="E1117" s="235" t="s">
        <v>1270</v>
      </c>
      <c r="F1117" s="235" t="s">
        <v>1271</v>
      </c>
      <c r="G1117" s="222"/>
      <c r="H1117" s="222"/>
      <c r="I1117" s="225"/>
      <c r="J1117" s="236" t="n">
        <f aca="false">BK1117</f>
        <v>0</v>
      </c>
      <c r="K1117" s="222"/>
      <c r="L1117" s="227"/>
      <c r="M1117" s="228"/>
      <c r="N1117" s="229"/>
      <c r="O1117" s="229"/>
      <c r="P1117" s="230" t="n">
        <f aca="false">SUM(P1118:P1131)</f>
        <v>0</v>
      </c>
      <c r="Q1117" s="229"/>
      <c r="R1117" s="230" t="n">
        <f aca="false">SUM(R1118:R1131)</f>
        <v>0.4311472</v>
      </c>
      <c r="S1117" s="229"/>
      <c r="T1117" s="231" t="n">
        <f aca="false">SUM(T1118:T1131)</f>
        <v>0.08179288</v>
      </c>
      <c r="AR1117" s="232" t="s">
        <v>88</v>
      </c>
      <c r="AT1117" s="233" t="s">
        <v>78</v>
      </c>
      <c r="AU1117" s="233" t="s">
        <v>86</v>
      </c>
      <c r="AY1117" s="232" t="s">
        <v>160</v>
      </c>
      <c r="BK1117" s="234" t="n">
        <f aca="false">SUM(BK1118:BK1131)</f>
        <v>0</v>
      </c>
    </row>
    <row r="1118" s="31" customFormat="true" ht="16.5" hidden="false" customHeight="true" outlineLevel="0" collapsed="false">
      <c r="A1118" s="24"/>
      <c r="B1118" s="25"/>
      <c r="C1118" s="237" t="s">
        <v>1180</v>
      </c>
      <c r="D1118" s="237" t="s">
        <v>162</v>
      </c>
      <c r="E1118" s="238" t="s">
        <v>1273</v>
      </c>
      <c r="F1118" s="239" t="s">
        <v>1274</v>
      </c>
      <c r="G1118" s="240" t="s">
        <v>213</v>
      </c>
      <c r="H1118" s="241" t="n">
        <v>263.848</v>
      </c>
      <c r="I1118" s="242"/>
      <c r="J1118" s="243" t="n">
        <f aca="false">ROUND(I1118*H1118,2)</f>
        <v>0</v>
      </c>
      <c r="K1118" s="244"/>
      <c r="L1118" s="30"/>
      <c r="M1118" s="245"/>
      <c r="N1118" s="246" t="s">
        <v>44</v>
      </c>
      <c r="O1118" s="74"/>
      <c r="P1118" s="247" t="n">
        <f aca="false">O1118*H1118</f>
        <v>0</v>
      </c>
      <c r="Q1118" s="247" t="n">
        <v>0.001</v>
      </c>
      <c r="R1118" s="247" t="n">
        <f aca="false">Q1118*H1118</f>
        <v>0.263848</v>
      </c>
      <c r="S1118" s="247" t="n">
        <v>0.00031</v>
      </c>
      <c r="T1118" s="248" t="n">
        <f aca="false">S1118*H1118</f>
        <v>0.08179288</v>
      </c>
      <c r="U1118" s="24"/>
      <c r="V1118" s="24"/>
      <c r="W1118" s="24"/>
      <c r="X1118" s="24"/>
      <c r="Y1118" s="24"/>
      <c r="Z1118" s="24"/>
      <c r="AA1118" s="24"/>
      <c r="AB1118" s="24"/>
      <c r="AC1118" s="24"/>
      <c r="AD1118" s="24"/>
      <c r="AE1118" s="24"/>
      <c r="AR1118" s="249" t="s">
        <v>256</v>
      </c>
      <c r="AT1118" s="249" t="s">
        <v>162</v>
      </c>
      <c r="AU1118" s="249" t="s">
        <v>88</v>
      </c>
      <c r="AY1118" s="3" t="s">
        <v>160</v>
      </c>
      <c r="BE1118" s="250" t="n">
        <f aca="false">IF(N1118="základní",J1118,0)</f>
        <v>0</v>
      </c>
      <c r="BF1118" s="250" t="n">
        <f aca="false">IF(N1118="snížená",J1118,0)</f>
        <v>0</v>
      </c>
      <c r="BG1118" s="250" t="n">
        <f aca="false">IF(N1118="zákl. přenesená",J1118,0)</f>
        <v>0</v>
      </c>
      <c r="BH1118" s="250" t="n">
        <f aca="false">IF(N1118="sníž. přenesená",J1118,0)</f>
        <v>0</v>
      </c>
      <c r="BI1118" s="250" t="n">
        <f aca="false">IF(N1118="nulová",J1118,0)</f>
        <v>0</v>
      </c>
      <c r="BJ1118" s="3" t="s">
        <v>86</v>
      </c>
      <c r="BK1118" s="250" t="n">
        <f aca="false">ROUND(I1118*H1118,2)</f>
        <v>0</v>
      </c>
      <c r="BL1118" s="3" t="s">
        <v>256</v>
      </c>
      <c r="BM1118" s="249" t="s">
        <v>1275</v>
      </c>
    </row>
    <row r="1119" s="251" customFormat="true" ht="12.8" hidden="false" customHeight="false" outlineLevel="0" collapsed="false">
      <c r="B1119" s="252"/>
      <c r="C1119" s="253"/>
      <c r="D1119" s="254" t="s">
        <v>168</v>
      </c>
      <c r="E1119" s="255"/>
      <c r="F1119" s="256" t="s">
        <v>1593</v>
      </c>
      <c r="G1119" s="253"/>
      <c r="H1119" s="257" t="n">
        <v>89.415</v>
      </c>
      <c r="I1119" s="258"/>
      <c r="J1119" s="253"/>
      <c r="K1119" s="253"/>
      <c r="L1119" s="259"/>
      <c r="M1119" s="260"/>
      <c r="N1119" s="261"/>
      <c r="O1119" s="261"/>
      <c r="P1119" s="261"/>
      <c r="Q1119" s="261"/>
      <c r="R1119" s="261"/>
      <c r="S1119" s="261"/>
      <c r="T1119" s="262"/>
      <c r="AT1119" s="263" t="s">
        <v>168</v>
      </c>
      <c r="AU1119" s="263" t="s">
        <v>88</v>
      </c>
      <c r="AV1119" s="251" t="s">
        <v>88</v>
      </c>
      <c r="AW1119" s="251" t="s">
        <v>35</v>
      </c>
      <c r="AX1119" s="251" t="s">
        <v>79</v>
      </c>
      <c r="AY1119" s="263" t="s">
        <v>160</v>
      </c>
    </row>
    <row r="1120" s="276" customFormat="true" ht="12.8" hidden="false" customHeight="false" outlineLevel="0" collapsed="false">
      <c r="B1120" s="277"/>
      <c r="C1120" s="278"/>
      <c r="D1120" s="254" t="s">
        <v>168</v>
      </c>
      <c r="E1120" s="279"/>
      <c r="F1120" s="280" t="s">
        <v>1277</v>
      </c>
      <c r="G1120" s="278"/>
      <c r="H1120" s="279"/>
      <c r="I1120" s="281"/>
      <c r="J1120" s="278"/>
      <c r="K1120" s="278"/>
      <c r="L1120" s="282"/>
      <c r="M1120" s="283"/>
      <c r="N1120" s="284"/>
      <c r="O1120" s="284"/>
      <c r="P1120" s="284"/>
      <c r="Q1120" s="284"/>
      <c r="R1120" s="284"/>
      <c r="S1120" s="284"/>
      <c r="T1120" s="285"/>
      <c r="AT1120" s="286" t="s">
        <v>168</v>
      </c>
      <c r="AU1120" s="286" t="s">
        <v>88</v>
      </c>
      <c r="AV1120" s="276" t="s">
        <v>86</v>
      </c>
      <c r="AW1120" s="276" t="s">
        <v>35</v>
      </c>
      <c r="AX1120" s="276" t="s">
        <v>79</v>
      </c>
      <c r="AY1120" s="286" t="s">
        <v>160</v>
      </c>
    </row>
    <row r="1121" s="251" customFormat="true" ht="12.8" hidden="false" customHeight="false" outlineLevel="0" collapsed="false">
      <c r="B1121" s="252"/>
      <c r="C1121" s="253"/>
      <c r="D1121" s="254" t="s">
        <v>168</v>
      </c>
      <c r="E1121" s="255"/>
      <c r="F1121" s="256" t="s">
        <v>1594</v>
      </c>
      <c r="G1121" s="253"/>
      <c r="H1121" s="257" t="n">
        <v>174.433</v>
      </c>
      <c r="I1121" s="258"/>
      <c r="J1121" s="253"/>
      <c r="K1121" s="253"/>
      <c r="L1121" s="259"/>
      <c r="M1121" s="260"/>
      <c r="N1121" s="261"/>
      <c r="O1121" s="261"/>
      <c r="P1121" s="261"/>
      <c r="Q1121" s="261"/>
      <c r="R1121" s="261"/>
      <c r="S1121" s="261"/>
      <c r="T1121" s="262"/>
      <c r="AT1121" s="263" t="s">
        <v>168</v>
      </c>
      <c r="AU1121" s="263" t="s">
        <v>88</v>
      </c>
      <c r="AV1121" s="251" t="s">
        <v>88</v>
      </c>
      <c r="AW1121" s="251" t="s">
        <v>35</v>
      </c>
      <c r="AX1121" s="251" t="s">
        <v>79</v>
      </c>
      <c r="AY1121" s="263" t="s">
        <v>160</v>
      </c>
    </row>
    <row r="1122" s="276" customFormat="true" ht="12.8" hidden="false" customHeight="false" outlineLevel="0" collapsed="false">
      <c r="B1122" s="277"/>
      <c r="C1122" s="278"/>
      <c r="D1122" s="254" t="s">
        <v>168</v>
      </c>
      <c r="E1122" s="279"/>
      <c r="F1122" s="280" t="s">
        <v>1279</v>
      </c>
      <c r="G1122" s="278"/>
      <c r="H1122" s="279"/>
      <c r="I1122" s="281"/>
      <c r="J1122" s="278"/>
      <c r="K1122" s="278"/>
      <c r="L1122" s="282"/>
      <c r="M1122" s="283"/>
      <c r="N1122" s="284"/>
      <c r="O1122" s="284"/>
      <c r="P1122" s="284"/>
      <c r="Q1122" s="284"/>
      <c r="R1122" s="284"/>
      <c r="S1122" s="284"/>
      <c r="T1122" s="285"/>
      <c r="AT1122" s="286" t="s">
        <v>168</v>
      </c>
      <c r="AU1122" s="286" t="s">
        <v>88</v>
      </c>
      <c r="AV1122" s="276" t="s">
        <v>86</v>
      </c>
      <c r="AW1122" s="276" t="s">
        <v>35</v>
      </c>
      <c r="AX1122" s="276" t="s">
        <v>79</v>
      </c>
      <c r="AY1122" s="286" t="s">
        <v>160</v>
      </c>
    </row>
    <row r="1123" s="264" customFormat="true" ht="12.8" hidden="false" customHeight="false" outlineLevel="0" collapsed="false">
      <c r="B1123" s="265"/>
      <c r="C1123" s="266"/>
      <c r="D1123" s="254" t="s">
        <v>168</v>
      </c>
      <c r="E1123" s="267"/>
      <c r="F1123" s="268" t="s">
        <v>172</v>
      </c>
      <c r="G1123" s="266"/>
      <c r="H1123" s="269" t="n">
        <v>263.848</v>
      </c>
      <c r="I1123" s="270"/>
      <c r="J1123" s="266"/>
      <c r="K1123" s="266"/>
      <c r="L1123" s="271"/>
      <c r="M1123" s="272"/>
      <c r="N1123" s="273"/>
      <c r="O1123" s="273"/>
      <c r="P1123" s="273"/>
      <c r="Q1123" s="273"/>
      <c r="R1123" s="273"/>
      <c r="S1123" s="273"/>
      <c r="T1123" s="274"/>
      <c r="AT1123" s="275" t="s">
        <v>168</v>
      </c>
      <c r="AU1123" s="275" t="s">
        <v>88</v>
      </c>
      <c r="AV1123" s="264" t="s">
        <v>166</v>
      </c>
      <c r="AW1123" s="264" t="s">
        <v>35</v>
      </c>
      <c r="AX1123" s="264" t="s">
        <v>86</v>
      </c>
      <c r="AY1123" s="275" t="s">
        <v>160</v>
      </c>
    </row>
    <row r="1124" s="31" customFormat="true" ht="21.75" hidden="false" customHeight="true" outlineLevel="0" collapsed="false">
      <c r="A1124" s="24"/>
      <c r="B1124" s="25"/>
      <c r="C1124" s="237" t="s">
        <v>1186</v>
      </c>
      <c r="D1124" s="237" t="s">
        <v>162</v>
      </c>
      <c r="E1124" s="238" t="s">
        <v>1281</v>
      </c>
      <c r="F1124" s="239" t="s">
        <v>1282</v>
      </c>
      <c r="G1124" s="240" t="s">
        <v>213</v>
      </c>
      <c r="H1124" s="241" t="n">
        <v>331.138</v>
      </c>
      <c r="I1124" s="242"/>
      <c r="J1124" s="243" t="n">
        <f aca="false">ROUND(I1124*H1124,2)</f>
        <v>0</v>
      </c>
      <c r="K1124" s="244"/>
      <c r="L1124" s="30"/>
      <c r="M1124" s="245"/>
      <c r="N1124" s="246" t="s">
        <v>44</v>
      </c>
      <c r="O1124" s="74"/>
      <c r="P1124" s="247" t="n">
        <f aca="false">O1124*H1124</f>
        <v>0</v>
      </c>
      <c r="Q1124" s="247" t="n">
        <v>0</v>
      </c>
      <c r="R1124" s="247" t="n">
        <f aca="false">Q1124*H1124</f>
        <v>0</v>
      </c>
      <c r="S1124" s="247" t="n">
        <v>0</v>
      </c>
      <c r="T1124" s="248" t="n">
        <f aca="false">S1124*H1124</f>
        <v>0</v>
      </c>
      <c r="U1124" s="24"/>
      <c r="V1124" s="24"/>
      <c r="W1124" s="24"/>
      <c r="X1124" s="24"/>
      <c r="Y1124" s="24"/>
      <c r="Z1124" s="24"/>
      <c r="AA1124" s="24"/>
      <c r="AB1124" s="24"/>
      <c r="AC1124" s="24"/>
      <c r="AD1124" s="24"/>
      <c r="AE1124" s="24"/>
      <c r="AR1124" s="249" t="s">
        <v>256</v>
      </c>
      <c r="AT1124" s="249" t="s">
        <v>162</v>
      </c>
      <c r="AU1124" s="249" t="s">
        <v>88</v>
      </c>
      <c r="AY1124" s="3" t="s">
        <v>160</v>
      </c>
      <c r="BE1124" s="250" t="n">
        <f aca="false">IF(N1124="základní",J1124,0)</f>
        <v>0</v>
      </c>
      <c r="BF1124" s="250" t="n">
        <f aca="false">IF(N1124="snížená",J1124,0)</f>
        <v>0</v>
      </c>
      <c r="BG1124" s="250" t="n">
        <f aca="false">IF(N1124="zákl. přenesená",J1124,0)</f>
        <v>0</v>
      </c>
      <c r="BH1124" s="250" t="n">
        <f aca="false">IF(N1124="sníž. přenesená",J1124,0)</f>
        <v>0</v>
      </c>
      <c r="BI1124" s="250" t="n">
        <f aca="false">IF(N1124="nulová",J1124,0)</f>
        <v>0</v>
      </c>
      <c r="BJ1124" s="3" t="s">
        <v>86</v>
      </c>
      <c r="BK1124" s="250" t="n">
        <f aca="false">ROUND(I1124*H1124,2)</f>
        <v>0</v>
      </c>
      <c r="BL1124" s="3" t="s">
        <v>256</v>
      </c>
      <c r="BM1124" s="249" t="s">
        <v>1283</v>
      </c>
    </row>
    <row r="1125" s="31" customFormat="true" ht="21.75" hidden="false" customHeight="true" outlineLevel="0" collapsed="false">
      <c r="A1125" s="24"/>
      <c r="B1125" s="25"/>
      <c r="C1125" s="237" t="s">
        <v>1193</v>
      </c>
      <c r="D1125" s="237" t="s">
        <v>162</v>
      </c>
      <c r="E1125" s="238" t="s">
        <v>1285</v>
      </c>
      <c r="F1125" s="239" t="s">
        <v>1286</v>
      </c>
      <c r="G1125" s="240" t="s">
        <v>213</v>
      </c>
      <c r="H1125" s="241" t="n">
        <v>348.54</v>
      </c>
      <c r="I1125" s="242"/>
      <c r="J1125" s="243" t="n">
        <f aca="false">ROUND(I1125*H1125,2)</f>
        <v>0</v>
      </c>
      <c r="K1125" s="244"/>
      <c r="L1125" s="30"/>
      <c r="M1125" s="245"/>
      <c r="N1125" s="246" t="s">
        <v>44</v>
      </c>
      <c r="O1125" s="74"/>
      <c r="P1125" s="247" t="n">
        <f aca="false">O1125*H1125</f>
        <v>0</v>
      </c>
      <c r="Q1125" s="247" t="n">
        <v>0.0002</v>
      </c>
      <c r="R1125" s="247" t="n">
        <f aca="false">Q1125*H1125</f>
        <v>0.069708</v>
      </c>
      <c r="S1125" s="247" t="n">
        <v>0</v>
      </c>
      <c r="T1125" s="248" t="n">
        <f aca="false">S1125*H1125</f>
        <v>0</v>
      </c>
      <c r="U1125" s="24"/>
      <c r="V1125" s="24"/>
      <c r="W1125" s="24"/>
      <c r="X1125" s="24"/>
      <c r="Y1125" s="24"/>
      <c r="Z1125" s="24"/>
      <c r="AA1125" s="24"/>
      <c r="AB1125" s="24"/>
      <c r="AC1125" s="24"/>
      <c r="AD1125" s="24"/>
      <c r="AE1125" s="24"/>
      <c r="AR1125" s="249" t="s">
        <v>256</v>
      </c>
      <c r="AT1125" s="249" t="s">
        <v>162</v>
      </c>
      <c r="AU1125" s="249" t="s">
        <v>88</v>
      </c>
      <c r="AY1125" s="3" t="s">
        <v>160</v>
      </c>
      <c r="BE1125" s="250" t="n">
        <f aca="false">IF(N1125="základní",J1125,0)</f>
        <v>0</v>
      </c>
      <c r="BF1125" s="250" t="n">
        <f aca="false">IF(N1125="snížená",J1125,0)</f>
        <v>0</v>
      </c>
      <c r="BG1125" s="250" t="n">
        <f aca="false">IF(N1125="zákl. přenesená",J1125,0)</f>
        <v>0</v>
      </c>
      <c r="BH1125" s="250" t="n">
        <f aca="false">IF(N1125="sníž. přenesená",J1125,0)</f>
        <v>0</v>
      </c>
      <c r="BI1125" s="250" t="n">
        <f aca="false">IF(N1125="nulová",J1125,0)</f>
        <v>0</v>
      </c>
      <c r="BJ1125" s="3" t="s">
        <v>86</v>
      </c>
      <c r="BK1125" s="250" t="n">
        <f aca="false">ROUND(I1125*H1125,2)</f>
        <v>0</v>
      </c>
      <c r="BL1125" s="3" t="s">
        <v>256</v>
      </c>
      <c r="BM1125" s="249" t="s">
        <v>1287</v>
      </c>
    </row>
    <row r="1126" s="251" customFormat="true" ht="12.8" hidden="false" customHeight="false" outlineLevel="0" collapsed="false">
      <c r="B1126" s="252"/>
      <c r="C1126" s="253"/>
      <c r="D1126" s="254" t="s">
        <v>168</v>
      </c>
      <c r="E1126" s="255"/>
      <c r="F1126" s="256" t="s">
        <v>1595</v>
      </c>
      <c r="G1126" s="253"/>
      <c r="H1126" s="257" t="n">
        <v>99.35</v>
      </c>
      <c r="I1126" s="258"/>
      <c r="J1126" s="253"/>
      <c r="K1126" s="253"/>
      <c r="L1126" s="259"/>
      <c r="M1126" s="260"/>
      <c r="N1126" s="261"/>
      <c r="O1126" s="261"/>
      <c r="P1126" s="261"/>
      <c r="Q1126" s="261"/>
      <c r="R1126" s="261"/>
      <c r="S1126" s="261"/>
      <c r="T1126" s="262"/>
      <c r="AT1126" s="263" t="s">
        <v>168</v>
      </c>
      <c r="AU1126" s="263" t="s">
        <v>88</v>
      </c>
      <c r="AV1126" s="251" t="s">
        <v>88</v>
      </c>
      <c r="AW1126" s="251" t="s">
        <v>35</v>
      </c>
      <c r="AX1126" s="251" t="s">
        <v>79</v>
      </c>
      <c r="AY1126" s="263" t="s">
        <v>160</v>
      </c>
    </row>
    <row r="1127" s="276" customFormat="true" ht="12.8" hidden="false" customHeight="false" outlineLevel="0" collapsed="false">
      <c r="B1127" s="277"/>
      <c r="C1127" s="278"/>
      <c r="D1127" s="254" t="s">
        <v>168</v>
      </c>
      <c r="E1127" s="279"/>
      <c r="F1127" s="280" t="s">
        <v>1289</v>
      </c>
      <c r="G1127" s="278"/>
      <c r="H1127" s="279"/>
      <c r="I1127" s="281"/>
      <c r="J1127" s="278"/>
      <c r="K1127" s="278"/>
      <c r="L1127" s="282"/>
      <c r="M1127" s="283"/>
      <c r="N1127" s="284"/>
      <c r="O1127" s="284"/>
      <c r="P1127" s="284"/>
      <c r="Q1127" s="284"/>
      <c r="R1127" s="284"/>
      <c r="S1127" s="284"/>
      <c r="T1127" s="285"/>
      <c r="AT1127" s="286" t="s">
        <v>168</v>
      </c>
      <c r="AU1127" s="286" t="s">
        <v>88</v>
      </c>
      <c r="AV1127" s="276" t="s">
        <v>86</v>
      </c>
      <c r="AW1127" s="276" t="s">
        <v>35</v>
      </c>
      <c r="AX1127" s="276" t="s">
        <v>79</v>
      </c>
      <c r="AY1127" s="286" t="s">
        <v>160</v>
      </c>
    </row>
    <row r="1128" s="251" customFormat="true" ht="12.8" hidden="false" customHeight="false" outlineLevel="0" collapsed="false">
      <c r="B1128" s="252"/>
      <c r="C1128" s="253"/>
      <c r="D1128" s="254" t="s">
        <v>168</v>
      </c>
      <c r="E1128" s="255"/>
      <c r="F1128" s="256" t="s">
        <v>1596</v>
      </c>
      <c r="G1128" s="253"/>
      <c r="H1128" s="257" t="n">
        <v>249.19</v>
      </c>
      <c r="I1128" s="258"/>
      <c r="J1128" s="253"/>
      <c r="K1128" s="253"/>
      <c r="L1128" s="259"/>
      <c r="M1128" s="260"/>
      <c r="N1128" s="261"/>
      <c r="O1128" s="261"/>
      <c r="P1128" s="261"/>
      <c r="Q1128" s="261"/>
      <c r="R1128" s="261"/>
      <c r="S1128" s="261"/>
      <c r="T1128" s="262"/>
      <c r="AT1128" s="263" t="s">
        <v>168</v>
      </c>
      <c r="AU1128" s="263" t="s">
        <v>88</v>
      </c>
      <c r="AV1128" s="251" t="s">
        <v>88</v>
      </c>
      <c r="AW1128" s="251" t="s">
        <v>35</v>
      </c>
      <c r="AX1128" s="251" t="s">
        <v>79</v>
      </c>
      <c r="AY1128" s="263" t="s">
        <v>160</v>
      </c>
    </row>
    <row r="1129" s="276" customFormat="true" ht="12.8" hidden="false" customHeight="false" outlineLevel="0" collapsed="false">
      <c r="B1129" s="277"/>
      <c r="C1129" s="278"/>
      <c r="D1129" s="254" t="s">
        <v>168</v>
      </c>
      <c r="E1129" s="279"/>
      <c r="F1129" s="280" t="s">
        <v>1291</v>
      </c>
      <c r="G1129" s="278"/>
      <c r="H1129" s="279"/>
      <c r="I1129" s="281"/>
      <c r="J1129" s="278"/>
      <c r="K1129" s="278"/>
      <c r="L1129" s="282"/>
      <c r="M1129" s="283"/>
      <c r="N1129" s="284"/>
      <c r="O1129" s="284"/>
      <c r="P1129" s="284"/>
      <c r="Q1129" s="284"/>
      <c r="R1129" s="284"/>
      <c r="S1129" s="284"/>
      <c r="T1129" s="285"/>
      <c r="AT1129" s="286" t="s">
        <v>168</v>
      </c>
      <c r="AU1129" s="286" t="s">
        <v>88</v>
      </c>
      <c r="AV1129" s="276" t="s">
        <v>86</v>
      </c>
      <c r="AW1129" s="276" t="s">
        <v>35</v>
      </c>
      <c r="AX1129" s="276" t="s">
        <v>79</v>
      </c>
      <c r="AY1129" s="286" t="s">
        <v>160</v>
      </c>
    </row>
    <row r="1130" s="264" customFormat="true" ht="12.8" hidden="false" customHeight="false" outlineLevel="0" collapsed="false">
      <c r="B1130" s="265"/>
      <c r="C1130" s="266"/>
      <c r="D1130" s="254" t="s">
        <v>168</v>
      </c>
      <c r="E1130" s="267"/>
      <c r="F1130" s="268" t="s">
        <v>172</v>
      </c>
      <c r="G1130" s="266"/>
      <c r="H1130" s="269" t="n">
        <v>348.54</v>
      </c>
      <c r="I1130" s="270"/>
      <c r="J1130" s="266"/>
      <c r="K1130" s="266"/>
      <c r="L1130" s="271"/>
      <c r="M1130" s="272"/>
      <c r="N1130" s="273"/>
      <c r="O1130" s="273"/>
      <c r="P1130" s="273"/>
      <c r="Q1130" s="273"/>
      <c r="R1130" s="273"/>
      <c r="S1130" s="273"/>
      <c r="T1130" s="274"/>
      <c r="AT1130" s="275" t="s">
        <v>168</v>
      </c>
      <c r="AU1130" s="275" t="s">
        <v>88</v>
      </c>
      <c r="AV1130" s="264" t="s">
        <v>166</v>
      </c>
      <c r="AW1130" s="264" t="s">
        <v>35</v>
      </c>
      <c r="AX1130" s="264" t="s">
        <v>86</v>
      </c>
      <c r="AY1130" s="275" t="s">
        <v>160</v>
      </c>
    </row>
    <row r="1131" s="31" customFormat="true" ht="21.75" hidden="false" customHeight="true" outlineLevel="0" collapsed="false">
      <c r="A1131" s="24"/>
      <c r="B1131" s="25"/>
      <c r="C1131" s="237" t="s">
        <v>1198</v>
      </c>
      <c r="D1131" s="237" t="s">
        <v>162</v>
      </c>
      <c r="E1131" s="238" t="s">
        <v>1296</v>
      </c>
      <c r="F1131" s="239" t="s">
        <v>1297</v>
      </c>
      <c r="G1131" s="240" t="s">
        <v>213</v>
      </c>
      <c r="H1131" s="241" t="n">
        <v>348.54</v>
      </c>
      <c r="I1131" s="242"/>
      <c r="J1131" s="243" t="n">
        <f aca="false">ROUND(I1131*H1131,2)</f>
        <v>0</v>
      </c>
      <c r="K1131" s="244"/>
      <c r="L1131" s="30"/>
      <c r="M1131" s="245"/>
      <c r="N1131" s="246" t="s">
        <v>44</v>
      </c>
      <c r="O1131" s="74"/>
      <c r="P1131" s="247" t="n">
        <f aca="false">O1131*H1131</f>
        <v>0</v>
      </c>
      <c r="Q1131" s="247" t="n">
        <v>0.00028</v>
      </c>
      <c r="R1131" s="247" t="n">
        <f aca="false">Q1131*H1131</f>
        <v>0.0975912</v>
      </c>
      <c r="S1131" s="247" t="n">
        <v>0</v>
      </c>
      <c r="T1131" s="248" t="n">
        <f aca="false">S1131*H1131</f>
        <v>0</v>
      </c>
      <c r="U1131" s="24"/>
      <c r="V1131" s="24"/>
      <c r="W1131" s="24"/>
      <c r="X1131" s="24"/>
      <c r="Y1131" s="24"/>
      <c r="Z1131" s="24"/>
      <c r="AA1131" s="24"/>
      <c r="AB1131" s="24"/>
      <c r="AC1131" s="24"/>
      <c r="AD1131" s="24"/>
      <c r="AE1131" s="24"/>
      <c r="AR1131" s="249" t="s">
        <v>256</v>
      </c>
      <c r="AT1131" s="249" t="s">
        <v>162</v>
      </c>
      <c r="AU1131" s="249" t="s">
        <v>88</v>
      </c>
      <c r="AY1131" s="3" t="s">
        <v>160</v>
      </c>
      <c r="BE1131" s="250" t="n">
        <f aca="false">IF(N1131="základní",J1131,0)</f>
        <v>0</v>
      </c>
      <c r="BF1131" s="250" t="n">
        <f aca="false">IF(N1131="snížená",J1131,0)</f>
        <v>0</v>
      </c>
      <c r="BG1131" s="250" t="n">
        <f aca="false">IF(N1131="zákl. přenesená",J1131,0)</f>
        <v>0</v>
      </c>
      <c r="BH1131" s="250" t="n">
        <f aca="false">IF(N1131="sníž. přenesená",J1131,0)</f>
        <v>0</v>
      </c>
      <c r="BI1131" s="250" t="n">
        <f aca="false">IF(N1131="nulová",J1131,0)</f>
        <v>0</v>
      </c>
      <c r="BJ1131" s="3" t="s">
        <v>86</v>
      </c>
      <c r="BK1131" s="250" t="n">
        <f aca="false">ROUND(I1131*H1131,2)</f>
        <v>0</v>
      </c>
      <c r="BL1131" s="3" t="s">
        <v>256</v>
      </c>
      <c r="BM1131" s="249" t="s">
        <v>1298</v>
      </c>
    </row>
    <row r="1132" s="220" customFormat="true" ht="25.9" hidden="false" customHeight="true" outlineLevel="0" collapsed="false">
      <c r="B1132" s="221"/>
      <c r="C1132" s="222"/>
      <c r="D1132" s="223" t="s">
        <v>78</v>
      </c>
      <c r="E1132" s="224" t="s">
        <v>384</v>
      </c>
      <c r="F1132" s="224" t="s">
        <v>385</v>
      </c>
      <c r="G1132" s="222"/>
      <c r="H1132" s="222"/>
      <c r="I1132" s="225"/>
      <c r="J1132" s="226" t="n">
        <f aca="false">BK1132</f>
        <v>0</v>
      </c>
      <c r="K1132" s="222"/>
      <c r="L1132" s="227"/>
      <c r="M1132" s="228"/>
      <c r="N1132" s="229"/>
      <c r="O1132" s="229"/>
      <c r="P1132" s="230" t="n">
        <f aca="false">P1133</f>
        <v>0</v>
      </c>
      <c r="Q1132" s="229"/>
      <c r="R1132" s="230" t="n">
        <f aca="false">R1133</f>
        <v>0</v>
      </c>
      <c r="S1132" s="229"/>
      <c r="T1132" s="231" t="n">
        <f aca="false">T1133</f>
        <v>0</v>
      </c>
      <c r="AR1132" s="232" t="s">
        <v>182</v>
      </c>
      <c r="AT1132" s="233" t="s">
        <v>78</v>
      </c>
      <c r="AU1132" s="233" t="s">
        <v>79</v>
      </c>
      <c r="AY1132" s="232" t="s">
        <v>160</v>
      </c>
      <c r="BK1132" s="234" t="n">
        <f aca="false">BK1133</f>
        <v>0</v>
      </c>
    </row>
    <row r="1133" s="220" customFormat="true" ht="22.8" hidden="false" customHeight="true" outlineLevel="0" collapsed="false">
      <c r="B1133" s="221"/>
      <c r="C1133" s="222"/>
      <c r="D1133" s="223" t="s">
        <v>78</v>
      </c>
      <c r="E1133" s="235" t="s">
        <v>386</v>
      </c>
      <c r="F1133" s="235" t="s">
        <v>387</v>
      </c>
      <c r="G1133" s="222"/>
      <c r="H1133" s="222"/>
      <c r="I1133" s="225"/>
      <c r="J1133" s="236" t="n">
        <f aca="false">BK1133</f>
        <v>0</v>
      </c>
      <c r="K1133" s="222"/>
      <c r="L1133" s="227"/>
      <c r="M1133" s="228"/>
      <c r="N1133" s="229"/>
      <c r="O1133" s="229"/>
      <c r="P1133" s="230" t="n">
        <f aca="false">P1134</f>
        <v>0</v>
      </c>
      <c r="Q1133" s="229"/>
      <c r="R1133" s="230" t="n">
        <f aca="false">R1134</f>
        <v>0</v>
      </c>
      <c r="S1133" s="229"/>
      <c r="T1133" s="231" t="n">
        <f aca="false">T1134</f>
        <v>0</v>
      </c>
      <c r="AR1133" s="232" t="s">
        <v>182</v>
      </c>
      <c r="AT1133" s="233" t="s">
        <v>78</v>
      </c>
      <c r="AU1133" s="233" t="s">
        <v>86</v>
      </c>
      <c r="AY1133" s="232" t="s">
        <v>160</v>
      </c>
      <c r="BK1133" s="234" t="n">
        <f aca="false">BK1134</f>
        <v>0</v>
      </c>
    </row>
    <row r="1134" s="31" customFormat="true" ht="16.5" hidden="false" customHeight="true" outlineLevel="0" collapsed="false">
      <c r="A1134" s="24"/>
      <c r="B1134" s="25"/>
      <c r="C1134" s="237" t="s">
        <v>1204</v>
      </c>
      <c r="D1134" s="237" t="s">
        <v>162</v>
      </c>
      <c r="E1134" s="238" t="s">
        <v>389</v>
      </c>
      <c r="F1134" s="239" t="s">
        <v>387</v>
      </c>
      <c r="G1134" s="240" t="s">
        <v>363</v>
      </c>
      <c r="H1134" s="298"/>
      <c r="I1134" s="242"/>
      <c r="J1134" s="243" t="n">
        <f aca="false">ROUND(I1134*H1134,2)</f>
        <v>0</v>
      </c>
      <c r="K1134" s="244"/>
      <c r="L1134" s="30"/>
      <c r="M1134" s="299"/>
      <c r="N1134" s="300" t="s">
        <v>44</v>
      </c>
      <c r="O1134" s="301"/>
      <c r="P1134" s="302" t="n">
        <f aca="false">O1134*H1134</f>
        <v>0</v>
      </c>
      <c r="Q1134" s="302" t="n">
        <v>0</v>
      </c>
      <c r="R1134" s="302" t="n">
        <f aca="false">Q1134*H1134</f>
        <v>0</v>
      </c>
      <c r="S1134" s="302" t="n">
        <v>0</v>
      </c>
      <c r="T1134" s="303" t="n">
        <f aca="false">S1134*H1134</f>
        <v>0</v>
      </c>
      <c r="U1134" s="24"/>
      <c r="V1134" s="24"/>
      <c r="W1134" s="24"/>
      <c r="X1134" s="24"/>
      <c r="Y1134" s="24"/>
      <c r="Z1134" s="24"/>
      <c r="AA1134" s="24"/>
      <c r="AB1134" s="24"/>
      <c r="AC1134" s="24"/>
      <c r="AD1134" s="24"/>
      <c r="AE1134" s="24"/>
      <c r="AR1134" s="249" t="s">
        <v>390</v>
      </c>
      <c r="AT1134" s="249" t="s">
        <v>162</v>
      </c>
      <c r="AU1134" s="249" t="s">
        <v>88</v>
      </c>
      <c r="AY1134" s="3" t="s">
        <v>160</v>
      </c>
      <c r="BE1134" s="250" t="n">
        <f aca="false">IF(N1134="základní",J1134,0)</f>
        <v>0</v>
      </c>
      <c r="BF1134" s="250" t="n">
        <f aca="false">IF(N1134="snížená",J1134,0)</f>
        <v>0</v>
      </c>
      <c r="BG1134" s="250" t="n">
        <f aca="false">IF(N1134="zákl. přenesená",J1134,0)</f>
        <v>0</v>
      </c>
      <c r="BH1134" s="250" t="n">
        <f aca="false">IF(N1134="sníž. přenesená",J1134,0)</f>
        <v>0</v>
      </c>
      <c r="BI1134" s="250" t="n">
        <f aca="false">IF(N1134="nulová",J1134,0)</f>
        <v>0</v>
      </c>
      <c r="BJ1134" s="3" t="s">
        <v>86</v>
      </c>
      <c r="BK1134" s="250" t="n">
        <f aca="false">ROUND(I1134*H1134,2)</f>
        <v>0</v>
      </c>
      <c r="BL1134" s="3" t="s">
        <v>390</v>
      </c>
      <c r="BM1134" s="249" t="s">
        <v>1300</v>
      </c>
    </row>
    <row r="1135" s="31" customFormat="true" ht="6.95" hidden="false" customHeight="true" outlineLevel="0" collapsed="false">
      <c r="A1135" s="24"/>
      <c r="B1135" s="52"/>
      <c r="C1135" s="53"/>
      <c r="D1135" s="53"/>
      <c r="E1135" s="53"/>
      <c r="F1135" s="53"/>
      <c r="G1135" s="53"/>
      <c r="H1135" s="53"/>
      <c r="I1135" s="178"/>
      <c r="J1135" s="53"/>
      <c r="K1135" s="53"/>
      <c r="L1135" s="30"/>
      <c r="M1135" s="24"/>
      <c r="O1135" s="24"/>
      <c r="P1135" s="24"/>
      <c r="Q1135" s="24"/>
      <c r="R1135" s="24"/>
      <c r="S1135" s="24"/>
      <c r="T1135" s="24"/>
      <c r="U1135" s="24"/>
      <c r="V1135" s="24"/>
      <c r="W1135" s="24"/>
      <c r="X1135" s="24"/>
      <c r="Y1135" s="24"/>
      <c r="Z1135" s="24"/>
      <c r="AA1135" s="24"/>
      <c r="AB1135" s="24"/>
      <c r="AC1135" s="24"/>
      <c r="AD1135" s="24"/>
      <c r="AE1135" s="24"/>
    </row>
  </sheetData>
  <sheetProtection algorithmName="SHA-512" hashValue="+hosRPw2tuwl3WVt3hIKq0xhcWsLK2imTA9Cl1J94t3hcYTVxR0dbiaeYYOB/xL3SGlN70sedjRVUZe3KUnQ3g==" saltValue="qvCA3xI7XIGV/drHc2RJij2mJMaHjLeufni40C1v50zlPvcPy4XmBcTlG0JIzU2Qz8ijn6nUvswjzxhyve+ZqA==" spinCount="100000" sheet="true" password="cc35" objects="true" scenarios="true" formatColumns="false" formatRows="false" autoFilter="false"/>
  <autoFilter ref="C137:K1134"/>
  <mergeCells count="12">
    <mergeCell ref="L2:V2"/>
    <mergeCell ref="E7:H7"/>
    <mergeCell ref="E9:H9"/>
    <mergeCell ref="E11:H11"/>
    <mergeCell ref="E20:H20"/>
    <mergeCell ref="E29:H29"/>
    <mergeCell ref="E85:H85"/>
    <mergeCell ref="E87:H87"/>
    <mergeCell ref="E89:H89"/>
    <mergeCell ref="E126:H126"/>
    <mergeCell ref="E128:H128"/>
    <mergeCell ref="E130:H130"/>
  </mergeCells>
  <printOptions headings="false" gridLines="false" gridLinesSet="true" horizontalCentered="false" verticalCentered="false"/>
  <pageMargins left="0.39375" right="0.39375" top="0.39375" bottom="0.393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BM51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34"/>
    <col collapsed="false" customWidth="true" hidden="false" outlineLevel="0" max="2" min="2" style="0" width="1.68"/>
    <col collapsed="false" customWidth="true" hidden="false" outlineLevel="0" max="3" min="3" style="0" width="4.16"/>
    <col collapsed="false" customWidth="true" hidden="false" outlineLevel="0" max="4" min="4" style="0" width="4.34"/>
    <col collapsed="false" customWidth="true" hidden="false" outlineLevel="0" max="5" min="5" style="0" width="17.15"/>
    <col collapsed="false" customWidth="true" hidden="false" outlineLevel="0" max="6" min="6" style="0" width="50.84"/>
    <col collapsed="false" customWidth="true" hidden="false" outlineLevel="0" max="7" min="7" style="0" width="7"/>
    <col collapsed="false" customWidth="true" hidden="false" outlineLevel="0" max="8" min="8" style="0" width="11.5"/>
    <col collapsed="false" customWidth="true" hidden="false" outlineLevel="0" max="9" min="9" style="130" width="20.15"/>
    <col collapsed="false" customWidth="true" hidden="false" outlineLevel="0" max="10" min="10" style="0" width="20.15"/>
    <col collapsed="false" customWidth="true" hidden="true" outlineLevel="0" max="11" min="11" style="0" width="20.15"/>
    <col collapsed="false" customWidth="true" hidden="false" outlineLevel="0" max="12" min="12" style="0" width="9.34"/>
    <col collapsed="false" customWidth="true" hidden="true" outlineLevel="0" max="13" min="13" style="0" width="10.83"/>
    <col collapsed="false" customWidth="true" hidden="true" outlineLevel="0" max="14" min="14" style="0" width="9.34"/>
    <col collapsed="false" customWidth="true" hidden="true" outlineLevel="0" max="20" min="15" style="0" width="14.16"/>
    <col collapsed="false" customWidth="true" hidden="true" outlineLevel="0" max="21" min="21" style="0" width="16.34"/>
    <col collapsed="false" customWidth="true" hidden="false" outlineLevel="0" max="22" min="22" style="0" width="12.34"/>
    <col collapsed="false" customWidth="true" hidden="false" outlineLevel="0" max="23" min="23" style="0" width="16.34"/>
    <col collapsed="false" customWidth="true" hidden="false" outlineLevel="0" max="24" min="24" style="0" width="12.34"/>
    <col collapsed="false" customWidth="true" hidden="false" outlineLevel="0" max="25" min="25" style="0" width="15"/>
    <col collapsed="false" customWidth="true" hidden="false" outlineLevel="0" max="26" min="26" style="0" width="11"/>
    <col collapsed="false" customWidth="true" hidden="false" outlineLevel="0" max="27" min="27" style="0" width="15"/>
    <col collapsed="false" customWidth="true" hidden="false" outlineLevel="0" max="28" min="28" style="0" width="16.34"/>
    <col collapsed="false" customWidth="true" hidden="false" outlineLevel="0" max="29" min="29" style="0" width="11"/>
    <col collapsed="false" customWidth="true" hidden="false" outlineLevel="0" max="30" min="30" style="0" width="15"/>
    <col collapsed="false" customWidth="true" hidden="false" outlineLevel="0" max="31" min="31" style="0" width="16.34"/>
    <col collapsed="false" customWidth="true" hidden="false" outlineLevel="0" max="43" min="32" style="0" width="8.5"/>
    <col collapsed="false" customWidth="true" hidden="true" outlineLevel="0" max="65" min="44" style="0" width="9.34"/>
    <col collapsed="false" customWidth="true" hidden="false" outlineLevel="0" max="1025" min="66" style="0" width="8.5"/>
  </cols>
  <sheetData>
    <row r="2" customFormat="false" ht="36.95" hidden="false" customHeight="true" outlineLevel="0" collapsed="false">
      <c r="L2" s="2"/>
      <c r="M2" s="2"/>
      <c r="N2" s="2"/>
      <c r="O2" s="2"/>
      <c r="P2" s="2"/>
      <c r="Q2" s="2"/>
      <c r="R2" s="2"/>
      <c r="S2" s="2"/>
      <c r="T2" s="2"/>
      <c r="U2" s="2"/>
      <c r="V2" s="2"/>
      <c r="AT2" s="3" t="s">
        <v>100</v>
      </c>
    </row>
    <row r="3" customFormat="false" ht="6.95" hidden="true" customHeight="true" outlineLevel="0" collapsed="false">
      <c r="B3" s="131"/>
      <c r="C3" s="132"/>
      <c r="D3" s="132"/>
      <c r="E3" s="132"/>
      <c r="F3" s="132"/>
      <c r="G3" s="132"/>
      <c r="H3" s="132"/>
      <c r="I3" s="133"/>
      <c r="J3" s="132"/>
      <c r="K3" s="132"/>
      <c r="L3" s="6"/>
      <c r="AT3" s="3" t="s">
        <v>88</v>
      </c>
    </row>
    <row r="4" customFormat="false" ht="24.95" hidden="true" customHeight="true" outlineLevel="0" collapsed="false">
      <c r="B4" s="6"/>
      <c r="D4" s="134" t="s">
        <v>122</v>
      </c>
      <c r="L4" s="6"/>
      <c r="M4" s="135" t="s">
        <v>9</v>
      </c>
      <c r="AT4" s="3" t="s">
        <v>3</v>
      </c>
    </row>
    <row r="5" customFormat="false" ht="6.95" hidden="true" customHeight="true" outlineLevel="0" collapsed="false">
      <c r="B5" s="6"/>
      <c r="L5" s="6"/>
    </row>
    <row r="6" customFormat="false" ht="12" hidden="true" customHeight="true" outlineLevel="0" collapsed="false">
      <c r="B6" s="6"/>
      <c r="D6" s="136" t="s">
        <v>15</v>
      </c>
      <c r="L6" s="6"/>
    </row>
    <row r="7" customFormat="false" ht="23.25" hidden="true" customHeight="true" outlineLevel="0" collapsed="false">
      <c r="B7" s="6"/>
      <c r="E7" s="137" t="str">
        <f aca="false">'Rekapitulace stavby'!K6</f>
        <v>TECHNICKÉ SLUŽBY KŘINICE - 4 bytové jednotky, na st. p. č. 118 k.ú. Křinice</v>
      </c>
      <c r="F7" s="137"/>
      <c r="G7" s="137"/>
      <c r="H7" s="137"/>
      <c r="L7" s="6"/>
    </row>
    <row r="8" s="31" customFormat="true" ht="12" hidden="true" customHeight="true" outlineLevel="0" collapsed="false">
      <c r="A8" s="24"/>
      <c r="B8" s="30"/>
      <c r="C8" s="24"/>
      <c r="D8" s="136" t="s">
        <v>123</v>
      </c>
      <c r="E8" s="24"/>
      <c r="F8" s="24"/>
      <c r="G8" s="24"/>
      <c r="H8" s="24"/>
      <c r="I8" s="138"/>
      <c r="J8" s="24"/>
      <c r="K8" s="24"/>
      <c r="L8" s="49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</row>
    <row r="9" s="31" customFormat="true" ht="16.5" hidden="true" customHeight="true" outlineLevel="0" collapsed="false">
      <c r="A9" s="24"/>
      <c r="B9" s="30"/>
      <c r="C9" s="24"/>
      <c r="D9" s="24"/>
      <c r="E9" s="139" t="s">
        <v>1597</v>
      </c>
      <c r="F9" s="139"/>
      <c r="G9" s="139"/>
      <c r="H9" s="139"/>
      <c r="I9" s="138"/>
      <c r="J9" s="24"/>
      <c r="K9" s="24"/>
      <c r="L9" s="49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="31" customFormat="true" ht="12.8" hidden="true" customHeight="false" outlineLevel="0" collapsed="false">
      <c r="A10" s="24"/>
      <c r="B10" s="30"/>
      <c r="C10" s="24"/>
      <c r="D10" s="24"/>
      <c r="E10" s="24"/>
      <c r="F10" s="24"/>
      <c r="G10" s="24"/>
      <c r="H10" s="24"/>
      <c r="I10" s="138"/>
      <c r="J10" s="24"/>
      <c r="K10" s="24"/>
      <c r="L10" s="49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</row>
    <row r="11" s="31" customFormat="true" ht="12" hidden="true" customHeight="true" outlineLevel="0" collapsed="false">
      <c r="A11" s="24"/>
      <c r="B11" s="30"/>
      <c r="C11" s="24"/>
      <c r="D11" s="136" t="s">
        <v>17</v>
      </c>
      <c r="E11" s="24"/>
      <c r="F11" s="125"/>
      <c r="G11" s="24"/>
      <c r="H11" s="24"/>
      <c r="I11" s="140" t="s">
        <v>18</v>
      </c>
      <c r="J11" s="125"/>
      <c r="K11" s="24"/>
      <c r="L11" s="49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</row>
    <row r="12" s="31" customFormat="true" ht="12" hidden="true" customHeight="true" outlineLevel="0" collapsed="false">
      <c r="A12" s="24"/>
      <c r="B12" s="30"/>
      <c r="C12" s="24"/>
      <c r="D12" s="136" t="s">
        <v>19</v>
      </c>
      <c r="E12" s="24"/>
      <c r="F12" s="125" t="s">
        <v>20</v>
      </c>
      <c r="G12" s="24"/>
      <c r="H12" s="24"/>
      <c r="I12" s="140" t="s">
        <v>21</v>
      </c>
      <c r="J12" s="141" t="str">
        <f aca="false">'Rekapitulace stavby'!AN8</f>
        <v>13. 5. 2020</v>
      </c>
      <c r="K12" s="24"/>
      <c r="L12" s="49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</row>
    <row r="13" s="31" customFormat="true" ht="10.8" hidden="true" customHeight="true" outlineLevel="0" collapsed="false">
      <c r="A13" s="24"/>
      <c r="B13" s="30"/>
      <c r="C13" s="24"/>
      <c r="D13" s="24"/>
      <c r="E13" s="24"/>
      <c r="F13" s="24"/>
      <c r="G13" s="24"/>
      <c r="H13" s="24"/>
      <c r="I13" s="138"/>
      <c r="J13" s="24"/>
      <c r="K13" s="24"/>
      <c r="L13" s="49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</row>
    <row r="14" s="31" customFormat="true" ht="12" hidden="true" customHeight="true" outlineLevel="0" collapsed="false">
      <c r="A14" s="24"/>
      <c r="B14" s="30"/>
      <c r="C14" s="24"/>
      <c r="D14" s="136" t="s">
        <v>23</v>
      </c>
      <c r="E14" s="24"/>
      <c r="F14" s="24"/>
      <c r="G14" s="24"/>
      <c r="H14" s="24"/>
      <c r="I14" s="140" t="s">
        <v>24</v>
      </c>
      <c r="J14" s="125" t="s">
        <v>25</v>
      </c>
      <c r="K14" s="24"/>
      <c r="L14" s="49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</row>
    <row r="15" s="31" customFormat="true" ht="18" hidden="true" customHeight="true" outlineLevel="0" collapsed="false">
      <c r="A15" s="24"/>
      <c r="B15" s="30"/>
      <c r="C15" s="24"/>
      <c r="D15" s="24"/>
      <c r="E15" s="125" t="s">
        <v>26</v>
      </c>
      <c r="F15" s="24"/>
      <c r="G15" s="24"/>
      <c r="H15" s="24"/>
      <c r="I15" s="140" t="s">
        <v>27</v>
      </c>
      <c r="J15" s="125" t="s">
        <v>28</v>
      </c>
      <c r="K15" s="24"/>
      <c r="L15" s="49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="31" customFormat="true" ht="6.95" hidden="true" customHeight="true" outlineLevel="0" collapsed="false">
      <c r="A16" s="24"/>
      <c r="B16" s="30"/>
      <c r="C16" s="24"/>
      <c r="D16" s="24"/>
      <c r="E16" s="24"/>
      <c r="F16" s="24"/>
      <c r="G16" s="24"/>
      <c r="H16" s="24"/>
      <c r="I16" s="138"/>
      <c r="J16" s="24"/>
      <c r="K16" s="24"/>
      <c r="L16" s="49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</row>
    <row r="17" s="31" customFormat="true" ht="12" hidden="true" customHeight="true" outlineLevel="0" collapsed="false">
      <c r="A17" s="24"/>
      <c r="B17" s="30"/>
      <c r="C17" s="24"/>
      <c r="D17" s="136" t="s">
        <v>29</v>
      </c>
      <c r="E17" s="24"/>
      <c r="F17" s="24"/>
      <c r="G17" s="24"/>
      <c r="H17" s="24"/>
      <c r="I17" s="140" t="s">
        <v>24</v>
      </c>
      <c r="J17" s="19" t="str">
        <f aca="false">'Rekapitulace stavby'!AN13</f>
        <v>Vyplň údaj</v>
      </c>
      <c r="K17" s="24"/>
      <c r="L17" s="49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</row>
    <row r="18" s="31" customFormat="true" ht="18" hidden="true" customHeight="true" outlineLevel="0" collapsed="false">
      <c r="A18" s="24"/>
      <c r="B18" s="30"/>
      <c r="C18" s="24"/>
      <c r="D18" s="24"/>
      <c r="E18" s="142" t="str">
        <f aca="false">'Rekapitulace stavby'!E14</f>
        <v>Vyplň údaj</v>
      </c>
      <c r="F18" s="142"/>
      <c r="G18" s="142"/>
      <c r="H18" s="142"/>
      <c r="I18" s="140" t="s">
        <v>27</v>
      </c>
      <c r="J18" s="19" t="str">
        <f aca="false">'Rekapitulace stavby'!AN14</f>
        <v>Vyplň údaj</v>
      </c>
      <c r="K18" s="24"/>
      <c r="L18" s="49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</row>
    <row r="19" s="31" customFormat="true" ht="6.95" hidden="true" customHeight="true" outlineLevel="0" collapsed="false">
      <c r="A19" s="24"/>
      <c r="B19" s="30"/>
      <c r="C19" s="24"/>
      <c r="D19" s="24"/>
      <c r="E19" s="24"/>
      <c r="F19" s="24"/>
      <c r="G19" s="24"/>
      <c r="H19" s="24"/>
      <c r="I19" s="138"/>
      <c r="J19" s="24"/>
      <c r="K19" s="24"/>
      <c r="L19" s="49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</row>
    <row r="20" s="31" customFormat="true" ht="12" hidden="true" customHeight="true" outlineLevel="0" collapsed="false">
      <c r="A20" s="24"/>
      <c r="B20" s="30"/>
      <c r="C20" s="24"/>
      <c r="D20" s="136" t="s">
        <v>31</v>
      </c>
      <c r="E20" s="24"/>
      <c r="F20" s="24"/>
      <c r="G20" s="24"/>
      <c r="H20" s="24"/>
      <c r="I20" s="140" t="s">
        <v>24</v>
      </c>
      <c r="J20" s="125" t="s">
        <v>32</v>
      </c>
      <c r="K20" s="24"/>
      <c r="L20" s="49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</row>
    <row r="21" s="31" customFormat="true" ht="18" hidden="true" customHeight="true" outlineLevel="0" collapsed="false">
      <c r="A21" s="24"/>
      <c r="B21" s="30"/>
      <c r="C21" s="24"/>
      <c r="D21" s="24"/>
      <c r="E21" s="125" t="s">
        <v>33</v>
      </c>
      <c r="F21" s="24"/>
      <c r="G21" s="24"/>
      <c r="H21" s="24"/>
      <c r="I21" s="140" t="s">
        <v>27</v>
      </c>
      <c r="J21" s="125" t="s">
        <v>34</v>
      </c>
      <c r="K21" s="24"/>
      <c r="L21" s="49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</row>
    <row r="22" s="31" customFormat="true" ht="6.95" hidden="true" customHeight="true" outlineLevel="0" collapsed="false">
      <c r="A22" s="24"/>
      <c r="B22" s="30"/>
      <c r="C22" s="24"/>
      <c r="D22" s="24"/>
      <c r="E22" s="24"/>
      <c r="F22" s="24"/>
      <c r="G22" s="24"/>
      <c r="H22" s="24"/>
      <c r="I22" s="138"/>
      <c r="J22" s="24"/>
      <c r="K22" s="24"/>
      <c r="L22" s="49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</row>
    <row r="23" s="31" customFormat="true" ht="12" hidden="true" customHeight="true" outlineLevel="0" collapsed="false">
      <c r="A23" s="24"/>
      <c r="B23" s="30"/>
      <c r="C23" s="24"/>
      <c r="D23" s="136" t="s">
        <v>36</v>
      </c>
      <c r="E23" s="24"/>
      <c r="F23" s="24"/>
      <c r="G23" s="24"/>
      <c r="H23" s="24"/>
      <c r="I23" s="140" t="s">
        <v>24</v>
      </c>
      <c r="J23" s="125" t="s">
        <v>32</v>
      </c>
      <c r="K23" s="24"/>
      <c r="L23" s="49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s="31" customFormat="true" ht="18" hidden="true" customHeight="true" outlineLevel="0" collapsed="false">
      <c r="A24" s="24"/>
      <c r="B24" s="30"/>
      <c r="C24" s="24"/>
      <c r="D24" s="24"/>
      <c r="E24" s="125" t="s">
        <v>33</v>
      </c>
      <c r="F24" s="24"/>
      <c r="G24" s="24"/>
      <c r="H24" s="24"/>
      <c r="I24" s="140" t="s">
        <v>27</v>
      </c>
      <c r="J24" s="125" t="s">
        <v>34</v>
      </c>
      <c r="K24" s="24"/>
      <c r="L24" s="49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 s="31" customFormat="true" ht="6.95" hidden="true" customHeight="true" outlineLevel="0" collapsed="false">
      <c r="A25" s="24"/>
      <c r="B25" s="30"/>
      <c r="C25" s="24"/>
      <c r="D25" s="24"/>
      <c r="E25" s="24"/>
      <c r="F25" s="24"/>
      <c r="G25" s="24"/>
      <c r="H25" s="24"/>
      <c r="I25" s="138"/>
      <c r="J25" s="24"/>
      <c r="K25" s="24"/>
      <c r="L25" s="49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="31" customFormat="true" ht="12" hidden="true" customHeight="true" outlineLevel="0" collapsed="false">
      <c r="A26" s="24"/>
      <c r="B26" s="30"/>
      <c r="C26" s="24"/>
      <c r="D26" s="136" t="s">
        <v>37</v>
      </c>
      <c r="E26" s="24"/>
      <c r="F26" s="24"/>
      <c r="G26" s="24"/>
      <c r="H26" s="24"/>
      <c r="I26" s="138"/>
      <c r="J26" s="24"/>
      <c r="K26" s="24"/>
      <c r="L26" s="49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s="148" customFormat="true" ht="83.25" hidden="true" customHeight="true" outlineLevel="0" collapsed="false">
      <c r="A27" s="143"/>
      <c r="B27" s="144"/>
      <c r="C27" s="143"/>
      <c r="D27" s="143"/>
      <c r="E27" s="145" t="s">
        <v>1598</v>
      </c>
      <c r="F27" s="145"/>
      <c r="G27" s="145"/>
      <c r="H27" s="145"/>
      <c r="I27" s="146"/>
      <c r="J27" s="143"/>
      <c r="K27" s="143"/>
      <c r="L27" s="147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</row>
    <row r="28" s="31" customFormat="true" ht="6.95" hidden="true" customHeight="true" outlineLevel="0" collapsed="false">
      <c r="A28" s="24"/>
      <c r="B28" s="30"/>
      <c r="C28" s="24"/>
      <c r="D28" s="24"/>
      <c r="E28" s="24"/>
      <c r="F28" s="24"/>
      <c r="G28" s="24"/>
      <c r="H28" s="24"/>
      <c r="I28" s="138"/>
      <c r="J28" s="24"/>
      <c r="K28" s="24"/>
      <c r="L28" s="49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="31" customFormat="true" ht="6.95" hidden="true" customHeight="true" outlineLevel="0" collapsed="false">
      <c r="A29" s="24"/>
      <c r="B29" s="30"/>
      <c r="C29" s="24"/>
      <c r="D29" s="149"/>
      <c r="E29" s="149"/>
      <c r="F29" s="149"/>
      <c r="G29" s="149"/>
      <c r="H29" s="149"/>
      <c r="I29" s="150"/>
      <c r="J29" s="149"/>
      <c r="K29" s="149"/>
      <c r="L29" s="49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="31" customFormat="true" ht="25.45" hidden="true" customHeight="true" outlineLevel="0" collapsed="false">
      <c r="A30" s="24"/>
      <c r="B30" s="30"/>
      <c r="C30" s="24"/>
      <c r="D30" s="151" t="s">
        <v>39</v>
      </c>
      <c r="E30" s="24"/>
      <c r="F30" s="24"/>
      <c r="G30" s="24"/>
      <c r="H30" s="24"/>
      <c r="I30" s="138"/>
      <c r="J30" s="152" t="n">
        <f aca="false">ROUND(J134, 2)</f>
        <v>0</v>
      </c>
      <c r="K30" s="24"/>
      <c r="L30" s="49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="31" customFormat="true" ht="6.95" hidden="true" customHeight="true" outlineLevel="0" collapsed="false">
      <c r="A31" s="24"/>
      <c r="B31" s="30"/>
      <c r="C31" s="24"/>
      <c r="D31" s="149"/>
      <c r="E31" s="149"/>
      <c r="F31" s="149"/>
      <c r="G31" s="149"/>
      <c r="H31" s="149"/>
      <c r="I31" s="150"/>
      <c r="J31" s="149"/>
      <c r="K31" s="149"/>
      <c r="L31" s="49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</row>
    <row r="32" s="31" customFormat="true" ht="14.4" hidden="true" customHeight="true" outlineLevel="0" collapsed="false">
      <c r="A32" s="24"/>
      <c r="B32" s="30"/>
      <c r="C32" s="24"/>
      <c r="D32" s="24"/>
      <c r="E32" s="24"/>
      <c r="F32" s="153" t="s">
        <v>41</v>
      </c>
      <c r="G32" s="24"/>
      <c r="H32" s="24"/>
      <c r="I32" s="154" t="s">
        <v>40</v>
      </c>
      <c r="J32" s="153" t="s">
        <v>42</v>
      </c>
      <c r="K32" s="24"/>
      <c r="L32" s="49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="31" customFormat="true" ht="14.4" hidden="true" customHeight="true" outlineLevel="0" collapsed="false">
      <c r="A33" s="24"/>
      <c r="B33" s="30"/>
      <c r="C33" s="24"/>
      <c r="D33" s="155" t="s">
        <v>43</v>
      </c>
      <c r="E33" s="136" t="s">
        <v>44</v>
      </c>
      <c r="F33" s="156" t="n">
        <f aca="false">ROUND((SUM(BE134:BE512)),  2)</f>
        <v>0</v>
      </c>
      <c r="G33" s="24"/>
      <c r="H33" s="24"/>
      <c r="I33" s="157" t="n">
        <v>0.21</v>
      </c>
      <c r="J33" s="156" t="n">
        <f aca="false">ROUND(((SUM(BE134:BE512))*I33),  2)</f>
        <v>0</v>
      </c>
      <c r="K33" s="24"/>
      <c r="L33" s="49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="31" customFormat="true" ht="14.4" hidden="true" customHeight="true" outlineLevel="0" collapsed="false">
      <c r="A34" s="24"/>
      <c r="B34" s="30"/>
      <c r="C34" s="24"/>
      <c r="D34" s="24"/>
      <c r="E34" s="136" t="s">
        <v>45</v>
      </c>
      <c r="F34" s="156" t="n">
        <f aca="false">ROUND((SUM(BF134:BF512)),  2)</f>
        <v>0</v>
      </c>
      <c r="G34" s="24"/>
      <c r="H34" s="24"/>
      <c r="I34" s="157" t="n">
        <v>0.15</v>
      </c>
      <c r="J34" s="156" t="n">
        <f aca="false">ROUND(((SUM(BF134:BF512))*I34),  2)</f>
        <v>0</v>
      </c>
      <c r="K34" s="24"/>
      <c r="L34" s="49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="31" customFormat="true" ht="14.4" hidden="true" customHeight="true" outlineLevel="0" collapsed="false">
      <c r="A35" s="24"/>
      <c r="B35" s="30"/>
      <c r="C35" s="24"/>
      <c r="D35" s="24"/>
      <c r="E35" s="136" t="s">
        <v>46</v>
      </c>
      <c r="F35" s="156" t="n">
        <f aca="false">ROUND((SUM(BG134:BG512)),  2)</f>
        <v>0</v>
      </c>
      <c r="G35" s="24"/>
      <c r="H35" s="24"/>
      <c r="I35" s="157" t="n">
        <v>0.21</v>
      </c>
      <c r="J35" s="156" t="n">
        <f aca="false">0</f>
        <v>0</v>
      </c>
      <c r="K35" s="24"/>
      <c r="L35" s="49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 s="31" customFormat="true" ht="14.4" hidden="true" customHeight="true" outlineLevel="0" collapsed="false">
      <c r="A36" s="24"/>
      <c r="B36" s="30"/>
      <c r="C36" s="24"/>
      <c r="D36" s="24"/>
      <c r="E36" s="136" t="s">
        <v>47</v>
      </c>
      <c r="F36" s="156" t="n">
        <f aca="false">ROUND((SUM(BH134:BH512)),  2)</f>
        <v>0</v>
      </c>
      <c r="G36" s="24"/>
      <c r="H36" s="24"/>
      <c r="I36" s="157" t="n">
        <v>0.15</v>
      </c>
      <c r="J36" s="156" t="n">
        <f aca="false">0</f>
        <v>0</v>
      </c>
      <c r="K36" s="24"/>
      <c r="L36" s="49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  <row r="37" s="31" customFormat="true" ht="14.4" hidden="true" customHeight="true" outlineLevel="0" collapsed="false">
      <c r="A37" s="24"/>
      <c r="B37" s="30"/>
      <c r="C37" s="24"/>
      <c r="D37" s="24"/>
      <c r="E37" s="136" t="s">
        <v>48</v>
      </c>
      <c r="F37" s="156" t="n">
        <f aca="false">ROUND((SUM(BI134:BI512)),  2)</f>
        <v>0</v>
      </c>
      <c r="G37" s="24"/>
      <c r="H37" s="24"/>
      <c r="I37" s="157" t="n">
        <v>0</v>
      </c>
      <c r="J37" s="156" t="n">
        <f aca="false">0</f>
        <v>0</v>
      </c>
      <c r="K37" s="24"/>
      <c r="L37" s="49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</row>
    <row r="38" s="31" customFormat="true" ht="6.95" hidden="true" customHeight="true" outlineLevel="0" collapsed="false">
      <c r="A38" s="24"/>
      <c r="B38" s="30"/>
      <c r="C38" s="24"/>
      <c r="D38" s="24"/>
      <c r="E38" s="24"/>
      <c r="F38" s="24"/>
      <c r="G38" s="24"/>
      <c r="H38" s="24"/>
      <c r="I38" s="138"/>
      <c r="J38" s="24"/>
      <c r="K38" s="24"/>
      <c r="L38" s="49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="31" customFormat="true" ht="25.45" hidden="true" customHeight="true" outlineLevel="0" collapsed="false">
      <c r="A39" s="24"/>
      <c r="B39" s="30"/>
      <c r="C39" s="158"/>
      <c r="D39" s="159" t="s">
        <v>49</v>
      </c>
      <c r="E39" s="160"/>
      <c r="F39" s="160"/>
      <c r="G39" s="161" t="s">
        <v>50</v>
      </c>
      <c r="H39" s="162" t="s">
        <v>51</v>
      </c>
      <c r="I39" s="163"/>
      <c r="J39" s="164" t="n">
        <f aca="false">SUM(J30:J37)</f>
        <v>0</v>
      </c>
      <c r="K39" s="165"/>
      <c r="L39" s="49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</row>
    <row r="40" s="31" customFormat="true" ht="14.4" hidden="true" customHeight="true" outlineLevel="0" collapsed="false">
      <c r="A40" s="24"/>
      <c r="B40" s="30"/>
      <c r="C40" s="24"/>
      <c r="D40" s="24"/>
      <c r="E40" s="24"/>
      <c r="F40" s="24"/>
      <c r="G40" s="24"/>
      <c r="H40" s="24"/>
      <c r="I40" s="138"/>
      <c r="J40" s="24"/>
      <c r="K40" s="24"/>
      <c r="L40" s="49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</row>
    <row r="41" customFormat="false" ht="14.4" hidden="true" customHeight="true" outlineLevel="0" collapsed="false">
      <c r="B41" s="6"/>
      <c r="L41" s="6"/>
    </row>
    <row r="42" customFormat="false" ht="14.4" hidden="true" customHeight="true" outlineLevel="0" collapsed="false">
      <c r="B42" s="6"/>
      <c r="L42" s="6"/>
    </row>
    <row r="43" customFormat="false" ht="14.4" hidden="true" customHeight="true" outlineLevel="0" collapsed="false">
      <c r="B43" s="6"/>
      <c r="L43" s="6"/>
    </row>
    <row r="44" customFormat="false" ht="14.4" hidden="true" customHeight="true" outlineLevel="0" collapsed="false">
      <c r="B44" s="6"/>
      <c r="L44" s="6"/>
    </row>
    <row r="45" customFormat="false" ht="14.4" hidden="true" customHeight="true" outlineLevel="0" collapsed="false">
      <c r="B45" s="6"/>
      <c r="L45" s="6"/>
    </row>
    <row r="46" customFormat="false" ht="14.4" hidden="true" customHeight="true" outlineLevel="0" collapsed="false">
      <c r="B46" s="6"/>
      <c r="L46" s="6"/>
    </row>
    <row r="47" customFormat="false" ht="14.4" hidden="true" customHeight="true" outlineLevel="0" collapsed="false">
      <c r="B47" s="6"/>
      <c r="L47" s="6"/>
    </row>
    <row r="48" customFormat="false" ht="14.4" hidden="true" customHeight="true" outlineLevel="0" collapsed="false">
      <c r="B48" s="6"/>
      <c r="L48" s="6"/>
    </row>
    <row r="49" customFormat="false" ht="14.4" hidden="true" customHeight="true" outlineLevel="0" collapsed="false">
      <c r="B49" s="6"/>
      <c r="L49" s="6"/>
    </row>
    <row r="50" s="31" customFormat="true" ht="14.4" hidden="true" customHeight="true" outlineLevel="0" collapsed="false">
      <c r="B50" s="49"/>
      <c r="D50" s="166" t="s">
        <v>52</v>
      </c>
      <c r="E50" s="167"/>
      <c r="F50" s="167"/>
      <c r="G50" s="166" t="s">
        <v>53</v>
      </c>
      <c r="H50" s="167"/>
      <c r="I50" s="168"/>
      <c r="J50" s="167"/>
      <c r="K50" s="167"/>
      <c r="L50" s="49"/>
    </row>
    <row r="51" customFormat="false" ht="12.8" hidden="true" customHeight="false" outlineLevel="0" collapsed="false">
      <c r="B51" s="6"/>
      <c r="L51" s="6"/>
    </row>
    <row r="52" customFormat="false" ht="12.8" hidden="true" customHeight="false" outlineLevel="0" collapsed="false">
      <c r="B52" s="6"/>
      <c r="L52" s="6"/>
    </row>
    <row r="53" customFormat="false" ht="12.8" hidden="true" customHeight="false" outlineLevel="0" collapsed="false">
      <c r="B53" s="6"/>
      <c r="L53" s="6"/>
    </row>
    <row r="54" customFormat="false" ht="12.8" hidden="true" customHeight="false" outlineLevel="0" collapsed="false">
      <c r="B54" s="6"/>
      <c r="L54" s="6"/>
    </row>
    <row r="55" customFormat="false" ht="12.8" hidden="true" customHeight="false" outlineLevel="0" collapsed="false">
      <c r="B55" s="6"/>
      <c r="L55" s="6"/>
    </row>
    <row r="56" customFormat="false" ht="12.8" hidden="true" customHeight="false" outlineLevel="0" collapsed="false">
      <c r="B56" s="6"/>
      <c r="L56" s="6"/>
    </row>
    <row r="57" customFormat="false" ht="12.8" hidden="true" customHeight="false" outlineLevel="0" collapsed="false">
      <c r="B57" s="6"/>
      <c r="L57" s="6"/>
    </row>
    <row r="58" customFormat="false" ht="12.8" hidden="true" customHeight="false" outlineLevel="0" collapsed="false">
      <c r="B58" s="6"/>
      <c r="L58" s="6"/>
    </row>
    <row r="59" customFormat="false" ht="12.8" hidden="true" customHeight="false" outlineLevel="0" collapsed="false">
      <c r="B59" s="6"/>
      <c r="L59" s="6"/>
    </row>
    <row r="60" customFormat="false" ht="12.8" hidden="true" customHeight="false" outlineLevel="0" collapsed="false">
      <c r="B60" s="6"/>
      <c r="L60" s="6"/>
    </row>
    <row r="61" s="31" customFormat="true" ht="12.8" hidden="true" customHeight="false" outlineLevel="0" collapsed="false">
      <c r="A61" s="24"/>
      <c r="B61" s="30"/>
      <c r="C61" s="24"/>
      <c r="D61" s="169" t="s">
        <v>54</v>
      </c>
      <c r="E61" s="170"/>
      <c r="F61" s="171" t="s">
        <v>55</v>
      </c>
      <c r="G61" s="169" t="s">
        <v>54</v>
      </c>
      <c r="H61" s="170"/>
      <c r="I61" s="172"/>
      <c r="J61" s="173" t="s">
        <v>55</v>
      </c>
      <c r="K61" s="170"/>
      <c r="L61" s="49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 customFormat="false" ht="12.8" hidden="true" customHeight="false" outlineLevel="0" collapsed="false">
      <c r="B62" s="6"/>
      <c r="L62" s="6"/>
    </row>
    <row r="63" customFormat="false" ht="12.8" hidden="true" customHeight="false" outlineLevel="0" collapsed="false">
      <c r="B63" s="6"/>
      <c r="L63" s="6"/>
    </row>
    <row r="64" customFormat="false" ht="12.8" hidden="true" customHeight="false" outlineLevel="0" collapsed="false">
      <c r="B64" s="6"/>
      <c r="L64" s="6"/>
    </row>
    <row r="65" s="31" customFormat="true" ht="12.8" hidden="true" customHeight="false" outlineLevel="0" collapsed="false">
      <c r="A65" s="24"/>
      <c r="B65" s="30"/>
      <c r="C65" s="24"/>
      <c r="D65" s="166" t="s">
        <v>56</v>
      </c>
      <c r="E65" s="174"/>
      <c r="F65" s="174"/>
      <c r="G65" s="166" t="s">
        <v>57</v>
      </c>
      <c r="H65" s="174"/>
      <c r="I65" s="175"/>
      <c r="J65" s="174"/>
      <c r="K65" s="174"/>
      <c r="L65" s="49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 customFormat="false" ht="12.8" hidden="true" customHeight="false" outlineLevel="0" collapsed="false">
      <c r="B66" s="6"/>
      <c r="L66" s="6"/>
    </row>
    <row r="67" customFormat="false" ht="12.8" hidden="true" customHeight="false" outlineLevel="0" collapsed="false">
      <c r="B67" s="6"/>
      <c r="L67" s="6"/>
    </row>
    <row r="68" customFormat="false" ht="12.8" hidden="true" customHeight="false" outlineLevel="0" collapsed="false">
      <c r="B68" s="6"/>
      <c r="L68" s="6"/>
    </row>
    <row r="69" customFormat="false" ht="12.8" hidden="true" customHeight="false" outlineLevel="0" collapsed="false">
      <c r="B69" s="6"/>
      <c r="L69" s="6"/>
    </row>
    <row r="70" customFormat="false" ht="12.8" hidden="true" customHeight="false" outlineLevel="0" collapsed="false">
      <c r="B70" s="6"/>
      <c r="L70" s="6"/>
    </row>
    <row r="71" customFormat="false" ht="12.8" hidden="true" customHeight="false" outlineLevel="0" collapsed="false">
      <c r="B71" s="6"/>
      <c r="L71" s="6"/>
    </row>
    <row r="72" customFormat="false" ht="12.8" hidden="true" customHeight="false" outlineLevel="0" collapsed="false">
      <c r="B72" s="6"/>
      <c r="L72" s="6"/>
    </row>
    <row r="73" customFormat="false" ht="12.8" hidden="true" customHeight="false" outlineLevel="0" collapsed="false">
      <c r="B73" s="6"/>
      <c r="L73" s="6"/>
    </row>
    <row r="74" customFormat="false" ht="12.8" hidden="true" customHeight="false" outlineLevel="0" collapsed="false">
      <c r="B74" s="6"/>
      <c r="L74" s="6"/>
    </row>
    <row r="75" customFormat="false" ht="12.8" hidden="true" customHeight="false" outlineLevel="0" collapsed="false">
      <c r="B75" s="6"/>
      <c r="L75" s="6"/>
    </row>
    <row r="76" s="31" customFormat="true" ht="12.8" hidden="true" customHeight="false" outlineLevel="0" collapsed="false">
      <c r="A76" s="24"/>
      <c r="B76" s="30"/>
      <c r="C76" s="24"/>
      <c r="D76" s="169" t="s">
        <v>54</v>
      </c>
      <c r="E76" s="170"/>
      <c r="F76" s="171" t="s">
        <v>55</v>
      </c>
      <c r="G76" s="169" t="s">
        <v>54</v>
      </c>
      <c r="H76" s="170"/>
      <c r="I76" s="172"/>
      <c r="J76" s="173" t="s">
        <v>55</v>
      </c>
      <c r="K76" s="170"/>
      <c r="L76" s="49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 s="31" customFormat="true" ht="14.4" hidden="true" customHeight="true" outlineLevel="0" collapsed="false">
      <c r="A77" s="24"/>
      <c r="B77" s="176"/>
      <c r="C77" s="177"/>
      <c r="D77" s="177"/>
      <c r="E77" s="177"/>
      <c r="F77" s="177"/>
      <c r="G77" s="177"/>
      <c r="H77" s="177"/>
      <c r="I77" s="178"/>
      <c r="J77" s="177"/>
      <c r="K77" s="177"/>
      <c r="L77" s="49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 customFormat="false" ht="12.8" hidden="true" customHeight="false" outlineLevel="0" collapsed="false"/>
    <row r="79" customFormat="false" ht="12.8" hidden="true" customHeight="false" outlineLevel="0" collapsed="false"/>
    <row r="80" customFormat="false" ht="12.8" hidden="true" customHeight="false" outlineLevel="0" collapsed="false"/>
    <row r="81" s="31" customFormat="true" ht="6.95" hidden="true" customHeight="true" outlineLevel="0" collapsed="false">
      <c r="A81" s="24"/>
      <c r="B81" s="179"/>
      <c r="C81" s="180"/>
      <c r="D81" s="180"/>
      <c r="E81" s="180"/>
      <c r="F81" s="180"/>
      <c r="G81" s="180"/>
      <c r="H81" s="180"/>
      <c r="I81" s="181"/>
      <c r="J81" s="180"/>
      <c r="K81" s="180"/>
      <c r="L81" s="49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</row>
    <row r="82" s="31" customFormat="true" ht="24.95" hidden="true" customHeight="true" outlineLevel="0" collapsed="false">
      <c r="A82" s="24"/>
      <c r="B82" s="25"/>
      <c r="C82" s="9" t="s">
        <v>127</v>
      </c>
      <c r="D82" s="26"/>
      <c r="E82" s="26"/>
      <c r="F82" s="26"/>
      <c r="G82" s="26"/>
      <c r="H82" s="26"/>
      <c r="I82" s="138"/>
      <c r="J82" s="26"/>
      <c r="K82" s="26"/>
      <c r="L82" s="49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</row>
    <row r="83" s="31" customFormat="true" ht="6.95" hidden="true" customHeight="true" outlineLevel="0" collapsed="false">
      <c r="A83" s="24"/>
      <c r="B83" s="25"/>
      <c r="C83" s="26"/>
      <c r="D83" s="26"/>
      <c r="E83" s="26"/>
      <c r="F83" s="26"/>
      <c r="G83" s="26"/>
      <c r="H83" s="26"/>
      <c r="I83" s="138"/>
      <c r="J83" s="26"/>
      <c r="K83" s="26"/>
      <c r="L83" s="49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 s="31" customFormat="true" ht="12" hidden="true" customHeight="true" outlineLevel="0" collapsed="false">
      <c r="A84" s="24"/>
      <c r="B84" s="25"/>
      <c r="C84" s="17" t="s">
        <v>15</v>
      </c>
      <c r="D84" s="26"/>
      <c r="E84" s="26"/>
      <c r="F84" s="26"/>
      <c r="G84" s="26"/>
      <c r="H84" s="26"/>
      <c r="I84" s="138"/>
      <c r="J84" s="26"/>
      <c r="K84" s="26"/>
      <c r="L84" s="49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 s="31" customFormat="true" ht="23.25" hidden="true" customHeight="true" outlineLevel="0" collapsed="false">
      <c r="A85" s="24"/>
      <c r="B85" s="25"/>
      <c r="C85" s="26"/>
      <c r="D85" s="26"/>
      <c r="E85" s="182" t="str">
        <f aca="false">E7</f>
        <v>TECHNICKÉ SLUŽBY KŘINICE - 4 bytové jednotky, na st. p. č. 118 k.ú. Křinice</v>
      </c>
      <c r="F85" s="182"/>
      <c r="G85" s="182"/>
      <c r="H85" s="182"/>
      <c r="I85" s="138"/>
      <c r="J85" s="26"/>
      <c r="K85" s="26"/>
      <c r="L85" s="49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</row>
    <row r="86" s="31" customFormat="true" ht="12" hidden="true" customHeight="true" outlineLevel="0" collapsed="false">
      <c r="A86" s="24"/>
      <c r="B86" s="25"/>
      <c r="C86" s="17" t="s">
        <v>123</v>
      </c>
      <c r="D86" s="26"/>
      <c r="E86" s="26"/>
      <c r="F86" s="26"/>
      <c r="G86" s="26"/>
      <c r="H86" s="26"/>
      <c r="I86" s="138"/>
      <c r="J86" s="26"/>
      <c r="K86" s="26"/>
      <c r="L86" s="49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</row>
    <row r="87" s="31" customFormat="true" ht="16.5" hidden="true" customHeight="true" outlineLevel="0" collapsed="false">
      <c r="A87" s="24"/>
      <c r="B87" s="25"/>
      <c r="C87" s="26"/>
      <c r="D87" s="26"/>
      <c r="E87" s="64" t="str">
        <f aca="false">E9</f>
        <v>01b - Stavební práce vnější</v>
      </c>
      <c r="F87" s="64"/>
      <c r="G87" s="64"/>
      <c r="H87" s="64"/>
      <c r="I87" s="138"/>
      <c r="J87" s="26"/>
      <c r="K87" s="26"/>
      <c r="L87" s="49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</row>
    <row r="88" s="31" customFormat="true" ht="6.95" hidden="true" customHeight="true" outlineLevel="0" collapsed="false">
      <c r="A88" s="24"/>
      <c r="B88" s="25"/>
      <c r="C88" s="26"/>
      <c r="D88" s="26"/>
      <c r="E88" s="26"/>
      <c r="F88" s="26"/>
      <c r="G88" s="26"/>
      <c r="H88" s="26"/>
      <c r="I88" s="138"/>
      <c r="J88" s="26"/>
      <c r="K88" s="26"/>
      <c r="L88" s="49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</row>
    <row r="89" s="31" customFormat="true" ht="12" hidden="true" customHeight="true" outlineLevel="0" collapsed="false">
      <c r="A89" s="24"/>
      <c r="B89" s="25"/>
      <c r="C89" s="17" t="s">
        <v>19</v>
      </c>
      <c r="D89" s="26"/>
      <c r="E89" s="26"/>
      <c r="F89" s="18" t="str">
        <f aca="false">F12</f>
        <v>st. p. č. 118 k.ú. Křinice</v>
      </c>
      <c r="G89" s="26"/>
      <c r="H89" s="26"/>
      <c r="I89" s="140" t="s">
        <v>21</v>
      </c>
      <c r="J89" s="183" t="str">
        <f aca="false">IF(J12="","",J12)</f>
        <v>13. 5. 2020</v>
      </c>
      <c r="K89" s="26"/>
      <c r="L89" s="49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</row>
    <row r="90" s="31" customFormat="true" ht="6.95" hidden="true" customHeight="true" outlineLevel="0" collapsed="false">
      <c r="A90" s="24"/>
      <c r="B90" s="25"/>
      <c r="C90" s="26"/>
      <c r="D90" s="26"/>
      <c r="E90" s="26"/>
      <c r="F90" s="26"/>
      <c r="G90" s="26"/>
      <c r="H90" s="26"/>
      <c r="I90" s="138"/>
      <c r="J90" s="26"/>
      <c r="K90" s="26"/>
      <c r="L90" s="49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</row>
    <row r="91" s="31" customFormat="true" ht="15.15" hidden="true" customHeight="true" outlineLevel="0" collapsed="false">
      <c r="A91" s="24"/>
      <c r="B91" s="25"/>
      <c r="C91" s="17" t="s">
        <v>23</v>
      </c>
      <c r="D91" s="26"/>
      <c r="E91" s="26"/>
      <c r="F91" s="18" t="str">
        <f aca="false">E15</f>
        <v>Obec Křinice</v>
      </c>
      <c r="G91" s="26"/>
      <c r="H91" s="26"/>
      <c r="I91" s="140" t="s">
        <v>31</v>
      </c>
      <c r="J91" s="184" t="str">
        <f aca="false">E21</f>
        <v>Tomáš Valenta</v>
      </c>
      <c r="K91" s="26"/>
      <c r="L91" s="49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</row>
    <row r="92" s="31" customFormat="true" ht="15.15" hidden="true" customHeight="true" outlineLevel="0" collapsed="false">
      <c r="A92" s="24"/>
      <c r="B92" s="25"/>
      <c r="C92" s="17" t="s">
        <v>29</v>
      </c>
      <c r="D92" s="26"/>
      <c r="E92" s="26"/>
      <c r="F92" s="18" t="str">
        <f aca="false">IF(E18="","",E18)</f>
        <v>Vyplň údaj</v>
      </c>
      <c r="G92" s="26"/>
      <c r="H92" s="26"/>
      <c r="I92" s="140" t="s">
        <v>36</v>
      </c>
      <c r="J92" s="184" t="str">
        <f aca="false">E24</f>
        <v>Tomáš Valenta</v>
      </c>
      <c r="K92" s="26"/>
      <c r="L92" s="49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</row>
    <row r="93" s="31" customFormat="true" ht="10.3" hidden="true" customHeight="true" outlineLevel="0" collapsed="false">
      <c r="A93" s="24"/>
      <c r="B93" s="25"/>
      <c r="C93" s="26"/>
      <c r="D93" s="26"/>
      <c r="E93" s="26"/>
      <c r="F93" s="26"/>
      <c r="G93" s="26"/>
      <c r="H93" s="26"/>
      <c r="I93" s="138"/>
      <c r="J93" s="26"/>
      <c r="K93" s="26"/>
      <c r="L93" s="49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</row>
    <row r="94" s="31" customFormat="true" ht="29.3" hidden="true" customHeight="true" outlineLevel="0" collapsed="false">
      <c r="A94" s="24"/>
      <c r="B94" s="25"/>
      <c r="C94" s="185" t="s">
        <v>128</v>
      </c>
      <c r="D94" s="186"/>
      <c r="E94" s="186"/>
      <c r="F94" s="186"/>
      <c r="G94" s="186"/>
      <c r="H94" s="186"/>
      <c r="I94" s="187"/>
      <c r="J94" s="188" t="s">
        <v>129</v>
      </c>
      <c r="K94" s="186"/>
      <c r="L94" s="49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</row>
    <row r="95" s="31" customFormat="true" ht="10.3" hidden="true" customHeight="true" outlineLevel="0" collapsed="false">
      <c r="A95" s="24"/>
      <c r="B95" s="25"/>
      <c r="C95" s="26"/>
      <c r="D95" s="26"/>
      <c r="E95" s="26"/>
      <c r="F95" s="26"/>
      <c r="G95" s="26"/>
      <c r="H95" s="26"/>
      <c r="I95" s="138"/>
      <c r="J95" s="26"/>
      <c r="K95" s="26"/>
      <c r="L95" s="49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</row>
    <row r="96" s="31" customFormat="true" ht="22.8" hidden="true" customHeight="true" outlineLevel="0" collapsed="false">
      <c r="A96" s="24"/>
      <c r="B96" s="25"/>
      <c r="C96" s="189" t="s">
        <v>130</v>
      </c>
      <c r="D96" s="26"/>
      <c r="E96" s="26"/>
      <c r="F96" s="26"/>
      <c r="G96" s="26"/>
      <c r="H96" s="26"/>
      <c r="I96" s="138"/>
      <c r="J96" s="190" t="n">
        <f aca="false">J134</f>
        <v>0</v>
      </c>
      <c r="K96" s="26"/>
      <c r="L96" s="49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U96" s="3" t="s">
        <v>131</v>
      </c>
    </row>
    <row r="97" s="191" customFormat="true" ht="24.95" hidden="true" customHeight="true" outlineLevel="0" collapsed="false">
      <c r="B97" s="192"/>
      <c r="C97" s="193"/>
      <c r="D97" s="194" t="s">
        <v>132</v>
      </c>
      <c r="E97" s="195"/>
      <c r="F97" s="195"/>
      <c r="G97" s="195"/>
      <c r="H97" s="195"/>
      <c r="I97" s="196"/>
      <c r="J97" s="197" t="n">
        <f aca="false">J135</f>
        <v>0</v>
      </c>
      <c r="K97" s="193"/>
      <c r="L97" s="198"/>
    </row>
    <row r="98" s="199" customFormat="true" ht="19.95" hidden="true" customHeight="true" outlineLevel="0" collapsed="false">
      <c r="B98" s="200"/>
      <c r="C98" s="117"/>
      <c r="D98" s="201" t="s">
        <v>133</v>
      </c>
      <c r="E98" s="202"/>
      <c r="F98" s="202"/>
      <c r="G98" s="202"/>
      <c r="H98" s="202"/>
      <c r="I98" s="203"/>
      <c r="J98" s="204" t="n">
        <f aca="false">J136</f>
        <v>0</v>
      </c>
      <c r="K98" s="117"/>
      <c r="L98" s="205"/>
    </row>
    <row r="99" s="199" customFormat="true" ht="19.95" hidden="true" customHeight="true" outlineLevel="0" collapsed="false">
      <c r="B99" s="200"/>
      <c r="C99" s="117"/>
      <c r="D99" s="201" t="s">
        <v>134</v>
      </c>
      <c r="E99" s="202"/>
      <c r="F99" s="202"/>
      <c r="G99" s="202"/>
      <c r="H99" s="202"/>
      <c r="I99" s="203"/>
      <c r="J99" s="204" t="n">
        <f aca="false">J158</f>
        <v>0</v>
      </c>
      <c r="K99" s="117"/>
      <c r="L99" s="205"/>
    </row>
    <row r="100" s="199" customFormat="true" ht="19.95" hidden="true" customHeight="true" outlineLevel="0" collapsed="false">
      <c r="B100" s="200"/>
      <c r="C100" s="117"/>
      <c r="D100" s="201" t="s">
        <v>393</v>
      </c>
      <c r="E100" s="202"/>
      <c r="F100" s="202"/>
      <c r="G100" s="202"/>
      <c r="H100" s="202"/>
      <c r="I100" s="203"/>
      <c r="J100" s="204" t="n">
        <f aca="false">J177</f>
        <v>0</v>
      </c>
      <c r="K100" s="117"/>
      <c r="L100" s="205"/>
    </row>
    <row r="101" s="199" customFormat="true" ht="19.95" hidden="true" customHeight="true" outlineLevel="0" collapsed="false">
      <c r="B101" s="200"/>
      <c r="C101" s="117"/>
      <c r="D101" s="201" t="s">
        <v>136</v>
      </c>
      <c r="E101" s="202"/>
      <c r="F101" s="202"/>
      <c r="G101" s="202"/>
      <c r="H101" s="202"/>
      <c r="I101" s="203"/>
      <c r="J101" s="204" t="n">
        <f aca="false">J199</f>
        <v>0</v>
      </c>
      <c r="K101" s="117"/>
      <c r="L101" s="205"/>
    </row>
    <row r="102" s="199" customFormat="true" ht="19.95" hidden="true" customHeight="true" outlineLevel="0" collapsed="false">
      <c r="B102" s="200"/>
      <c r="C102" s="117"/>
      <c r="D102" s="201" t="s">
        <v>1599</v>
      </c>
      <c r="E102" s="202"/>
      <c r="F102" s="202"/>
      <c r="G102" s="202"/>
      <c r="H102" s="202"/>
      <c r="I102" s="203"/>
      <c r="J102" s="204" t="n">
        <f aca="false">J320</f>
        <v>0</v>
      </c>
      <c r="K102" s="117"/>
      <c r="L102" s="205"/>
    </row>
    <row r="103" s="199" customFormat="true" ht="19.95" hidden="true" customHeight="true" outlineLevel="0" collapsed="false">
      <c r="B103" s="200"/>
      <c r="C103" s="117"/>
      <c r="D103" s="201" t="s">
        <v>138</v>
      </c>
      <c r="E103" s="202"/>
      <c r="F103" s="202"/>
      <c r="G103" s="202"/>
      <c r="H103" s="202"/>
      <c r="I103" s="203"/>
      <c r="J103" s="204" t="n">
        <f aca="false">J362</f>
        <v>0</v>
      </c>
      <c r="K103" s="117"/>
      <c r="L103" s="205"/>
    </row>
    <row r="104" s="199" customFormat="true" ht="19.95" hidden="true" customHeight="true" outlineLevel="0" collapsed="false">
      <c r="B104" s="200"/>
      <c r="C104" s="117"/>
      <c r="D104" s="201" t="s">
        <v>139</v>
      </c>
      <c r="E104" s="202"/>
      <c r="F104" s="202"/>
      <c r="G104" s="202"/>
      <c r="H104" s="202"/>
      <c r="I104" s="203"/>
      <c r="J104" s="204" t="n">
        <f aca="false">J368</f>
        <v>0</v>
      </c>
      <c r="K104" s="117"/>
      <c r="L104" s="205"/>
    </row>
    <row r="105" s="191" customFormat="true" ht="24.95" hidden="true" customHeight="true" outlineLevel="0" collapsed="false">
      <c r="B105" s="192"/>
      <c r="C105" s="193"/>
      <c r="D105" s="194" t="s">
        <v>140</v>
      </c>
      <c r="E105" s="195"/>
      <c r="F105" s="195"/>
      <c r="G105" s="195"/>
      <c r="H105" s="195"/>
      <c r="I105" s="196"/>
      <c r="J105" s="197" t="n">
        <f aca="false">J370</f>
        <v>0</v>
      </c>
      <c r="K105" s="193"/>
      <c r="L105" s="198"/>
    </row>
    <row r="106" s="199" customFormat="true" ht="19.95" hidden="true" customHeight="true" outlineLevel="0" collapsed="false">
      <c r="B106" s="200"/>
      <c r="C106" s="117"/>
      <c r="D106" s="201" t="s">
        <v>396</v>
      </c>
      <c r="E106" s="202"/>
      <c r="F106" s="202"/>
      <c r="G106" s="202"/>
      <c r="H106" s="202"/>
      <c r="I106" s="203"/>
      <c r="J106" s="204" t="n">
        <f aca="false">J371</f>
        <v>0</v>
      </c>
      <c r="K106" s="117"/>
      <c r="L106" s="205"/>
    </row>
    <row r="107" s="199" customFormat="true" ht="19.95" hidden="true" customHeight="true" outlineLevel="0" collapsed="false">
      <c r="B107" s="200"/>
      <c r="C107" s="117"/>
      <c r="D107" s="201" t="s">
        <v>397</v>
      </c>
      <c r="E107" s="202"/>
      <c r="F107" s="202"/>
      <c r="G107" s="202"/>
      <c r="H107" s="202"/>
      <c r="I107" s="203"/>
      <c r="J107" s="204" t="n">
        <f aca="false">J393</f>
        <v>0</v>
      </c>
      <c r="K107" s="117"/>
      <c r="L107" s="205"/>
    </row>
    <row r="108" s="199" customFormat="true" ht="19.95" hidden="true" customHeight="true" outlineLevel="0" collapsed="false">
      <c r="B108" s="200"/>
      <c r="C108" s="117"/>
      <c r="D108" s="201" t="s">
        <v>1600</v>
      </c>
      <c r="E108" s="202"/>
      <c r="F108" s="202"/>
      <c r="G108" s="202"/>
      <c r="H108" s="202"/>
      <c r="I108" s="203"/>
      <c r="J108" s="204" t="n">
        <f aca="false">J407</f>
        <v>0</v>
      </c>
      <c r="K108" s="117"/>
      <c r="L108" s="205"/>
    </row>
    <row r="109" s="199" customFormat="true" ht="19.95" hidden="true" customHeight="true" outlineLevel="0" collapsed="false">
      <c r="B109" s="200"/>
      <c r="C109" s="117"/>
      <c r="D109" s="201" t="s">
        <v>1601</v>
      </c>
      <c r="E109" s="202"/>
      <c r="F109" s="202"/>
      <c r="G109" s="202"/>
      <c r="H109" s="202"/>
      <c r="I109" s="203"/>
      <c r="J109" s="204" t="n">
        <f aca="false">J430</f>
        <v>0</v>
      </c>
      <c r="K109" s="117"/>
      <c r="L109" s="205"/>
    </row>
    <row r="110" s="199" customFormat="true" ht="19.95" hidden="true" customHeight="true" outlineLevel="0" collapsed="false">
      <c r="B110" s="200"/>
      <c r="C110" s="117"/>
      <c r="D110" s="201" t="s">
        <v>1602</v>
      </c>
      <c r="E110" s="202"/>
      <c r="F110" s="202"/>
      <c r="G110" s="202"/>
      <c r="H110" s="202"/>
      <c r="I110" s="203"/>
      <c r="J110" s="204" t="n">
        <f aca="false">J439</f>
        <v>0</v>
      </c>
      <c r="K110" s="117"/>
      <c r="L110" s="205"/>
    </row>
    <row r="111" s="199" customFormat="true" ht="19.95" hidden="true" customHeight="true" outlineLevel="0" collapsed="false">
      <c r="B111" s="200"/>
      <c r="C111" s="117"/>
      <c r="D111" s="201" t="s">
        <v>1603</v>
      </c>
      <c r="E111" s="202"/>
      <c r="F111" s="202"/>
      <c r="G111" s="202"/>
      <c r="H111" s="202"/>
      <c r="I111" s="203"/>
      <c r="J111" s="204" t="n">
        <f aca="false">J462</f>
        <v>0</v>
      </c>
      <c r="K111" s="117"/>
      <c r="L111" s="205"/>
    </row>
    <row r="112" s="199" customFormat="true" ht="19.95" hidden="true" customHeight="true" outlineLevel="0" collapsed="false">
      <c r="B112" s="200"/>
      <c r="C112" s="117"/>
      <c r="D112" s="201" t="s">
        <v>142</v>
      </c>
      <c r="E112" s="202"/>
      <c r="F112" s="202"/>
      <c r="G112" s="202"/>
      <c r="H112" s="202"/>
      <c r="I112" s="203"/>
      <c r="J112" s="204" t="n">
        <f aca="false">J477</f>
        <v>0</v>
      </c>
      <c r="K112" s="117"/>
      <c r="L112" s="205"/>
    </row>
    <row r="113" s="191" customFormat="true" ht="24.95" hidden="true" customHeight="true" outlineLevel="0" collapsed="false">
      <c r="B113" s="192"/>
      <c r="C113" s="193"/>
      <c r="D113" s="194" t="s">
        <v>143</v>
      </c>
      <c r="E113" s="195"/>
      <c r="F113" s="195"/>
      <c r="G113" s="195"/>
      <c r="H113" s="195"/>
      <c r="I113" s="196"/>
      <c r="J113" s="197" t="n">
        <f aca="false">J510</f>
        <v>0</v>
      </c>
      <c r="K113" s="193"/>
      <c r="L113" s="198"/>
    </row>
    <row r="114" s="199" customFormat="true" ht="19.95" hidden="true" customHeight="true" outlineLevel="0" collapsed="false">
      <c r="B114" s="200"/>
      <c r="C114" s="117"/>
      <c r="D114" s="201" t="s">
        <v>144</v>
      </c>
      <c r="E114" s="202"/>
      <c r="F114" s="202"/>
      <c r="G114" s="202"/>
      <c r="H114" s="202"/>
      <c r="I114" s="203"/>
      <c r="J114" s="204" t="n">
        <f aca="false">J511</f>
        <v>0</v>
      </c>
      <c r="K114" s="117"/>
      <c r="L114" s="205"/>
    </row>
    <row r="115" s="31" customFormat="true" ht="21.85" hidden="true" customHeight="true" outlineLevel="0" collapsed="false">
      <c r="A115" s="24"/>
      <c r="B115" s="25"/>
      <c r="C115" s="26"/>
      <c r="D115" s="26"/>
      <c r="E115" s="26"/>
      <c r="F115" s="26"/>
      <c r="G115" s="26"/>
      <c r="H115" s="26"/>
      <c r="I115" s="138"/>
      <c r="J115" s="26"/>
      <c r="K115" s="26"/>
      <c r="L115" s="49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 s="31" customFormat="true" ht="6.95" hidden="true" customHeight="true" outlineLevel="0" collapsed="false">
      <c r="A116" s="24"/>
      <c r="B116" s="52"/>
      <c r="C116" s="53"/>
      <c r="D116" s="53"/>
      <c r="E116" s="53"/>
      <c r="F116" s="53"/>
      <c r="G116" s="53"/>
      <c r="H116" s="53"/>
      <c r="I116" s="178"/>
      <c r="J116" s="53"/>
      <c r="K116" s="53"/>
      <c r="L116" s="49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 customFormat="false" ht="12.8" hidden="true" customHeight="false" outlineLevel="0" collapsed="false"/>
    <row r="118" customFormat="false" ht="12.8" hidden="true" customHeight="false" outlineLevel="0" collapsed="false"/>
    <row r="119" customFormat="false" ht="12.8" hidden="true" customHeight="false" outlineLevel="0" collapsed="false"/>
    <row r="120" s="31" customFormat="true" ht="6.95" hidden="false" customHeight="true" outlineLevel="0" collapsed="false">
      <c r="A120" s="24"/>
      <c r="B120" s="54"/>
      <c r="C120" s="55"/>
      <c r="D120" s="55"/>
      <c r="E120" s="55"/>
      <c r="F120" s="55"/>
      <c r="G120" s="55"/>
      <c r="H120" s="55"/>
      <c r="I120" s="181"/>
      <c r="J120" s="55"/>
      <c r="K120" s="55"/>
      <c r="L120" s="49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</row>
    <row r="121" s="31" customFormat="true" ht="24.95" hidden="false" customHeight="true" outlineLevel="0" collapsed="false">
      <c r="A121" s="24"/>
      <c r="B121" s="25"/>
      <c r="C121" s="9" t="s">
        <v>145</v>
      </c>
      <c r="D121" s="26"/>
      <c r="E121" s="26"/>
      <c r="F121" s="26"/>
      <c r="G121" s="26"/>
      <c r="H121" s="26"/>
      <c r="I121" s="138"/>
      <c r="J121" s="26"/>
      <c r="K121" s="26"/>
      <c r="L121" s="49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</row>
    <row r="122" s="31" customFormat="true" ht="6.95" hidden="false" customHeight="true" outlineLevel="0" collapsed="false">
      <c r="A122" s="24"/>
      <c r="B122" s="25"/>
      <c r="C122" s="26"/>
      <c r="D122" s="26"/>
      <c r="E122" s="26"/>
      <c r="F122" s="26"/>
      <c r="G122" s="26"/>
      <c r="H122" s="26"/>
      <c r="I122" s="138"/>
      <c r="J122" s="26"/>
      <c r="K122" s="26"/>
      <c r="L122" s="49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</row>
    <row r="123" s="31" customFormat="true" ht="12" hidden="false" customHeight="true" outlineLevel="0" collapsed="false">
      <c r="A123" s="24"/>
      <c r="B123" s="25"/>
      <c r="C123" s="17" t="s">
        <v>15</v>
      </c>
      <c r="D123" s="26"/>
      <c r="E123" s="26"/>
      <c r="F123" s="26"/>
      <c r="G123" s="26"/>
      <c r="H123" s="26"/>
      <c r="I123" s="138"/>
      <c r="J123" s="26"/>
      <c r="K123" s="26"/>
      <c r="L123" s="49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</row>
    <row r="124" s="31" customFormat="true" ht="23.25" hidden="false" customHeight="true" outlineLevel="0" collapsed="false">
      <c r="A124" s="24"/>
      <c r="B124" s="25"/>
      <c r="C124" s="26"/>
      <c r="D124" s="26"/>
      <c r="E124" s="182" t="str">
        <f aca="false">E7</f>
        <v>TECHNICKÉ SLUŽBY KŘINICE - 4 bytové jednotky, na st. p. č. 118 k.ú. Křinice</v>
      </c>
      <c r="F124" s="182"/>
      <c r="G124" s="182"/>
      <c r="H124" s="182"/>
      <c r="I124" s="138"/>
      <c r="J124" s="26"/>
      <c r="K124" s="26"/>
      <c r="L124" s="49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</row>
    <row r="125" s="31" customFormat="true" ht="12" hidden="false" customHeight="true" outlineLevel="0" collapsed="false">
      <c r="A125" s="24"/>
      <c r="B125" s="25"/>
      <c r="C125" s="17" t="s">
        <v>123</v>
      </c>
      <c r="D125" s="26"/>
      <c r="E125" s="26"/>
      <c r="F125" s="26"/>
      <c r="G125" s="26"/>
      <c r="H125" s="26"/>
      <c r="I125" s="138"/>
      <c r="J125" s="26"/>
      <c r="K125" s="26"/>
      <c r="L125" s="49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</row>
    <row r="126" s="31" customFormat="true" ht="16.5" hidden="false" customHeight="true" outlineLevel="0" collapsed="false">
      <c r="A126" s="24"/>
      <c r="B126" s="25"/>
      <c r="C126" s="26"/>
      <c r="D126" s="26"/>
      <c r="E126" s="64" t="str">
        <f aca="false">E9</f>
        <v>01b - Stavební práce vnější</v>
      </c>
      <c r="F126" s="64"/>
      <c r="G126" s="64"/>
      <c r="H126" s="64"/>
      <c r="I126" s="138"/>
      <c r="J126" s="26"/>
      <c r="K126" s="26"/>
      <c r="L126" s="49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</row>
    <row r="127" s="31" customFormat="true" ht="6.95" hidden="false" customHeight="true" outlineLevel="0" collapsed="false">
      <c r="A127" s="24"/>
      <c r="B127" s="25"/>
      <c r="C127" s="26"/>
      <c r="D127" s="26"/>
      <c r="E127" s="26"/>
      <c r="F127" s="26"/>
      <c r="G127" s="26"/>
      <c r="H127" s="26"/>
      <c r="I127" s="138"/>
      <c r="J127" s="26"/>
      <c r="K127" s="26"/>
      <c r="L127" s="49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</row>
    <row r="128" s="31" customFormat="true" ht="12" hidden="false" customHeight="true" outlineLevel="0" collapsed="false">
      <c r="A128" s="24"/>
      <c r="B128" s="25"/>
      <c r="C128" s="17" t="s">
        <v>19</v>
      </c>
      <c r="D128" s="26"/>
      <c r="E128" s="26"/>
      <c r="F128" s="18" t="str">
        <f aca="false">F12</f>
        <v>st. p. č. 118 k.ú. Křinice</v>
      </c>
      <c r="G128" s="26"/>
      <c r="H128" s="26"/>
      <c r="I128" s="140" t="s">
        <v>21</v>
      </c>
      <c r="J128" s="183" t="str">
        <f aca="false">IF(J12="","",J12)</f>
        <v>13. 5. 2020</v>
      </c>
      <c r="K128" s="26"/>
      <c r="L128" s="49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</row>
    <row r="129" s="31" customFormat="true" ht="6.95" hidden="false" customHeight="true" outlineLevel="0" collapsed="false">
      <c r="A129" s="24"/>
      <c r="B129" s="25"/>
      <c r="C129" s="26"/>
      <c r="D129" s="26"/>
      <c r="E129" s="26"/>
      <c r="F129" s="26"/>
      <c r="G129" s="26"/>
      <c r="H129" s="26"/>
      <c r="I129" s="138"/>
      <c r="J129" s="26"/>
      <c r="K129" s="26"/>
      <c r="L129" s="49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</row>
    <row r="130" s="31" customFormat="true" ht="15.15" hidden="false" customHeight="true" outlineLevel="0" collapsed="false">
      <c r="A130" s="24"/>
      <c r="B130" s="25"/>
      <c r="C130" s="17" t="s">
        <v>23</v>
      </c>
      <c r="D130" s="26"/>
      <c r="E130" s="26"/>
      <c r="F130" s="18" t="str">
        <f aca="false">E15</f>
        <v>Obec Křinice</v>
      </c>
      <c r="G130" s="26"/>
      <c r="H130" s="26"/>
      <c r="I130" s="140" t="s">
        <v>31</v>
      </c>
      <c r="J130" s="184" t="str">
        <f aca="false">E21</f>
        <v>Tomáš Valenta</v>
      </c>
      <c r="K130" s="26"/>
      <c r="L130" s="49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</row>
    <row r="131" s="31" customFormat="true" ht="15.15" hidden="false" customHeight="true" outlineLevel="0" collapsed="false">
      <c r="A131" s="24"/>
      <c r="B131" s="25"/>
      <c r="C131" s="17" t="s">
        <v>29</v>
      </c>
      <c r="D131" s="26"/>
      <c r="E131" s="26"/>
      <c r="F131" s="18" t="str">
        <f aca="false">IF(E18="","",E18)</f>
        <v>Vyplň údaj</v>
      </c>
      <c r="G131" s="26"/>
      <c r="H131" s="26"/>
      <c r="I131" s="140" t="s">
        <v>36</v>
      </c>
      <c r="J131" s="184" t="str">
        <f aca="false">E24</f>
        <v>Tomáš Valenta</v>
      </c>
      <c r="K131" s="26"/>
      <c r="L131" s="49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</row>
    <row r="132" s="31" customFormat="true" ht="10.3" hidden="false" customHeight="true" outlineLevel="0" collapsed="false">
      <c r="A132" s="24"/>
      <c r="B132" s="25"/>
      <c r="C132" s="26"/>
      <c r="D132" s="26"/>
      <c r="E132" s="26"/>
      <c r="F132" s="26"/>
      <c r="G132" s="26"/>
      <c r="H132" s="26"/>
      <c r="I132" s="138"/>
      <c r="J132" s="26"/>
      <c r="K132" s="26"/>
      <c r="L132" s="49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</row>
    <row r="133" s="214" customFormat="true" ht="29.3" hidden="false" customHeight="true" outlineLevel="0" collapsed="false">
      <c r="A133" s="206"/>
      <c r="B133" s="207"/>
      <c r="C133" s="208" t="s">
        <v>146</v>
      </c>
      <c r="D133" s="209" t="s">
        <v>64</v>
      </c>
      <c r="E133" s="209" t="s">
        <v>60</v>
      </c>
      <c r="F133" s="209" t="s">
        <v>61</v>
      </c>
      <c r="G133" s="209" t="s">
        <v>147</v>
      </c>
      <c r="H133" s="209" t="s">
        <v>148</v>
      </c>
      <c r="I133" s="210" t="s">
        <v>149</v>
      </c>
      <c r="J133" s="211" t="s">
        <v>129</v>
      </c>
      <c r="K133" s="212" t="s">
        <v>150</v>
      </c>
      <c r="L133" s="213"/>
      <c r="M133" s="82"/>
      <c r="N133" s="83" t="s">
        <v>43</v>
      </c>
      <c r="O133" s="83" t="s">
        <v>151</v>
      </c>
      <c r="P133" s="83" t="s">
        <v>152</v>
      </c>
      <c r="Q133" s="83" t="s">
        <v>153</v>
      </c>
      <c r="R133" s="83" t="s">
        <v>154</v>
      </c>
      <c r="S133" s="83" t="s">
        <v>155</v>
      </c>
      <c r="T133" s="84" t="s">
        <v>156</v>
      </c>
      <c r="U133" s="206"/>
      <c r="V133" s="206"/>
      <c r="W133" s="206"/>
      <c r="X133" s="206"/>
      <c r="Y133" s="206"/>
      <c r="Z133" s="206"/>
      <c r="AA133" s="206"/>
      <c r="AB133" s="206"/>
      <c r="AC133" s="206"/>
      <c r="AD133" s="206"/>
      <c r="AE133" s="206"/>
    </row>
    <row r="134" s="31" customFormat="true" ht="22.8" hidden="false" customHeight="true" outlineLevel="0" collapsed="false">
      <c r="A134" s="24"/>
      <c r="B134" s="25"/>
      <c r="C134" s="90" t="s">
        <v>157</v>
      </c>
      <c r="D134" s="26"/>
      <c r="E134" s="26"/>
      <c r="F134" s="26"/>
      <c r="G134" s="26"/>
      <c r="H134" s="26"/>
      <c r="I134" s="138"/>
      <c r="J134" s="215" t="n">
        <f aca="false">BK134</f>
        <v>0</v>
      </c>
      <c r="K134" s="26"/>
      <c r="L134" s="30"/>
      <c r="M134" s="85"/>
      <c r="N134" s="216"/>
      <c r="O134" s="86"/>
      <c r="P134" s="217" t="n">
        <f aca="false">P135+P370+P510</f>
        <v>0</v>
      </c>
      <c r="Q134" s="86"/>
      <c r="R134" s="217" t="n">
        <f aca="false">R135+R370+R510</f>
        <v>59.2599765</v>
      </c>
      <c r="S134" s="86"/>
      <c r="T134" s="218" t="n">
        <f aca="false">T135+T370+T510</f>
        <v>14.373327</v>
      </c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T134" s="3" t="s">
        <v>78</v>
      </c>
      <c r="AU134" s="3" t="s">
        <v>131</v>
      </c>
      <c r="BK134" s="219" t="n">
        <f aca="false">BK135+BK370+BK510</f>
        <v>0</v>
      </c>
    </row>
    <row r="135" s="220" customFormat="true" ht="25.9" hidden="false" customHeight="true" outlineLevel="0" collapsed="false">
      <c r="B135" s="221"/>
      <c r="C135" s="222"/>
      <c r="D135" s="223" t="s">
        <v>78</v>
      </c>
      <c r="E135" s="224" t="s">
        <v>158</v>
      </c>
      <c r="F135" s="224" t="s">
        <v>159</v>
      </c>
      <c r="G135" s="222"/>
      <c r="H135" s="222"/>
      <c r="I135" s="225"/>
      <c r="J135" s="226" t="n">
        <f aca="false">BK135</f>
        <v>0</v>
      </c>
      <c r="K135" s="222"/>
      <c r="L135" s="227"/>
      <c r="M135" s="228"/>
      <c r="N135" s="229"/>
      <c r="O135" s="229"/>
      <c r="P135" s="230" t="n">
        <f aca="false">P136+P158+P177+P199+P320+P362+P368</f>
        <v>0</v>
      </c>
      <c r="Q135" s="229"/>
      <c r="R135" s="230" t="n">
        <f aca="false">R136+R158+R177+R199+R320+R362+R368</f>
        <v>54.92294384</v>
      </c>
      <c r="S135" s="229"/>
      <c r="T135" s="231" t="n">
        <f aca="false">T136+T158+T177+T199+T320+T362+T368</f>
        <v>14.11356</v>
      </c>
      <c r="AR135" s="232" t="s">
        <v>86</v>
      </c>
      <c r="AT135" s="233" t="s">
        <v>78</v>
      </c>
      <c r="AU135" s="233" t="s">
        <v>79</v>
      </c>
      <c r="AY135" s="232" t="s">
        <v>160</v>
      </c>
      <c r="BK135" s="234" t="n">
        <f aca="false">BK136+BK158+BK177+BK199+BK320+BK362+BK368</f>
        <v>0</v>
      </c>
    </row>
    <row r="136" s="220" customFormat="true" ht="22.8" hidden="false" customHeight="true" outlineLevel="0" collapsed="false">
      <c r="B136" s="221"/>
      <c r="C136" s="222"/>
      <c r="D136" s="223" t="s">
        <v>78</v>
      </c>
      <c r="E136" s="235" t="s">
        <v>86</v>
      </c>
      <c r="F136" s="235" t="s">
        <v>161</v>
      </c>
      <c r="G136" s="222"/>
      <c r="H136" s="222"/>
      <c r="I136" s="225"/>
      <c r="J136" s="236" t="n">
        <f aca="false">BK136</f>
        <v>0</v>
      </c>
      <c r="K136" s="222"/>
      <c r="L136" s="227"/>
      <c r="M136" s="228"/>
      <c r="N136" s="229"/>
      <c r="O136" s="229"/>
      <c r="P136" s="230" t="n">
        <f aca="false">SUM(P137:P157)</f>
        <v>0</v>
      </c>
      <c r="Q136" s="229"/>
      <c r="R136" s="230" t="n">
        <f aca="false">SUM(R137:R157)</f>
        <v>31.542</v>
      </c>
      <c r="S136" s="229"/>
      <c r="T136" s="231" t="n">
        <f aca="false">SUM(T137:T157)</f>
        <v>0</v>
      </c>
      <c r="AR136" s="232" t="s">
        <v>86</v>
      </c>
      <c r="AT136" s="233" t="s">
        <v>78</v>
      </c>
      <c r="AU136" s="233" t="s">
        <v>86</v>
      </c>
      <c r="AY136" s="232" t="s">
        <v>160</v>
      </c>
      <c r="BK136" s="234" t="n">
        <f aca="false">SUM(BK137:BK157)</f>
        <v>0</v>
      </c>
    </row>
    <row r="137" s="31" customFormat="true" ht="21.75" hidden="false" customHeight="true" outlineLevel="0" collapsed="false">
      <c r="A137" s="24"/>
      <c r="B137" s="25"/>
      <c r="C137" s="237" t="s">
        <v>86</v>
      </c>
      <c r="D137" s="237" t="s">
        <v>162</v>
      </c>
      <c r="E137" s="238" t="s">
        <v>1604</v>
      </c>
      <c r="F137" s="239" t="s">
        <v>1605</v>
      </c>
      <c r="G137" s="240" t="s">
        <v>165</v>
      </c>
      <c r="H137" s="241" t="n">
        <v>9.5</v>
      </c>
      <c r="I137" s="242"/>
      <c r="J137" s="243" t="n">
        <f aca="false">ROUND(I137*H137,2)</f>
        <v>0</v>
      </c>
      <c r="K137" s="244"/>
      <c r="L137" s="30"/>
      <c r="M137" s="245"/>
      <c r="N137" s="246" t="s">
        <v>44</v>
      </c>
      <c r="O137" s="74"/>
      <c r="P137" s="247" t="n">
        <f aca="false">O137*H137</f>
        <v>0</v>
      </c>
      <c r="Q137" s="247" t="n">
        <v>0</v>
      </c>
      <c r="R137" s="247" t="n">
        <f aca="false">Q137*H137</f>
        <v>0</v>
      </c>
      <c r="S137" s="247" t="n">
        <v>0</v>
      </c>
      <c r="T137" s="248" t="n">
        <f aca="false">S137*H137</f>
        <v>0</v>
      </c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R137" s="249" t="s">
        <v>166</v>
      </c>
      <c r="AT137" s="249" t="s">
        <v>162</v>
      </c>
      <c r="AU137" s="249" t="s">
        <v>88</v>
      </c>
      <c r="AY137" s="3" t="s">
        <v>160</v>
      </c>
      <c r="BE137" s="250" t="n">
        <f aca="false">IF(N137="základní",J137,0)</f>
        <v>0</v>
      </c>
      <c r="BF137" s="250" t="n">
        <f aca="false">IF(N137="snížená",J137,0)</f>
        <v>0</v>
      </c>
      <c r="BG137" s="250" t="n">
        <f aca="false">IF(N137="zákl. přenesená",J137,0)</f>
        <v>0</v>
      </c>
      <c r="BH137" s="250" t="n">
        <f aca="false">IF(N137="sníž. přenesená",J137,0)</f>
        <v>0</v>
      </c>
      <c r="BI137" s="250" t="n">
        <f aca="false">IF(N137="nulová",J137,0)</f>
        <v>0</v>
      </c>
      <c r="BJ137" s="3" t="s">
        <v>86</v>
      </c>
      <c r="BK137" s="250" t="n">
        <f aca="false">ROUND(I137*H137,2)</f>
        <v>0</v>
      </c>
      <c r="BL137" s="3" t="s">
        <v>166</v>
      </c>
      <c r="BM137" s="249" t="s">
        <v>1606</v>
      </c>
    </row>
    <row r="138" s="251" customFormat="true" ht="12.8" hidden="false" customHeight="false" outlineLevel="0" collapsed="false">
      <c r="B138" s="252"/>
      <c r="C138" s="253"/>
      <c r="D138" s="254" t="s">
        <v>168</v>
      </c>
      <c r="E138" s="255"/>
      <c r="F138" s="256" t="s">
        <v>1607</v>
      </c>
      <c r="G138" s="253"/>
      <c r="H138" s="257" t="n">
        <v>1.614</v>
      </c>
      <c r="I138" s="258"/>
      <c r="J138" s="253"/>
      <c r="K138" s="253"/>
      <c r="L138" s="259"/>
      <c r="M138" s="260"/>
      <c r="N138" s="261"/>
      <c r="O138" s="261"/>
      <c r="P138" s="261"/>
      <c r="Q138" s="261"/>
      <c r="R138" s="261"/>
      <c r="S138" s="261"/>
      <c r="T138" s="262"/>
      <c r="AT138" s="263" t="s">
        <v>168</v>
      </c>
      <c r="AU138" s="263" t="s">
        <v>88</v>
      </c>
      <c r="AV138" s="251" t="s">
        <v>88</v>
      </c>
      <c r="AW138" s="251" t="s">
        <v>35</v>
      </c>
      <c r="AX138" s="251" t="s">
        <v>79</v>
      </c>
      <c r="AY138" s="263" t="s">
        <v>160</v>
      </c>
    </row>
    <row r="139" s="276" customFormat="true" ht="12.8" hidden="false" customHeight="false" outlineLevel="0" collapsed="false">
      <c r="B139" s="277"/>
      <c r="C139" s="278"/>
      <c r="D139" s="254" t="s">
        <v>168</v>
      </c>
      <c r="E139" s="279"/>
      <c r="F139" s="280" t="s">
        <v>1608</v>
      </c>
      <c r="G139" s="278"/>
      <c r="H139" s="279"/>
      <c r="I139" s="281"/>
      <c r="J139" s="278"/>
      <c r="K139" s="278"/>
      <c r="L139" s="282"/>
      <c r="M139" s="283"/>
      <c r="N139" s="284"/>
      <c r="O139" s="284"/>
      <c r="P139" s="284"/>
      <c r="Q139" s="284"/>
      <c r="R139" s="284"/>
      <c r="S139" s="284"/>
      <c r="T139" s="285"/>
      <c r="AT139" s="286" t="s">
        <v>168</v>
      </c>
      <c r="AU139" s="286" t="s">
        <v>88</v>
      </c>
      <c r="AV139" s="276" t="s">
        <v>86</v>
      </c>
      <c r="AW139" s="276" t="s">
        <v>35</v>
      </c>
      <c r="AX139" s="276" t="s">
        <v>79</v>
      </c>
      <c r="AY139" s="286" t="s">
        <v>160</v>
      </c>
    </row>
    <row r="140" s="251" customFormat="true" ht="12.8" hidden="false" customHeight="false" outlineLevel="0" collapsed="false">
      <c r="B140" s="252"/>
      <c r="C140" s="253"/>
      <c r="D140" s="254" t="s">
        <v>168</v>
      </c>
      <c r="E140" s="255"/>
      <c r="F140" s="256" t="s">
        <v>1609</v>
      </c>
      <c r="G140" s="253"/>
      <c r="H140" s="257" t="n">
        <v>2.178</v>
      </c>
      <c r="I140" s="258"/>
      <c r="J140" s="253"/>
      <c r="K140" s="253"/>
      <c r="L140" s="259"/>
      <c r="M140" s="260"/>
      <c r="N140" s="261"/>
      <c r="O140" s="261"/>
      <c r="P140" s="261"/>
      <c r="Q140" s="261"/>
      <c r="R140" s="261"/>
      <c r="S140" s="261"/>
      <c r="T140" s="262"/>
      <c r="AT140" s="263" t="s">
        <v>168</v>
      </c>
      <c r="AU140" s="263" t="s">
        <v>88</v>
      </c>
      <c r="AV140" s="251" t="s">
        <v>88</v>
      </c>
      <c r="AW140" s="251" t="s">
        <v>35</v>
      </c>
      <c r="AX140" s="251" t="s">
        <v>79</v>
      </c>
      <c r="AY140" s="263" t="s">
        <v>160</v>
      </c>
    </row>
    <row r="141" s="251" customFormat="true" ht="12.8" hidden="false" customHeight="false" outlineLevel="0" collapsed="false">
      <c r="B141" s="252"/>
      <c r="C141" s="253"/>
      <c r="D141" s="254" t="s">
        <v>168</v>
      </c>
      <c r="E141" s="255"/>
      <c r="F141" s="256" t="s">
        <v>1610</v>
      </c>
      <c r="G141" s="253"/>
      <c r="H141" s="257" t="n">
        <v>3.166</v>
      </c>
      <c r="I141" s="258"/>
      <c r="J141" s="253"/>
      <c r="K141" s="253"/>
      <c r="L141" s="259"/>
      <c r="M141" s="260"/>
      <c r="N141" s="261"/>
      <c r="O141" s="261"/>
      <c r="P141" s="261"/>
      <c r="Q141" s="261"/>
      <c r="R141" s="261"/>
      <c r="S141" s="261"/>
      <c r="T141" s="262"/>
      <c r="AT141" s="263" t="s">
        <v>168</v>
      </c>
      <c r="AU141" s="263" t="s">
        <v>88</v>
      </c>
      <c r="AV141" s="251" t="s">
        <v>88</v>
      </c>
      <c r="AW141" s="251" t="s">
        <v>35</v>
      </c>
      <c r="AX141" s="251" t="s">
        <v>79</v>
      </c>
      <c r="AY141" s="263" t="s">
        <v>160</v>
      </c>
    </row>
    <row r="142" s="251" customFormat="true" ht="12.8" hidden="false" customHeight="false" outlineLevel="0" collapsed="false">
      <c r="B142" s="252"/>
      <c r="C142" s="253"/>
      <c r="D142" s="254" t="s">
        <v>168</v>
      </c>
      <c r="E142" s="255"/>
      <c r="F142" s="256" t="s">
        <v>1611</v>
      </c>
      <c r="G142" s="253"/>
      <c r="H142" s="257" t="n">
        <v>2.542</v>
      </c>
      <c r="I142" s="258"/>
      <c r="J142" s="253"/>
      <c r="K142" s="253"/>
      <c r="L142" s="259"/>
      <c r="M142" s="260"/>
      <c r="N142" s="261"/>
      <c r="O142" s="261"/>
      <c r="P142" s="261"/>
      <c r="Q142" s="261"/>
      <c r="R142" s="261"/>
      <c r="S142" s="261"/>
      <c r="T142" s="262"/>
      <c r="AT142" s="263" t="s">
        <v>168</v>
      </c>
      <c r="AU142" s="263" t="s">
        <v>88</v>
      </c>
      <c r="AV142" s="251" t="s">
        <v>88</v>
      </c>
      <c r="AW142" s="251" t="s">
        <v>35</v>
      </c>
      <c r="AX142" s="251" t="s">
        <v>79</v>
      </c>
      <c r="AY142" s="263" t="s">
        <v>160</v>
      </c>
    </row>
    <row r="143" s="276" customFormat="true" ht="12.8" hidden="false" customHeight="false" outlineLevel="0" collapsed="false">
      <c r="B143" s="277"/>
      <c r="C143" s="278"/>
      <c r="D143" s="254" t="s">
        <v>168</v>
      </c>
      <c r="E143" s="279"/>
      <c r="F143" s="280" t="s">
        <v>1612</v>
      </c>
      <c r="G143" s="278"/>
      <c r="H143" s="279"/>
      <c r="I143" s="281"/>
      <c r="J143" s="278"/>
      <c r="K143" s="278"/>
      <c r="L143" s="282"/>
      <c r="M143" s="283"/>
      <c r="N143" s="284"/>
      <c r="O143" s="284"/>
      <c r="P143" s="284"/>
      <c r="Q143" s="284"/>
      <c r="R143" s="284"/>
      <c r="S143" s="284"/>
      <c r="T143" s="285"/>
      <c r="AT143" s="286" t="s">
        <v>168</v>
      </c>
      <c r="AU143" s="286" t="s">
        <v>88</v>
      </c>
      <c r="AV143" s="276" t="s">
        <v>86</v>
      </c>
      <c r="AW143" s="276" t="s">
        <v>35</v>
      </c>
      <c r="AX143" s="276" t="s">
        <v>79</v>
      </c>
      <c r="AY143" s="286" t="s">
        <v>160</v>
      </c>
    </row>
    <row r="144" s="264" customFormat="true" ht="12.8" hidden="false" customHeight="false" outlineLevel="0" collapsed="false">
      <c r="B144" s="265"/>
      <c r="C144" s="266"/>
      <c r="D144" s="254" t="s">
        <v>168</v>
      </c>
      <c r="E144" s="267"/>
      <c r="F144" s="268" t="s">
        <v>1613</v>
      </c>
      <c r="G144" s="266"/>
      <c r="H144" s="269" t="n">
        <v>9.5</v>
      </c>
      <c r="I144" s="270"/>
      <c r="J144" s="266"/>
      <c r="K144" s="266"/>
      <c r="L144" s="271"/>
      <c r="M144" s="272"/>
      <c r="N144" s="273"/>
      <c r="O144" s="273"/>
      <c r="P144" s="273"/>
      <c r="Q144" s="273"/>
      <c r="R144" s="273"/>
      <c r="S144" s="273"/>
      <c r="T144" s="274"/>
      <c r="AT144" s="275" t="s">
        <v>168</v>
      </c>
      <c r="AU144" s="275" t="s">
        <v>88</v>
      </c>
      <c r="AV144" s="264" t="s">
        <v>166</v>
      </c>
      <c r="AW144" s="264" t="s">
        <v>35</v>
      </c>
      <c r="AX144" s="264" t="s">
        <v>86</v>
      </c>
      <c r="AY144" s="275" t="s">
        <v>160</v>
      </c>
    </row>
    <row r="145" s="31" customFormat="true" ht="21.75" hidden="false" customHeight="true" outlineLevel="0" collapsed="false">
      <c r="A145" s="24"/>
      <c r="B145" s="25"/>
      <c r="C145" s="237" t="s">
        <v>88</v>
      </c>
      <c r="D145" s="237" t="s">
        <v>162</v>
      </c>
      <c r="E145" s="238" t="s">
        <v>1614</v>
      </c>
      <c r="F145" s="239" t="s">
        <v>1615</v>
      </c>
      <c r="G145" s="240" t="s">
        <v>165</v>
      </c>
      <c r="H145" s="241" t="n">
        <v>9.5</v>
      </c>
      <c r="I145" s="242"/>
      <c r="J145" s="243" t="n">
        <f aca="false">ROUND(I145*H145,2)</f>
        <v>0</v>
      </c>
      <c r="K145" s="244"/>
      <c r="L145" s="30"/>
      <c r="M145" s="245"/>
      <c r="N145" s="246" t="s">
        <v>44</v>
      </c>
      <c r="O145" s="74"/>
      <c r="P145" s="247" t="n">
        <f aca="false">O145*H145</f>
        <v>0</v>
      </c>
      <c r="Q145" s="247" t="n">
        <v>0</v>
      </c>
      <c r="R145" s="247" t="n">
        <f aca="false">Q145*H145</f>
        <v>0</v>
      </c>
      <c r="S145" s="247" t="n">
        <v>0</v>
      </c>
      <c r="T145" s="248" t="n">
        <f aca="false">S145*H145</f>
        <v>0</v>
      </c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R145" s="249" t="s">
        <v>166</v>
      </c>
      <c r="AT145" s="249" t="s">
        <v>162</v>
      </c>
      <c r="AU145" s="249" t="s">
        <v>88</v>
      </c>
      <c r="AY145" s="3" t="s">
        <v>160</v>
      </c>
      <c r="BE145" s="250" t="n">
        <f aca="false">IF(N145="základní",J145,0)</f>
        <v>0</v>
      </c>
      <c r="BF145" s="250" t="n">
        <f aca="false">IF(N145="snížená",J145,0)</f>
        <v>0</v>
      </c>
      <c r="BG145" s="250" t="n">
        <f aca="false">IF(N145="zákl. přenesená",J145,0)</f>
        <v>0</v>
      </c>
      <c r="BH145" s="250" t="n">
        <f aca="false">IF(N145="sníž. přenesená",J145,0)</f>
        <v>0</v>
      </c>
      <c r="BI145" s="250" t="n">
        <f aca="false">IF(N145="nulová",J145,0)</f>
        <v>0</v>
      </c>
      <c r="BJ145" s="3" t="s">
        <v>86</v>
      </c>
      <c r="BK145" s="250" t="n">
        <f aca="false">ROUND(I145*H145,2)</f>
        <v>0</v>
      </c>
      <c r="BL145" s="3" t="s">
        <v>166</v>
      </c>
      <c r="BM145" s="249" t="s">
        <v>1616</v>
      </c>
    </row>
    <row r="146" s="31" customFormat="true" ht="21.75" hidden="false" customHeight="true" outlineLevel="0" collapsed="false">
      <c r="A146" s="24"/>
      <c r="B146" s="25"/>
      <c r="C146" s="237" t="s">
        <v>95</v>
      </c>
      <c r="D146" s="237" t="s">
        <v>162</v>
      </c>
      <c r="E146" s="238" t="s">
        <v>179</v>
      </c>
      <c r="F146" s="239" t="s">
        <v>180</v>
      </c>
      <c r="G146" s="240" t="s">
        <v>165</v>
      </c>
      <c r="H146" s="241" t="n">
        <v>19</v>
      </c>
      <c r="I146" s="242"/>
      <c r="J146" s="243" t="n">
        <f aca="false">ROUND(I146*H146,2)</f>
        <v>0</v>
      </c>
      <c r="K146" s="244"/>
      <c r="L146" s="30"/>
      <c r="M146" s="245"/>
      <c r="N146" s="246" t="s">
        <v>44</v>
      </c>
      <c r="O146" s="74"/>
      <c r="P146" s="247" t="n">
        <f aca="false">O146*H146</f>
        <v>0</v>
      </c>
      <c r="Q146" s="247" t="n">
        <v>0</v>
      </c>
      <c r="R146" s="247" t="n">
        <f aca="false">Q146*H146</f>
        <v>0</v>
      </c>
      <c r="S146" s="247" t="n">
        <v>0</v>
      </c>
      <c r="T146" s="248" t="n">
        <f aca="false">S146*H146</f>
        <v>0</v>
      </c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R146" s="249" t="s">
        <v>166</v>
      </c>
      <c r="AT146" s="249" t="s">
        <v>162</v>
      </c>
      <c r="AU146" s="249" t="s">
        <v>88</v>
      </c>
      <c r="AY146" s="3" t="s">
        <v>160</v>
      </c>
      <c r="BE146" s="250" t="n">
        <f aca="false">IF(N146="základní",J146,0)</f>
        <v>0</v>
      </c>
      <c r="BF146" s="250" t="n">
        <f aca="false">IF(N146="snížená",J146,0)</f>
        <v>0</v>
      </c>
      <c r="BG146" s="250" t="n">
        <f aca="false">IF(N146="zákl. přenesená",J146,0)</f>
        <v>0</v>
      </c>
      <c r="BH146" s="250" t="n">
        <f aca="false">IF(N146="sníž. přenesená",J146,0)</f>
        <v>0</v>
      </c>
      <c r="BI146" s="250" t="n">
        <f aca="false">IF(N146="nulová",J146,0)</f>
        <v>0</v>
      </c>
      <c r="BJ146" s="3" t="s">
        <v>86</v>
      </c>
      <c r="BK146" s="250" t="n">
        <f aca="false">ROUND(I146*H146,2)</f>
        <v>0</v>
      </c>
      <c r="BL146" s="3" t="s">
        <v>166</v>
      </c>
      <c r="BM146" s="249" t="s">
        <v>1617</v>
      </c>
    </row>
    <row r="147" s="31" customFormat="true" ht="21.75" hidden="false" customHeight="true" outlineLevel="0" collapsed="false">
      <c r="A147" s="24"/>
      <c r="B147" s="25"/>
      <c r="C147" s="237" t="s">
        <v>166</v>
      </c>
      <c r="D147" s="237" t="s">
        <v>162</v>
      </c>
      <c r="E147" s="238" t="s">
        <v>187</v>
      </c>
      <c r="F147" s="239" t="s">
        <v>188</v>
      </c>
      <c r="G147" s="240" t="s">
        <v>189</v>
      </c>
      <c r="H147" s="241" t="n">
        <v>34.2</v>
      </c>
      <c r="I147" s="242"/>
      <c r="J147" s="243" t="n">
        <f aca="false">ROUND(I147*H147,2)</f>
        <v>0</v>
      </c>
      <c r="K147" s="244"/>
      <c r="L147" s="30"/>
      <c r="M147" s="245"/>
      <c r="N147" s="246" t="s">
        <v>44</v>
      </c>
      <c r="O147" s="74"/>
      <c r="P147" s="247" t="n">
        <f aca="false">O147*H147</f>
        <v>0</v>
      </c>
      <c r="Q147" s="247" t="n">
        <v>0</v>
      </c>
      <c r="R147" s="247" t="n">
        <f aca="false">Q147*H147</f>
        <v>0</v>
      </c>
      <c r="S147" s="247" t="n">
        <v>0</v>
      </c>
      <c r="T147" s="248" t="n">
        <f aca="false">S147*H147</f>
        <v>0</v>
      </c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R147" s="249" t="s">
        <v>166</v>
      </c>
      <c r="AT147" s="249" t="s">
        <v>162</v>
      </c>
      <c r="AU147" s="249" t="s">
        <v>88</v>
      </c>
      <c r="AY147" s="3" t="s">
        <v>160</v>
      </c>
      <c r="BE147" s="250" t="n">
        <f aca="false">IF(N147="základní",J147,0)</f>
        <v>0</v>
      </c>
      <c r="BF147" s="250" t="n">
        <f aca="false">IF(N147="snížená",J147,0)</f>
        <v>0</v>
      </c>
      <c r="BG147" s="250" t="n">
        <f aca="false">IF(N147="zákl. přenesená",J147,0)</f>
        <v>0</v>
      </c>
      <c r="BH147" s="250" t="n">
        <f aca="false">IF(N147="sníž. přenesená",J147,0)</f>
        <v>0</v>
      </c>
      <c r="BI147" s="250" t="n">
        <f aca="false">IF(N147="nulová",J147,0)</f>
        <v>0</v>
      </c>
      <c r="BJ147" s="3" t="s">
        <v>86</v>
      </c>
      <c r="BK147" s="250" t="n">
        <f aca="false">ROUND(I147*H147,2)</f>
        <v>0</v>
      </c>
      <c r="BL147" s="3" t="s">
        <v>166</v>
      </c>
      <c r="BM147" s="249" t="s">
        <v>1618</v>
      </c>
    </row>
    <row r="148" s="251" customFormat="true" ht="12.8" hidden="false" customHeight="false" outlineLevel="0" collapsed="false">
      <c r="B148" s="252"/>
      <c r="C148" s="253"/>
      <c r="D148" s="254" t="s">
        <v>168</v>
      </c>
      <c r="E148" s="253"/>
      <c r="F148" s="256" t="s">
        <v>1619</v>
      </c>
      <c r="G148" s="253"/>
      <c r="H148" s="257" t="n">
        <v>34.2</v>
      </c>
      <c r="I148" s="258"/>
      <c r="J148" s="253"/>
      <c r="K148" s="253"/>
      <c r="L148" s="259"/>
      <c r="M148" s="260"/>
      <c r="N148" s="261"/>
      <c r="O148" s="261"/>
      <c r="P148" s="261"/>
      <c r="Q148" s="261"/>
      <c r="R148" s="261"/>
      <c r="S148" s="261"/>
      <c r="T148" s="262"/>
      <c r="AT148" s="263" t="s">
        <v>168</v>
      </c>
      <c r="AU148" s="263" t="s">
        <v>88</v>
      </c>
      <c r="AV148" s="251" t="s">
        <v>88</v>
      </c>
      <c r="AW148" s="251" t="s">
        <v>3</v>
      </c>
      <c r="AX148" s="251" t="s">
        <v>86</v>
      </c>
      <c r="AY148" s="263" t="s">
        <v>160</v>
      </c>
    </row>
    <row r="149" s="31" customFormat="true" ht="16.5" hidden="false" customHeight="true" outlineLevel="0" collapsed="false">
      <c r="A149" s="24"/>
      <c r="B149" s="25"/>
      <c r="C149" s="237" t="s">
        <v>182</v>
      </c>
      <c r="D149" s="237" t="s">
        <v>162</v>
      </c>
      <c r="E149" s="238" t="s">
        <v>183</v>
      </c>
      <c r="F149" s="239" t="s">
        <v>184</v>
      </c>
      <c r="G149" s="240" t="s">
        <v>165</v>
      </c>
      <c r="H149" s="241" t="n">
        <v>19</v>
      </c>
      <c r="I149" s="242"/>
      <c r="J149" s="243" t="n">
        <f aca="false">ROUND(I149*H149,2)</f>
        <v>0</v>
      </c>
      <c r="K149" s="244"/>
      <c r="L149" s="30"/>
      <c r="M149" s="245"/>
      <c r="N149" s="246" t="s">
        <v>44</v>
      </c>
      <c r="O149" s="74"/>
      <c r="P149" s="247" t="n">
        <f aca="false">O149*H149</f>
        <v>0</v>
      </c>
      <c r="Q149" s="247" t="n">
        <v>0</v>
      </c>
      <c r="R149" s="247" t="n">
        <f aca="false">Q149*H149</f>
        <v>0</v>
      </c>
      <c r="S149" s="247" t="n">
        <v>0</v>
      </c>
      <c r="T149" s="248" t="n">
        <f aca="false">S149*H149</f>
        <v>0</v>
      </c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R149" s="249" t="s">
        <v>166</v>
      </c>
      <c r="AT149" s="249" t="s">
        <v>162</v>
      </c>
      <c r="AU149" s="249" t="s">
        <v>88</v>
      </c>
      <c r="AY149" s="3" t="s">
        <v>160</v>
      </c>
      <c r="BE149" s="250" t="n">
        <f aca="false">IF(N149="základní",J149,0)</f>
        <v>0</v>
      </c>
      <c r="BF149" s="250" t="n">
        <f aca="false">IF(N149="snížená",J149,0)</f>
        <v>0</v>
      </c>
      <c r="BG149" s="250" t="n">
        <f aca="false">IF(N149="zákl. přenesená",J149,0)</f>
        <v>0</v>
      </c>
      <c r="BH149" s="250" t="n">
        <f aca="false">IF(N149="sníž. přenesená",J149,0)</f>
        <v>0</v>
      </c>
      <c r="BI149" s="250" t="n">
        <f aca="false">IF(N149="nulová",J149,0)</f>
        <v>0</v>
      </c>
      <c r="BJ149" s="3" t="s">
        <v>86</v>
      </c>
      <c r="BK149" s="250" t="n">
        <f aca="false">ROUND(I149*H149,2)</f>
        <v>0</v>
      </c>
      <c r="BL149" s="3" t="s">
        <v>166</v>
      </c>
      <c r="BM149" s="249" t="s">
        <v>1620</v>
      </c>
    </row>
    <row r="150" s="31" customFormat="true" ht="21.75" hidden="false" customHeight="true" outlineLevel="0" collapsed="false">
      <c r="A150" s="24"/>
      <c r="B150" s="25"/>
      <c r="C150" s="237" t="s">
        <v>186</v>
      </c>
      <c r="D150" s="237" t="s">
        <v>162</v>
      </c>
      <c r="E150" s="238" t="s">
        <v>1621</v>
      </c>
      <c r="F150" s="239" t="s">
        <v>1622</v>
      </c>
      <c r="G150" s="240" t="s">
        <v>165</v>
      </c>
      <c r="H150" s="241" t="n">
        <v>15.771</v>
      </c>
      <c r="I150" s="242"/>
      <c r="J150" s="243" t="n">
        <f aca="false">ROUND(I150*H150,2)</f>
        <v>0</v>
      </c>
      <c r="K150" s="244"/>
      <c r="L150" s="30"/>
      <c r="M150" s="245"/>
      <c r="N150" s="246" t="s">
        <v>44</v>
      </c>
      <c r="O150" s="74"/>
      <c r="P150" s="247" t="n">
        <f aca="false">O150*H150</f>
        <v>0</v>
      </c>
      <c r="Q150" s="247" t="n">
        <v>0</v>
      </c>
      <c r="R150" s="247" t="n">
        <f aca="false">Q150*H150</f>
        <v>0</v>
      </c>
      <c r="S150" s="247" t="n">
        <v>0</v>
      </c>
      <c r="T150" s="248" t="n">
        <f aca="false">S150*H150</f>
        <v>0</v>
      </c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R150" s="249" t="s">
        <v>166</v>
      </c>
      <c r="AT150" s="249" t="s">
        <v>162</v>
      </c>
      <c r="AU150" s="249" t="s">
        <v>88</v>
      </c>
      <c r="AY150" s="3" t="s">
        <v>160</v>
      </c>
      <c r="BE150" s="250" t="n">
        <f aca="false">IF(N150="základní",J150,0)</f>
        <v>0</v>
      </c>
      <c r="BF150" s="250" t="n">
        <f aca="false">IF(N150="snížená",J150,0)</f>
        <v>0</v>
      </c>
      <c r="BG150" s="250" t="n">
        <f aca="false">IF(N150="zákl. přenesená",J150,0)</f>
        <v>0</v>
      </c>
      <c r="BH150" s="250" t="n">
        <f aca="false">IF(N150="sníž. přenesená",J150,0)</f>
        <v>0</v>
      </c>
      <c r="BI150" s="250" t="n">
        <f aca="false">IF(N150="nulová",J150,0)</f>
        <v>0</v>
      </c>
      <c r="BJ150" s="3" t="s">
        <v>86</v>
      </c>
      <c r="BK150" s="250" t="n">
        <f aca="false">ROUND(I150*H150,2)</f>
        <v>0</v>
      </c>
      <c r="BL150" s="3" t="s">
        <v>166</v>
      </c>
      <c r="BM150" s="249" t="s">
        <v>1623</v>
      </c>
    </row>
    <row r="151" s="251" customFormat="true" ht="12.8" hidden="false" customHeight="false" outlineLevel="0" collapsed="false">
      <c r="B151" s="252"/>
      <c r="C151" s="253"/>
      <c r="D151" s="254" t="s">
        <v>168</v>
      </c>
      <c r="E151" s="255"/>
      <c r="F151" s="256" t="s">
        <v>1624</v>
      </c>
      <c r="G151" s="253"/>
      <c r="H151" s="257" t="n">
        <v>4.356</v>
      </c>
      <c r="I151" s="258"/>
      <c r="J151" s="253"/>
      <c r="K151" s="253"/>
      <c r="L151" s="259"/>
      <c r="M151" s="260"/>
      <c r="N151" s="261"/>
      <c r="O151" s="261"/>
      <c r="P151" s="261"/>
      <c r="Q151" s="261"/>
      <c r="R151" s="261"/>
      <c r="S151" s="261"/>
      <c r="T151" s="262"/>
      <c r="AT151" s="263" t="s">
        <v>168</v>
      </c>
      <c r="AU151" s="263" t="s">
        <v>88</v>
      </c>
      <c r="AV151" s="251" t="s">
        <v>88</v>
      </c>
      <c r="AW151" s="251" t="s">
        <v>35</v>
      </c>
      <c r="AX151" s="251" t="s">
        <v>79</v>
      </c>
      <c r="AY151" s="263" t="s">
        <v>160</v>
      </c>
    </row>
    <row r="152" s="251" customFormat="true" ht="12.8" hidden="false" customHeight="false" outlineLevel="0" collapsed="false">
      <c r="B152" s="252"/>
      <c r="C152" s="253"/>
      <c r="D152" s="254" t="s">
        <v>168</v>
      </c>
      <c r="E152" s="255"/>
      <c r="F152" s="256" t="s">
        <v>1625</v>
      </c>
      <c r="G152" s="253"/>
      <c r="H152" s="257" t="n">
        <v>6.332</v>
      </c>
      <c r="I152" s="258"/>
      <c r="J152" s="253"/>
      <c r="K152" s="253"/>
      <c r="L152" s="259"/>
      <c r="M152" s="260"/>
      <c r="N152" s="261"/>
      <c r="O152" s="261"/>
      <c r="P152" s="261"/>
      <c r="Q152" s="261"/>
      <c r="R152" s="261"/>
      <c r="S152" s="261"/>
      <c r="T152" s="262"/>
      <c r="AT152" s="263" t="s">
        <v>168</v>
      </c>
      <c r="AU152" s="263" t="s">
        <v>88</v>
      </c>
      <c r="AV152" s="251" t="s">
        <v>88</v>
      </c>
      <c r="AW152" s="251" t="s">
        <v>35</v>
      </c>
      <c r="AX152" s="251" t="s">
        <v>79</v>
      </c>
      <c r="AY152" s="263" t="s">
        <v>160</v>
      </c>
    </row>
    <row r="153" s="251" customFormat="true" ht="12.8" hidden="false" customHeight="false" outlineLevel="0" collapsed="false">
      <c r="B153" s="252"/>
      <c r="C153" s="253"/>
      <c r="D153" s="254" t="s">
        <v>168</v>
      </c>
      <c r="E153" s="255"/>
      <c r="F153" s="256" t="s">
        <v>1626</v>
      </c>
      <c r="G153" s="253"/>
      <c r="H153" s="257" t="n">
        <v>5.083</v>
      </c>
      <c r="I153" s="258"/>
      <c r="J153" s="253"/>
      <c r="K153" s="253"/>
      <c r="L153" s="259"/>
      <c r="M153" s="260"/>
      <c r="N153" s="261"/>
      <c r="O153" s="261"/>
      <c r="P153" s="261"/>
      <c r="Q153" s="261"/>
      <c r="R153" s="261"/>
      <c r="S153" s="261"/>
      <c r="T153" s="262"/>
      <c r="AT153" s="263" t="s">
        <v>168</v>
      </c>
      <c r="AU153" s="263" t="s">
        <v>88</v>
      </c>
      <c r="AV153" s="251" t="s">
        <v>88</v>
      </c>
      <c r="AW153" s="251" t="s">
        <v>35</v>
      </c>
      <c r="AX153" s="251" t="s">
        <v>79</v>
      </c>
      <c r="AY153" s="263" t="s">
        <v>160</v>
      </c>
    </row>
    <row r="154" s="276" customFormat="true" ht="12.8" hidden="false" customHeight="false" outlineLevel="0" collapsed="false">
      <c r="B154" s="277"/>
      <c r="C154" s="278"/>
      <c r="D154" s="254" t="s">
        <v>168</v>
      </c>
      <c r="E154" s="279"/>
      <c r="F154" s="280" t="s">
        <v>1612</v>
      </c>
      <c r="G154" s="278"/>
      <c r="H154" s="279"/>
      <c r="I154" s="281"/>
      <c r="J154" s="278"/>
      <c r="K154" s="278"/>
      <c r="L154" s="282"/>
      <c r="M154" s="283"/>
      <c r="N154" s="284"/>
      <c r="O154" s="284"/>
      <c r="P154" s="284"/>
      <c r="Q154" s="284"/>
      <c r="R154" s="284"/>
      <c r="S154" s="284"/>
      <c r="T154" s="285"/>
      <c r="AT154" s="286" t="s">
        <v>168</v>
      </c>
      <c r="AU154" s="286" t="s">
        <v>88</v>
      </c>
      <c r="AV154" s="276" t="s">
        <v>86</v>
      </c>
      <c r="AW154" s="276" t="s">
        <v>35</v>
      </c>
      <c r="AX154" s="276" t="s">
        <v>79</v>
      </c>
      <c r="AY154" s="286" t="s">
        <v>160</v>
      </c>
    </row>
    <row r="155" s="264" customFormat="true" ht="12.8" hidden="false" customHeight="false" outlineLevel="0" collapsed="false">
      <c r="B155" s="265"/>
      <c r="C155" s="266"/>
      <c r="D155" s="254" t="s">
        <v>168</v>
      </c>
      <c r="E155" s="267"/>
      <c r="F155" s="268" t="s">
        <v>172</v>
      </c>
      <c r="G155" s="266"/>
      <c r="H155" s="269" t="n">
        <v>15.771</v>
      </c>
      <c r="I155" s="270"/>
      <c r="J155" s="266"/>
      <c r="K155" s="266"/>
      <c r="L155" s="271"/>
      <c r="M155" s="272"/>
      <c r="N155" s="273"/>
      <c r="O155" s="273"/>
      <c r="P155" s="273"/>
      <c r="Q155" s="273"/>
      <c r="R155" s="273"/>
      <c r="S155" s="273"/>
      <c r="T155" s="274"/>
      <c r="AT155" s="275" t="s">
        <v>168</v>
      </c>
      <c r="AU155" s="275" t="s">
        <v>88</v>
      </c>
      <c r="AV155" s="264" t="s">
        <v>166</v>
      </c>
      <c r="AW155" s="264" t="s">
        <v>35</v>
      </c>
      <c r="AX155" s="264" t="s">
        <v>86</v>
      </c>
      <c r="AY155" s="275" t="s">
        <v>160</v>
      </c>
    </row>
    <row r="156" s="31" customFormat="true" ht="16.5" hidden="false" customHeight="true" outlineLevel="0" collapsed="false">
      <c r="A156" s="24"/>
      <c r="B156" s="25"/>
      <c r="C156" s="287" t="s">
        <v>193</v>
      </c>
      <c r="D156" s="287" t="s">
        <v>262</v>
      </c>
      <c r="E156" s="288" t="s">
        <v>1627</v>
      </c>
      <c r="F156" s="289" t="s">
        <v>1628</v>
      </c>
      <c r="G156" s="290" t="s">
        <v>189</v>
      </c>
      <c r="H156" s="291" t="n">
        <v>31.542</v>
      </c>
      <c r="I156" s="292"/>
      <c r="J156" s="293" t="n">
        <f aca="false">ROUND(I156*H156,2)</f>
        <v>0</v>
      </c>
      <c r="K156" s="294"/>
      <c r="L156" s="295"/>
      <c r="M156" s="296"/>
      <c r="N156" s="297" t="s">
        <v>44</v>
      </c>
      <c r="O156" s="74"/>
      <c r="P156" s="247" t="n">
        <f aca="false">O156*H156</f>
        <v>0</v>
      </c>
      <c r="Q156" s="247" t="n">
        <v>1</v>
      </c>
      <c r="R156" s="247" t="n">
        <f aca="false">Q156*H156</f>
        <v>31.542</v>
      </c>
      <c r="S156" s="247" t="n">
        <v>0</v>
      </c>
      <c r="T156" s="248" t="n">
        <f aca="false">S156*H156</f>
        <v>0</v>
      </c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R156" s="249" t="s">
        <v>200</v>
      </c>
      <c r="AT156" s="249" t="s">
        <v>262</v>
      </c>
      <c r="AU156" s="249" t="s">
        <v>88</v>
      </c>
      <c r="AY156" s="3" t="s">
        <v>160</v>
      </c>
      <c r="BE156" s="250" t="n">
        <f aca="false">IF(N156="základní",J156,0)</f>
        <v>0</v>
      </c>
      <c r="BF156" s="250" t="n">
        <f aca="false">IF(N156="snížená",J156,0)</f>
        <v>0</v>
      </c>
      <c r="BG156" s="250" t="n">
        <f aca="false">IF(N156="zákl. přenesená",J156,0)</f>
        <v>0</v>
      </c>
      <c r="BH156" s="250" t="n">
        <f aca="false">IF(N156="sníž. přenesená",J156,0)</f>
        <v>0</v>
      </c>
      <c r="BI156" s="250" t="n">
        <f aca="false">IF(N156="nulová",J156,0)</f>
        <v>0</v>
      </c>
      <c r="BJ156" s="3" t="s">
        <v>86</v>
      </c>
      <c r="BK156" s="250" t="n">
        <f aca="false">ROUND(I156*H156,2)</f>
        <v>0</v>
      </c>
      <c r="BL156" s="3" t="s">
        <v>166</v>
      </c>
      <c r="BM156" s="249" t="s">
        <v>1629</v>
      </c>
    </row>
    <row r="157" s="251" customFormat="true" ht="12.8" hidden="false" customHeight="false" outlineLevel="0" collapsed="false">
      <c r="B157" s="252"/>
      <c r="C157" s="253"/>
      <c r="D157" s="254" t="s">
        <v>168</v>
      </c>
      <c r="E157" s="253"/>
      <c r="F157" s="256" t="s">
        <v>1630</v>
      </c>
      <c r="G157" s="253"/>
      <c r="H157" s="257" t="n">
        <v>31.542</v>
      </c>
      <c r="I157" s="258"/>
      <c r="J157" s="253"/>
      <c r="K157" s="253"/>
      <c r="L157" s="259"/>
      <c r="M157" s="260"/>
      <c r="N157" s="261"/>
      <c r="O157" s="261"/>
      <c r="P157" s="261"/>
      <c r="Q157" s="261"/>
      <c r="R157" s="261"/>
      <c r="S157" s="261"/>
      <c r="T157" s="262"/>
      <c r="AT157" s="263" t="s">
        <v>168</v>
      </c>
      <c r="AU157" s="263" t="s">
        <v>88</v>
      </c>
      <c r="AV157" s="251" t="s">
        <v>88</v>
      </c>
      <c r="AW157" s="251" t="s">
        <v>3</v>
      </c>
      <c r="AX157" s="251" t="s">
        <v>86</v>
      </c>
      <c r="AY157" s="263" t="s">
        <v>160</v>
      </c>
    </row>
    <row r="158" s="220" customFormat="true" ht="22.8" hidden="false" customHeight="true" outlineLevel="0" collapsed="false">
      <c r="B158" s="221"/>
      <c r="C158" s="222"/>
      <c r="D158" s="223" t="s">
        <v>78</v>
      </c>
      <c r="E158" s="235" t="s">
        <v>88</v>
      </c>
      <c r="F158" s="235" t="s">
        <v>192</v>
      </c>
      <c r="G158" s="222"/>
      <c r="H158" s="222"/>
      <c r="I158" s="225"/>
      <c r="J158" s="236" t="n">
        <f aca="false">BK158</f>
        <v>0</v>
      </c>
      <c r="K158" s="222"/>
      <c r="L158" s="227"/>
      <c r="M158" s="228"/>
      <c r="N158" s="229"/>
      <c r="O158" s="229"/>
      <c r="P158" s="230" t="n">
        <f aca="false">SUM(P159:P176)</f>
        <v>0</v>
      </c>
      <c r="Q158" s="229"/>
      <c r="R158" s="230" t="n">
        <f aca="false">SUM(R159:R176)</f>
        <v>8.89491313</v>
      </c>
      <c r="S158" s="229"/>
      <c r="T158" s="231" t="n">
        <f aca="false">SUM(T159:T176)</f>
        <v>0</v>
      </c>
      <c r="AR158" s="232" t="s">
        <v>86</v>
      </c>
      <c r="AT158" s="233" t="s">
        <v>78</v>
      </c>
      <c r="AU158" s="233" t="s">
        <v>86</v>
      </c>
      <c r="AY158" s="232" t="s">
        <v>160</v>
      </c>
      <c r="BK158" s="234" t="n">
        <f aca="false">SUM(BK159:BK176)</f>
        <v>0</v>
      </c>
    </row>
    <row r="159" s="31" customFormat="true" ht="16.5" hidden="false" customHeight="true" outlineLevel="0" collapsed="false">
      <c r="A159" s="24"/>
      <c r="B159" s="25"/>
      <c r="C159" s="237" t="s">
        <v>200</v>
      </c>
      <c r="D159" s="237" t="s">
        <v>162</v>
      </c>
      <c r="E159" s="238" t="s">
        <v>1631</v>
      </c>
      <c r="F159" s="239" t="s">
        <v>1632</v>
      </c>
      <c r="G159" s="240" t="s">
        <v>221</v>
      </c>
      <c r="H159" s="241" t="n">
        <v>37.04</v>
      </c>
      <c r="I159" s="242"/>
      <c r="J159" s="243" t="n">
        <f aca="false">ROUND(I159*H159,2)</f>
        <v>0</v>
      </c>
      <c r="K159" s="244"/>
      <c r="L159" s="30"/>
      <c r="M159" s="245"/>
      <c r="N159" s="246" t="s">
        <v>44</v>
      </c>
      <c r="O159" s="74"/>
      <c r="P159" s="247" t="n">
        <f aca="false">O159*H159</f>
        <v>0</v>
      </c>
      <c r="Q159" s="247" t="n">
        <v>0.00048</v>
      </c>
      <c r="R159" s="247" t="n">
        <f aca="false">Q159*H159</f>
        <v>0.0177792</v>
      </c>
      <c r="S159" s="247" t="n">
        <v>0</v>
      </c>
      <c r="T159" s="248" t="n">
        <f aca="false">S159*H159</f>
        <v>0</v>
      </c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R159" s="249" t="s">
        <v>166</v>
      </c>
      <c r="AT159" s="249" t="s">
        <v>162</v>
      </c>
      <c r="AU159" s="249" t="s">
        <v>88</v>
      </c>
      <c r="AY159" s="3" t="s">
        <v>160</v>
      </c>
      <c r="BE159" s="250" t="n">
        <f aca="false">IF(N159="základní",J159,0)</f>
        <v>0</v>
      </c>
      <c r="BF159" s="250" t="n">
        <f aca="false">IF(N159="snížená",J159,0)</f>
        <v>0</v>
      </c>
      <c r="BG159" s="250" t="n">
        <f aca="false">IF(N159="zákl. přenesená",J159,0)</f>
        <v>0</v>
      </c>
      <c r="BH159" s="250" t="n">
        <f aca="false">IF(N159="sníž. přenesená",J159,0)</f>
        <v>0</v>
      </c>
      <c r="BI159" s="250" t="n">
        <f aca="false">IF(N159="nulová",J159,0)</f>
        <v>0</v>
      </c>
      <c r="BJ159" s="3" t="s">
        <v>86</v>
      </c>
      <c r="BK159" s="250" t="n">
        <f aca="false">ROUND(I159*H159,2)</f>
        <v>0</v>
      </c>
      <c r="BL159" s="3" t="s">
        <v>166</v>
      </c>
      <c r="BM159" s="249" t="s">
        <v>1633</v>
      </c>
    </row>
    <row r="160" s="251" customFormat="true" ht="12.8" hidden="false" customHeight="false" outlineLevel="0" collapsed="false">
      <c r="B160" s="252"/>
      <c r="C160" s="253"/>
      <c r="D160" s="254" t="s">
        <v>168</v>
      </c>
      <c r="E160" s="255"/>
      <c r="F160" s="256" t="s">
        <v>1634</v>
      </c>
      <c r="G160" s="253"/>
      <c r="H160" s="257" t="n">
        <v>13.29</v>
      </c>
      <c r="I160" s="258"/>
      <c r="J160" s="253"/>
      <c r="K160" s="253"/>
      <c r="L160" s="259"/>
      <c r="M160" s="260"/>
      <c r="N160" s="261"/>
      <c r="O160" s="261"/>
      <c r="P160" s="261"/>
      <c r="Q160" s="261"/>
      <c r="R160" s="261"/>
      <c r="S160" s="261"/>
      <c r="T160" s="262"/>
      <c r="AT160" s="263" t="s">
        <v>168</v>
      </c>
      <c r="AU160" s="263" t="s">
        <v>88</v>
      </c>
      <c r="AV160" s="251" t="s">
        <v>88</v>
      </c>
      <c r="AW160" s="251" t="s">
        <v>35</v>
      </c>
      <c r="AX160" s="251" t="s">
        <v>79</v>
      </c>
      <c r="AY160" s="263" t="s">
        <v>160</v>
      </c>
    </row>
    <row r="161" s="251" customFormat="true" ht="12.8" hidden="false" customHeight="false" outlineLevel="0" collapsed="false">
      <c r="B161" s="252"/>
      <c r="C161" s="253"/>
      <c r="D161" s="254" t="s">
        <v>168</v>
      </c>
      <c r="E161" s="255"/>
      <c r="F161" s="256" t="s">
        <v>1635</v>
      </c>
      <c r="G161" s="253"/>
      <c r="H161" s="257" t="n">
        <v>9.68</v>
      </c>
      <c r="I161" s="258"/>
      <c r="J161" s="253"/>
      <c r="K161" s="253"/>
      <c r="L161" s="259"/>
      <c r="M161" s="260"/>
      <c r="N161" s="261"/>
      <c r="O161" s="261"/>
      <c r="P161" s="261"/>
      <c r="Q161" s="261"/>
      <c r="R161" s="261"/>
      <c r="S161" s="261"/>
      <c r="T161" s="262"/>
      <c r="AT161" s="263" t="s">
        <v>168</v>
      </c>
      <c r="AU161" s="263" t="s">
        <v>88</v>
      </c>
      <c r="AV161" s="251" t="s">
        <v>88</v>
      </c>
      <c r="AW161" s="251" t="s">
        <v>35</v>
      </c>
      <c r="AX161" s="251" t="s">
        <v>79</v>
      </c>
      <c r="AY161" s="263" t="s">
        <v>160</v>
      </c>
    </row>
    <row r="162" s="251" customFormat="true" ht="12.8" hidden="false" customHeight="false" outlineLevel="0" collapsed="false">
      <c r="B162" s="252"/>
      <c r="C162" s="253"/>
      <c r="D162" s="254" t="s">
        <v>168</v>
      </c>
      <c r="E162" s="255"/>
      <c r="F162" s="256" t="s">
        <v>1636</v>
      </c>
      <c r="G162" s="253"/>
      <c r="H162" s="257" t="n">
        <v>14.07</v>
      </c>
      <c r="I162" s="258"/>
      <c r="J162" s="253"/>
      <c r="K162" s="253"/>
      <c r="L162" s="259"/>
      <c r="M162" s="260"/>
      <c r="N162" s="261"/>
      <c r="O162" s="261"/>
      <c r="P162" s="261"/>
      <c r="Q162" s="261"/>
      <c r="R162" s="261"/>
      <c r="S162" s="261"/>
      <c r="T162" s="262"/>
      <c r="AT162" s="263" t="s">
        <v>168</v>
      </c>
      <c r="AU162" s="263" t="s">
        <v>88</v>
      </c>
      <c r="AV162" s="251" t="s">
        <v>88</v>
      </c>
      <c r="AW162" s="251" t="s">
        <v>35</v>
      </c>
      <c r="AX162" s="251" t="s">
        <v>79</v>
      </c>
      <c r="AY162" s="263" t="s">
        <v>160</v>
      </c>
    </row>
    <row r="163" s="276" customFormat="true" ht="12.8" hidden="false" customHeight="false" outlineLevel="0" collapsed="false">
      <c r="B163" s="277"/>
      <c r="C163" s="278"/>
      <c r="D163" s="254" t="s">
        <v>168</v>
      </c>
      <c r="E163" s="279"/>
      <c r="F163" s="280" t="s">
        <v>1612</v>
      </c>
      <c r="G163" s="278"/>
      <c r="H163" s="279"/>
      <c r="I163" s="281"/>
      <c r="J163" s="278"/>
      <c r="K163" s="278"/>
      <c r="L163" s="282"/>
      <c r="M163" s="283"/>
      <c r="N163" s="284"/>
      <c r="O163" s="284"/>
      <c r="P163" s="284"/>
      <c r="Q163" s="284"/>
      <c r="R163" s="284"/>
      <c r="S163" s="284"/>
      <c r="T163" s="285"/>
      <c r="AT163" s="286" t="s">
        <v>168</v>
      </c>
      <c r="AU163" s="286" t="s">
        <v>88</v>
      </c>
      <c r="AV163" s="276" t="s">
        <v>86</v>
      </c>
      <c r="AW163" s="276" t="s">
        <v>35</v>
      </c>
      <c r="AX163" s="276" t="s">
        <v>79</v>
      </c>
      <c r="AY163" s="286" t="s">
        <v>160</v>
      </c>
    </row>
    <row r="164" s="264" customFormat="true" ht="12.8" hidden="false" customHeight="false" outlineLevel="0" collapsed="false">
      <c r="B164" s="265"/>
      <c r="C164" s="266"/>
      <c r="D164" s="254" t="s">
        <v>168</v>
      </c>
      <c r="E164" s="267"/>
      <c r="F164" s="268" t="s">
        <v>172</v>
      </c>
      <c r="G164" s="266"/>
      <c r="H164" s="269" t="n">
        <v>37.04</v>
      </c>
      <c r="I164" s="270"/>
      <c r="J164" s="266"/>
      <c r="K164" s="266"/>
      <c r="L164" s="271"/>
      <c r="M164" s="272"/>
      <c r="N164" s="273"/>
      <c r="O164" s="273"/>
      <c r="P164" s="273"/>
      <c r="Q164" s="273"/>
      <c r="R164" s="273"/>
      <c r="S164" s="273"/>
      <c r="T164" s="274"/>
      <c r="AT164" s="275" t="s">
        <v>168</v>
      </c>
      <c r="AU164" s="275" t="s">
        <v>88</v>
      </c>
      <c r="AV164" s="264" t="s">
        <v>166</v>
      </c>
      <c r="AW164" s="264" t="s">
        <v>35</v>
      </c>
      <c r="AX164" s="264" t="s">
        <v>86</v>
      </c>
      <c r="AY164" s="275" t="s">
        <v>160</v>
      </c>
    </row>
    <row r="165" s="31" customFormat="true" ht="16.5" hidden="false" customHeight="true" outlineLevel="0" collapsed="false">
      <c r="A165" s="24"/>
      <c r="B165" s="25"/>
      <c r="C165" s="237" t="s">
        <v>204</v>
      </c>
      <c r="D165" s="237" t="s">
        <v>162</v>
      </c>
      <c r="E165" s="238" t="s">
        <v>1637</v>
      </c>
      <c r="F165" s="239" t="s">
        <v>1638</v>
      </c>
      <c r="G165" s="240" t="s">
        <v>165</v>
      </c>
      <c r="H165" s="241" t="n">
        <v>0.323</v>
      </c>
      <c r="I165" s="242"/>
      <c r="J165" s="243" t="n">
        <f aca="false">ROUND(I165*H165,2)</f>
        <v>0</v>
      </c>
      <c r="K165" s="244"/>
      <c r="L165" s="30"/>
      <c r="M165" s="245"/>
      <c r="N165" s="246" t="s">
        <v>44</v>
      </c>
      <c r="O165" s="74"/>
      <c r="P165" s="247" t="n">
        <f aca="false">O165*H165</f>
        <v>0</v>
      </c>
      <c r="Q165" s="247" t="n">
        <v>2.45329</v>
      </c>
      <c r="R165" s="247" t="n">
        <f aca="false">Q165*H165</f>
        <v>0.79241267</v>
      </c>
      <c r="S165" s="247" t="n">
        <v>0</v>
      </c>
      <c r="T165" s="248" t="n">
        <f aca="false">S165*H165</f>
        <v>0</v>
      </c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R165" s="249" t="s">
        <v>166</v>
      </c>
      <c r="AT165" s="249" t="s">
        <v>162</v>
      </c>
      <c r="AU165" s="249" t="s">
        <v>88</v>
      </c>
      <c r="AY165" s="3" t="s">
        <v>160</v>
      </c>
      <c r="BE165" s="250" t="n">
        <f aca="false">IF(N165="základní",J165,0)</f>
        <v>0</v>
      </c>
      <c r="BF165" s="250" t="n">
        <f aca="false">IF(N165="snížená",J165,0)</f>
        <v>0</v>
      </c>
      <c r="BG165" s="250" t="n">
        <f aca="false">IF(N165="zákl. přenesená",J165,0)</f>
        <v>0</v>
      </c>
      <c r="BH165" s="250" t="n">
        <f aca="false">IF(N165="sníž. přenesená",J165,0)</f>
        <v>0</v>
      </c>
      <c r="BI165" s="250" t="n">
        <f aca="false">IF(N165="nulová",J165,0)</f>
        <v>0</v>
      </c>
      <c r="BJ165" s="3" t="s">
        <v>86</v>
      </c>
      <c r="BK165" s="250" t="n">
        <f aca="false">ROUND(I165*H165,2)</f>
        <v>0</v>
      </c>
      <c r="BL165" s="3" t="s">
        <v>166</v>
      </c>
      <c r="BM165" s="249" t="s">
        <v>1639</v>
      </c>
    </row>
    <row r="166" s="251" customFormat="true" ht="12.8" hidden="false" customHeight="false" outlineLevel="0" collapsed="false">
      <c r="B166" s="252"/>
      <c r="C166" s="253"/>
      <c r="D166" s="254" t="s">
        <v>168</v>
      </c>
      <c r="E166" s="255"/>
      <c r="F166" s="256" t="s">
        <v>1640</v>
      </c>
      <c r="G166" s="253"/>
      <c r="H166" s="257" t="n">
        <v>0.323</v>
      </c>
      <c r="I166" s="258"/>
      <c r="J166" s="253"/>
      <c r="K166" s="253"/>
      <c r="L166" s="259"/>
      <c r="M166" s="260"/>
      <c r="N166" s="261"/>
      <c r="O166" s="261"/>
      <c r="P166" s="261"/>
      <c r="Q166" s="261"/>
      <c r="R166" s="261"/>
      <c r="S166" s="261"/>
      <c r="T166" s="262"/>
      <c r="AT166" s="263" t="s">
        <v>168</v>
      </c>
      <c r="AU166" s="263" t="s">
        <v>88</v>
      </c>
      <c r="AV166" s="251" t="s">
        <v>88</v>
      </c>
      <c r="AW166" s="251" t="s">
        <v>35</v>
      </c>
      <c r="AX166" s="251" t="s">
        <v>79</v>
      </c>
      <c r="AY166" s="263" t="s">
        <v>160</v>
      </c>
    </row>
    <row r="167" s="264" customFormat="true" ht="12.8" hidden="false" customHeight="false" outlineLevel="0" collapsed="false">
      <c r="B167" s="265"/>
      <c r="C167" s="266"/>
      <c r="D167" s="254" t="s">
        <v>168</v>
      </c>
      <c r="E167" s="267"/>
      <c r="F167" s="268" t="s">
        <v>1641</v>
      </c>
      <c r="G167" s="266"/>
      <c r="H167" s="269" t="n">
        <v>0.323</v>
      </c>
      <c r="I167" s="270"/>
      <c r="J167" s="266"/>
      <c r="K167" s="266"/>
      <c r="L167" s="271"/>
      <c r="M167" s="272"/>
      <c r="N167" s="273"/>
      <c r="O167" s="273"/>
      <c r="P167" s="273"/>
      <c r="Q167" s="273"/>
      <c r="R167" s="273"/>
      <c r="S167" s="273"/>
      <c r="T167" s="274"/>
      <c r="AT167" s="275" t="s">
        <v>168</v>
      </c>
      <c r="AU167" s="275" t="s">
        <v>88</v>
      </c>
      <c r="AV167" s="264" t="s">
        <v>166</v>
      </c>
      <c r="AW167" s="264" t="s">
        <v>35</v>
      </c>
      <c r="AX167" s="264" t="s">
        <v>86</v>
      </c>
      <c r="AY167" s="275" t="s">
        <v>160</v>
      </c>
    </row>
    <row r="168" s="31" customFormat="true" ht="21.75" hidden="false" customHeight="true" outlineLevel="0" collapsed="false">
      <c r="A168" s="24"/>
      <c r="B168" s="25"/>
      <c r="C168" s="237" t="s">
        <v>210</v>
      </c>
      <c r="D168" s="237" t="s">
        <v>162</v>
      </c>
      <c r="E168" s="238" t="s">
        <v>1642</v>
      </c>
      <c r="F168" s="239" t="s">
        <v>1643</v>
      </c>
      <c r="G168" s="240" t="s">
        <v>213</v>
      </c>
      <c r="H168" s="241" t="n">
        <v>5.356</v>
      </c>
      <c r="I168" s="242"/>
      <c r="J168" s="243" t="n">
        <f aca="false">ROUND(I168*H168,2)</f>
        <v>0</v>
      </c>
      <c r="K168" s="244"/>
      <c r="L168" s="30"/>
      <c r="M168" s="245"/>
      <c r="N168" s="246" t="s">
        <v>44</v>
      </c>
      <c r="O168" s="74"/>
      <c r="P168" s="247" t="n">
        <f aca="false">O168*H168</f>
        <v>0</v>
      </c>
      <c r="Q168" s="247" t="n">
        <v>0.71546</v>
      </c>
      <c r="R168" s="247" t="n">
        <f aca="false">Q168*H168</f>
        <v>3.83200376</v>
      </c>
      <c r="S168" s="247" t="n">
        <v>0</v>
      </c>
      <c r="T168" s="248" t="n">
        <f aca="false">S168*H168</f>
        <v>0</v>
      </c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R168" s="249" t="s">
        <v>166</v>
      </c>
      <c r="AT168" s="249" t="s">
        <v>162</v>
      </c>
      <c r="AU168" s="249" t="s">
        <v>88</v>
      </c>
      <c r="AY168" s="3" t="s">
        <v>160</v>
      </c>
      <c r="BE168" s="250" t="n">
        <f aca="false">IF(N168="základní",J168,0)</f>
        <v>0</v>
      </c>
      <c r="BF168" s="250" t="n">
        <f aca="false">IF(N168="snížená",J168,0)</f>
        <v>0</v>
      </c>
      <c r="BG168" s="250" t="n">
        <f aca="false">IF(N168="zákl. přenesená",J168,0)</f>
        <v>0</v>
      </c>
      <c r="BH168" s="250" t="n">
        <f aca="false">IF(N168="sníž. přenesená",J168,0)</f>
        <v>0</v>
      </c>
      <c r="BI168" s="250" t="n">
        <f aca="false">IF(N168="nulová",J168,0)</f>
        <v>0</v>
      </c>
      <c r="BJ168" s="3" t="s">
        <v>86</v>
      </c>
      <c r="BK168" s="250" t="n">
        <f aca="false">ROUND(I168*H168,2)</f>
        <v>0</v>
      </c>
      <c r="BL168" s="3" t="s">
        <v>166</v>
      </c>
      <c r="BM168" s="249" t="s">
        <v>1644</v>
      </c>
    </row>
    <row r="169" s="251" customFormat="true" ht="12.8" hidden="false" customHeight="false" outlineLevel="0" collapsed="false">
      <c r="B169" s="252"/>
      <c r="C169" s="253"/>
      <c r="D169" s="254" t="s">
        <v>168</v>
      </c>
      <c r="E169" s="255"/>
      <c r="F169" s="256" t="s">
        <v>1645</v>
      </c>
      <c r="G169" s="253"/>
      <c r="H169" s="257" t="n">
        <v>2.632</v>
      </c>
      <c r="I169" s="258"/>
      <c r="J169" s="253"/>
      <c r="K169" s="253"/>
      <c r="L169" s="259"/>
      <c r="M169" s="260"/>
      <c r="N169" s="261"/>
      <c r="O169" s="261"/>
      <c r="P169" s="261"/>
      <c r="Q169" s="261"/>
      <c r="R169" s="261"/>
      <c r="S169" s="261"/>
      <c r="T169" s="262"/>
      <c r="AT169" s="263" t="s">
        <v>168</v>
      </c>
      <c r="AU169" s="263" t="s">
        <v>88</v>
      </c>
      <c r="AV169" s="251" t="s">
        <v>88</v>
      </c>
      <c r="AW169" s="251" t="s">
        <v>35</v>
      </c>
      <c r="AX169" s="251" t="s">
        <v>79</v>
      </c>
      <c r="AY169" s="263" t="s">
        <v>160</v>
      </c>
    </row>
    <row r="170" s="251" customFormat="true" ht="12.8" hidden="false" customHeight="false" outlineLevel="0" collapsed="false">
      <c r="B170" s="252"/>
      <c r="C170" s="253"/>
      <c r="D170" s="254" t="s">
        <v>168</v>
      </c>
      <c r="E170" s="255"/>
      <c r="F170" s="256" t="s">
        <v>1646</v>
      </c>
      <c r="G170" s="253"/>
      <c r="H170" s="257" t="n">
        <v>1.944</v>
      </c>
      <c r="I170" s="258"/>
      <c r="J170" s="253"/>
      <c r="K170" s="253"/>
      <c r="L170" s="259"/>
      <c r="M170" s="260"/>
      <c r="N170" s="261"/>
      <c r="O170" s="261"/>
      <c r="P170" s="261"/>
      <c r="Q170" s="261"/>
      <c r="R170" s="261"/>
      <c r="S170" s="261"/>
      <c r="T170" s="262"/>
      <c r="AT170" s="263" t="s">
        <v>168</v>
      </c>
      <c r="AU170" s="263" t="s">
        <v>88</v>
      </c>
      <c r="AV170" s="251" t="s">
        <v>88</v>
      </c>
      <c r="AW170" s="251" t="s">
        <v>35</v>
      </c>
      <c r="AX170" s="251" t="s">
        <v>79</v>
      </c>
      <c r="AY170" s="263" t="s">
        <v>160</v>
      </c>
    </row>
    <row r="171" s="251" customFormat="true" ht="12.8" hidden="false" customHeight="false" outlineLevel="0" collapsed="false">
      <c r="B171" s="252"/>
      <c r="C171" s="253"/>
      <c r="D171" s="254" t="s">
        <v>168</v>
      </c>
      <c r="E171" s="255"/>
      <c r="F171" s="256" t="s">
        <v>1647</v>
      </c>
      <c r="G171" s="253"/>
      <c r="H171" s="257" t="n">
        <v>0.78</v>
      </c>
      <c r="I171" s="258"/>
      <c r="J171" s="253"/>
      <c r="K171" s="253"/>
      <c r="L171" s="259"/>
      <c r="M171" s="260"/>
      <c r="N171" s="261"/>
      <c r="O171" s="261"/>
      <c r="P171" s="261"/>
      <c r="Q171" s="261"/>
      <c r="R171" s="261"/>
      <c r="S171" s="261"/>
      <c r="T171" s="262"/>
      <c r="AT171" s="263" t="s">
        <v>168</v>
      </c>
      <c r="AU171" s="263" t="s">
        <v>88</v>
      </c>
      <c r="AV171" s="251" t="s">
        <v>88</v>
      </c>
      <c r="AW171" s="251" t="s">
        <v>35</v>
      </c>
      <c r="AX171" s="251" t="s">
        <v>79</v>
      </c>
      <c r="AY171" s="263" t="s">
        <v>160</v>
      </c>
    </row>
    <row r="172" s="264" customFormat="true" ht="12.8" hidden="false" customHeight="false" outlineLevel="0" collapsed="false">
      <c r="B172" s="265"/>
      <c r="C172" s="266"/>
      <c r="D172" s="254" t="s">
        <v>168</v>
      </c>
      <c r="E172" s="267"/>
      <c r="F172" s="268" t="s">
        <v>172</v>
      </c>
      <c r="G172" s="266"/>
      <c r="H172" s="269" t="n">
        <v>5.356</v>
      </c>
      <c r="I172" s="270"/>
      <c r="J172" s="266"/>
      <c r="K172" s="266"/>
      <c r="L172" s="271"/>
      <c r="M172" s="272"/>
      <c r="N172" s="273"/>
      <c r="O172" s="273"/>
      <c r="P172" s="273"/>
      <c r="Q172" s="273"/>
      <c r="R172" s="273"/>
      <c r="S172" s="273"/>
      <c r="T172" s="274"/>
      <c r="AT172" s="275" t="s">
        <v>168</v>
      </c>
      <c r="AU172" s="275" t="s">
        <v>88</v>
      </c>
      <c r="AV172" s="264" t="s">
        <v>166</v>
      </c>
      <c r="AW172" s="264" t="s">
        <v>35</v>
      </c>
      <c r="AX172" s="264" t="s">
        <v>86</v>
      </c>
      <c r="AY172" s="275" t="s">
        <v>160</v>
      </c>
    </row>
    <row r="173" s="31" customFormat="true" ht="21.75" hidden="false" customHeight="true" outlineLevel="0" collapsed="false">
      <c r="A173" s="24"/>
      <c r="B173" s="25"/>
      <c r="C173" s="237" t="s">
        <v>218</v>
      </c>
      <c r="D173" s="237" t="s">
        <v>162</v>
      </c>
      <c r="E173" s="238" t="s">
        <v>1648</v>
      </c>
      <c r="F173" s="239" t="s">
        <v>1649</v>
      </c>
      <c r="G173" s="240" t="s">
        <v>213</v>
      </c>
      <c r="H173" s="241" t="n">
        <v>4.035</v>
      </c>
      <c r="I173" s="242"/>
      <c r="J173" s="243" t="n">
        <f aca="false">ROUND(I173*H173,2)</f>
        <v>0</v>
      </c>
      <c r="K173" s="244"/>
      <c r="L173" s="30"/>
      <c r="M173" s="245"/>
      <c r="N173" s="246" t="s">
        <v>44</v>
      </c>
      <c r="O173" s="74"/>
      <c r="P173" s="247" t="n">
        <f aca="false">O173*H173</f>
        <v>0</v>
      </c>
      <c r="Q173" s="247" t="n">
        <v>1.0146</v>
      </c>
      <c r="R173" s="247" t="n">
        <f aca="false">Q173*H173</f>
        <v>4.093911</v>
      </c>
      <c r="S173" s="247" t="n">
        <v>0</v>
      </c>
      <c r="T173" s="248" t="n">
        <f aca="false">S173*H173</f>
        <v>0</v>
      </c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R173" s="249" t="s">
        <v>166</v>
      </c>
      <c r="AT173" s="249" t="s">
        <v>162</v>
      </c>
      <c r="AU173" s="249" t="s">
        <v>88</v>
      </c>
      <c r="AY173" s="3" t="s">
        <v>160</v>
      </c>
      <c r="BE173" s="250" t="n">
        <f aca="false">IF(N173="základní",J173,0)</f>
        <v>0</v>
      </c>
      <c r="BF173" s="250" t="n">
        <f aca="false">IF(N173="snížená",J173,0)</f>
        <v>0</v>
      </c>
      <c r="BG173" s="250" t="n">
        <f aca="false">IF(N173="zákl. přenesená",J173,0)</f>
        <v>0</v>
      </c>
      <c r="BH173" s="250" t="n">
        <f aca="false">IF(N173="sníž. přenesená",J173,0)</f>
        <v>0</v>
      </c>
      <c r="BI173" s="250" t="n">
        <f aca="false">IF(N173="nulová",J173,0)</f>
        <v>0</v>
      </c>
      <c r="BJ173" s="3" t="s">
        <v>86</v>
      </c>
      <c r="BK173" s="250" t="n">
        <f aca="false">ROUND(I173*H173,2)</f>
        <v>0</v>
      </c>
      <c r="BL173" s="3" t="s">
        <v>166</v>
      </c>
      <c r="BM173" s="249" t="s">
        <v>1650</v>
      </c>
    </row>
    <row r="174" s="251" customFormat="true" ht="12.8" hidden="false" customHeight="false" outlineLevel="0" collapsed="false">
      <c r="B174" s="252"/>
      <c r="C174" s="253"/>
      <c r="D174" s="254" t="s">
        <v>168</v>
      </c>
      <c r="E174" s="255"/>
      <c r="F174" s="256" t="s">
        <v>1651</v>
      </c>
      <c r="G174" s="253"/>
      <c r="H174" s="257" t="n">
        <v>4.035</v>
      </c>
      <c r="I174" s="258"/>
      <c r="J174" s="253"/>
      <c r="K174" s="253"/>
      <c r="L174" s="259"/>
      <c r="M174" s="260"/>
      <c r="N174" s="261"/>
      <c r="O174" s="261"/>
      <c r="P174" s="261"/>
      <c r="Q174" s="261"/>
      <c r="R174" s="261"/>
      <c r="S174" s="261"/>
      <c r="T174" s="262"/>
      <c r="AT174" s="263" t="s">
        <v>168</v>
      </c>
      <c r="AU174" s="263" t="s">
        <v>88</v>
      </c>
      <c r="AV174" s="251" t="s">
        <v>88</v>
      </c>
      <c r="AW174" s="251" t="s">
        <v>35</v>
      </c>
      <c r="AX174" s="251" t="s">
        <v>79</v>
      </c>
      <c r="AY174" s="263" t="s">
        <v>160</v>
      </c>
    </row>
    <row r="175" s="264" customFormat="true" ht="12.8" hidden="false" customHeight="false" outlineLevel="0" collapsed="false">
      <c r="B175" s="265"/>
      <c r="C175" s="266"/>
      <c r="D175" s="254" t="s">
        <v>168</v>
      </c>
      <c r="E175" s="267"/>
      <c r="F175" s="268" t="s">
        <v>172</v>
      </c>
      <c r="G175" s="266"/>
      <c r="H175" s="269" t="n">
        <v>4.035</v>
      </c>
      <c r="I175" s="270"/>
      <c r="J175" s="266"/>
      <c r="K175" s="266"/>
      <c r="L175" s="271"/>
      <c r="M175" s="272"/>
      <c r="N175" s="273"/>
      <c r="O175" s="273"/>
      <c r="P175" s="273"/>
      <c r="Q175" s="273"/>
      <c r="R175" s="273"/>
      <c r="S175" s="273"/>
      <c r="T175" s="274"/>
      <c r="AT175" s="275" t="s">
        <v>168</v>
      </c>
      <c r="AU175" s="275" t="s">
        <v>88</v>
      </c>
      <c r="AV175" s="264" t="s">
        <v>166</v>
      </c>
      <c r="AW175" s="264" t="s">
        <v>35</v>
      </c>
      <c r="AX175" s="264" t="s">
        <v>86</v>
      </c>
      <c r="AY175" s="275" t="s">
        <v>160</v>
      </c>
    </row>
    <row r="176" s="31" customFormat="true" ht="21.75" hidden="false" customHeight="true" outlineLevel="0" collapsed="false">
      <c r="A176" s="24"/>
      <c r="B176" s="25"/>
      <c r="C176" s="237" t="s">
        <v>225</v>
      </c>
      <c r="D176" s="237" t="s">
        <v>162</v>
      </c>
      <c r="E176" s="238" t="s">
        <v>1652</v>
      </c>
      <c r="F176" s="239" t="s">
        <v>1653</v>
      </c>
      <c r="G176" s="240" t="s">
        <v>189</v>
      </c>
      <c r="H176" s="241" t="n">
        <v>0.15</v>
      </c>
      <c r="I176" s="242"/>
      <c r="J176" s="243" t="n">
        <f aca="false">ROUND(I176*H176,2)</f>
        <v>0</v>
      </c>
      <c r="K176" s="244"/>
      <c r="L176" s="30"/>
      <c r="M176" s="245"/>
      <c r="N176" s="246" t="s">
        <v>44</v>
      </c>
      <c r="O176" s="74"/>
      <c r="P176" s="247" t="n">
        <f aca="false">O176*H176</f>
        <v>0</v>
      </c>
      <c r="Q176" s="247" t="n">
        <v>1.05871</v>
      </c>
      <c r="R176" s="247" t="n">
        <f aca="false">Q176*H176</f>
        <v>0.1588065</v>
      </c>
      <c r="S176" s="247" t="n">
        <v>0</v>
      </c>
      <c r="T176" s="248" t="n">
        <f aca="false">S176*H176</f>
        <v>0</v>
      </c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R176" s="249" t="s">
        <v>166</v>
      </c>
      <c r="AT176" s="249" t="s">
        <v>162</v>
      </c>
      <c r="AU176" s="249" t="s">
        <v>88</v>
      </c>
      <c r="AY176" s="3" t="s">
        <v>160</v>
      </c>
      <c r="BE176" s="250" t="n">
        <f aca="false">IF(N176="základní",J176,0)</f>
        <v>0</v>
      </c>
      <c r="BF176" s="250" t="n">
        <f aca="false">IF(N176="snížená",J176,0)</f>
        <v>0</v>
      </c>
      <c r="BG176" s="250" t="n">
        <f aca="false">IF(N176="zákl. přenesená",J176,0)</f>
        <v>0</v>
      </c>
      <c r="BH176" s="250" t="n">
        <f aca="false">IF(N176="sníž. přenesená",J176,0)</f>
        <v>0</v>
      </c>
      <c r="BI176" s="250" t="n">
        <f aca="false">IF(N176="nulová",J176,0)</f>
        <v>0</v>
      </c>
      <c r="BJ176" s="3" t="s">
        <v>86</v>
      </c>
      <c r="BK176" s="250" t="n">
        <f aca="false">ROUND(I176*H176,2)</f>
        <v>0</v>
      </c>
      <c r="BL176" s="3" t="s">
        <v>166</v>
      </c>
      <c r="BM176" s="249" t="s">
        <v>1654</v>
      </c>
    </row>
    <row r="177" s="220" customFormat="true" ht="22.8" hidden="false" customHeight="true" outlineLevel="0" collapsed="false">
      <c r="B177" s="221"/>
      <c r="C177" s="222"/>
      <c r="D177" s="223" t="s">
        <v>78</v>
      </c>
      <c r="E177" s="235" t="s">
        <v>166</v>
      </c>
      <c r="F177" s="235" t="s">
        <v>506</v>
      </c>
      <c r="G177" s="222"/>
      <c r="H177" s="222"/>
      <c r="I177" s="225"/>
      <c r="J177" s="236" t="n">
        <f aca="false">BK177</f>
        <v>0</v>
      </c>
      <c r="K177" s="222"/>
      <c r="L177" s="227"/>
      <c r="M177" s="228"/>
      <c r="N177" s="229"/>
      <c r="O177" s="229"/>
      <c r="P177" s="230" t="n">
        <f aca="false">SUM(P178:P198)</f>
        <v>0</v>
      </c>
      <c r="Q177" s="229"/>
      <c r="R177" s="230" t="n">
        <f aca="false">SUM(R178:R198)</f>
        <v>4.12303208</v>
      </c>
      <c r="S177" s="229"/>
      <c r="T177" s="231" t="n">
        <f aca="false">SUM(T178:T198)</f>
        <v>0</v>
      </c>
      <c r="AR177" s="232" t="s">
        <v>86</v>
      </c>
      <c r="AT177" s="233" t="s">
        <v>78</v>
      </c>
      <c r="AU177" s="233" t="s">
        <v>86</v>
      </c>
      <c r="AY177" s="232" t="s">
        <v>160</v>
      </c>
      <c r="BK177" s="234" t="n">
        <f aca="false">SUM(BK178:BK198)</f>
        <v>0</v>
      </c>
    </row>
    <row r="178" s="31" customFormat="true" ht="16.5" hidden="false" customHeight="true" outlineLevel="0" collapsed="false">
      <c r="A178" s="24"/>
      <c r="B178" s="25"/>
      <c r="C178" s="237" t="s">
        <v>232</v>
      </c>
      <c r="D178" s="237" t="s">
        <v>162</v>
      </c>
      <c r="E178" s="238" t="s">
        <v>1655</v>
      </c>
      <c r="F178" s="239" t="s">
        <v>1656</v>
      </c>
      <c r="G178" s="240" t="s">
        <v>165</v>
      </c>
      <c r="H178" s="241" t="n">
        <v>0.995</v>
      </c>
      <c r="I178" s="242"/>
      <c r="J178" s="243" t="n">
        <f aca="false">ROUND(I178*H178,2)</f>
        <v>0</v>
      </c>
      <c r="K178" s="244"/>
      <c r="L178" s="30"/>
      <c r="M178" s="245"/>
      <c r="N178" s="246" t="s">
        <v>44</v>
      </c>
      <c r="O178" s="74"/>
      <c r="P178" s="247" t="n">
        <f aca="false">O178*H178</f>
        <v>0</v>
      </c>
      <c r="Q178" s="247" t="n">
        <v>2.45337</v>
      </c>
      <c r="R178" s="247" t="n">
        <f aca="false">Q178*H178</f>
        <v>2.44110315</v>
      </c>
      <c r="S178" s="247" t="n">
        <v>0</v>
      </c>
      <c r="T178" s="248" t="n">
        <f aca="false">S178*H178</f>
        <v>0</v>
      </c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R178" s="249" t="s">
        <v>166</v>
      </c>
      <c r="AT178" s="249" t="s">
        <v>162</v>
      </c>
      <c r="AU178" s="249" t="s">
        <v>88</v>
      </c>
      <c r="AY178" s="3" t="s">
        <v>160</v>
      </c>
      <c r="BE178" s="250" t="n">
        <f aca="false">IF(N178="základní",J178,0)</f>
        <v>0</v>
      </c>
      <c r="BF178" s="250" t="n">
        <f aca="false">IF(N178="snížená",J178,0)</f>
        <v>0</v>
      </c>
      <c r="BG178" s="250" t="n">
        <f aca="false">IF(N178="zákl. přenesená",J178,0)</f>
        <v>0</v>
      </c>
      <c r="BH178" s="250" t="n">
        <f aca="false">IF(N178="sníž. přenesená",J178,0)</f>
        <v>0</v>
      </c>
      <c r="BI178" s="250" t="n">
        <f aca="false">IF(N178="nulová",J178,0)</f>
        <v>0</v>
      </c>
      <c r="BJ178" s="3" t="s">
        <v>86</v>
      </c>
      <c r="BK178" s="250" t="n">
        <f aca="false">ROUND(I178*H178,2)</f>
        <v>0</v>
      </c>
      <c r="BL178" s="3" t="s">
        <v>166</v>
      </c>
      <c r="BM178" s="249" t="s">
        <v>1657</v>
      </c>
    </row>
    <row r="179" s="251" customFormat="true" ht="12.8" hidden="false" customHeight="false" outlineLevel="0" collapsed="false">
      <c r="B179" s="252"/>
      <c r="C179" s="253"/>
      <c r="D179" s="254" t="s">
        <v>168</v>
      </c>
      <c r="E179" s="255"/>
      <c r="F179" s="256" t="s">
        <v>1658</v>
      </c>
      <c r="G179" s="253"/>
      <c r="H179" s="257" t="n">
        <v>0.995</v>
      </c>
      <c r="I179" s="258"/>
      <c r="J179" s="253"/>
      <c r="K179" s="253"/>
      <c r="L179" s="259"/>
      <c r="M179" s="260"/>
      <c r="N179" s="261"/>
      <c r="O179" s="261"/>
      <c r="P179" s="261"/>
      <c r="Q179" s="261"/>
      <c r="R179" s="261"/>
      <c r="S179" s="261"/>
      <c r="T179" s="262"/>
      <c r="AT179" s="263" t="s">
        <v>168</v>
      </c>
      <c r="AU179" s="263" t="s">
        <v>88</v>
      </c>
      <c r="AV179" s="251" t="s">
        <v>88</v>
      </c>
      <c r="AW179" s="251" t="s">
        <v>35</v>
      </c>
      <c r="AX179" s="251" t="s">
        <v>79</v>
      </c>
      <c r="AY179" s="263" t="s">
        <v>160</v>
      </c>
    </row>
    <row r="180" s="264" customFormat="true" ht="12.8" hidden="false" customHeight="false" outlineLevel="0" collapsed="false">
      <c r="B180" s="265"/>
      <c r="C180" s="266"/>
      <c r="D180" s="254" t="s">
        <v>168</v>
      </c>
      <c r="E180" s="267"/>
      <c r="F180" s="268" t="s">
        <v>172</v>
      </c>
      <c r="G180" s="266"/>
      <c r="H180" s="269" t="n">
        <v>0.995</v>
      </c>
      <c r="I180" s="270"/>
      <c r="J180" s="266"/>
      <c r="K180" s="266"/>
      <c r="L180" s="271"/>
      <c r="M180" s="272"/>
      <c r="N180" s="273"/>
      <c r="O180" s="273"/>
      <c r="P180" s="273"/>
      <c r="Q180" s="273"/>
      <c r="R180" s="273"/>
      <c r="S180" s="273"/>
      <c r="T180" s="274"/>
      <c r="AT180" s="275" t="s">
        <v>168</v>
      </c>
      <c r="AU180" s="275" t="s">
        <v>88</v>
      </c>
      <c r="AV180" s="264" t="s">
        <v>166</v>
      </c>
      <c r="AW180" s="264" t="s">
        <v>35</v>
      </c>
      <c r="AX180" s="264" t="s">
        <v>86</v>
      </c>
      <c r="AY180" s="275" t="s">
        <v>160</v>
      </c>
    </row>
    <row r="181" s="31" customFormat="true" ht="21.75" hidden="false" customHeight="true" outlineLevel="0" collapsed="false">
      <c r="A181" s="24"/>
      <c r="B181" s="25"/>
      <c r="C181" s="237" t="s">
        <v>240</v>
      </c>
      <c r="D181" s="237" t="s">
        <v>162</v>
      </c>
      <c r="E181" s="238" t="s">
        <v>1659</v>
      </c>
      <c r="F181" s="239" t="s">
        <v>1660</v>
      </c>
      <c r="G181" s="240" t="s">
        <v>189</v>
      </c>
      <c r="H181" s="241" t="n">
        <v>0.075</v>
      </c>
      <c r="I181" s="242"/>
      <c r="J181" s="243" t="n">
        <f aca="false">ROUND(I181*H181,2)</f>
        <v>0</v>
      </c>
      <c r="K181" s="244"/>
      <c r="L181" s="30"/>
      <c r="M181" s="245"/>
      <c r="N181" s="246" t="s">
        <v>44</v>
      </c>
      <c r="O181" s="74"/>
      <c r="P181" s="247" t="n">
        <f aca="false">O181*H181</f>
        <v>0</v>
      </c>
      <c r="Q181" s="247" t="n">
        <v>1.04887</v>
      </c>
      <c r="R181" s="247" t="n">
        <f aca="false">Q181*H181</f>
        <v>0.07866525</v>
      </c>
      <c r="S181" s="247" t="n">
        <v>0</v>
      </c>
      <c r="T181" s="248" t="n">
        <f aca="false">S181*H181</f>
        <v>0</v>
      </c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R181" s="249" t="s">
        <v>166</v>
      </c>
      <c r="AT181" s="249" t="s">
        <v>162</v>
      </c>
      <c r="AU181" s="249" t="s">
        <v>88</v>
      </c>
      <c r="AY181" s="3" t="s">
        <v>160</v>
      </c>
      <c r="BE181" s="250" t="n">
        <f aca="false">IF(N181="základní",J181,0)</f>
        <v>0</v>
      </c>
      <c r="BF181" s="250" t="n">
        <f aca="false">IF(N181="snížená",J181,0)</f>
        <v>0</v>
      </c>
      <c r="BG181" s="250" t="n">
        <f aca="false">IF(N181="zákl. přenesená",J181,0)</f>
        <v>0</v>
      </c>
      <c r="BH181" s="250" t="n">
        <f aca="false">IF(N181="sníž. přenesená",J181,0)</f>
        <v>0</v>
      </c>
      <c r="BI181" s="250" t="n">
        <f aca="false">IF(N181="nulová",J181,0)</f>
        <v>0</v>
      </c>
      <c r="BJ181" s="3" t="s">
        <v>86</v>
      </c>
      <c r="BK181" s="250" t="n">
        <f aca="false">ROUND(I181*H181,2)</f>
        <v>0</v>
      </c>
      <c r="BL181" s="3" t="s">
        <v>166</v>
      </c>
      <c r="BM181" s="249" t="s">
        <v>1661</v>
      </c>
    </row>
    <row r="182" s="251" customFormat="true" ht="12.8" hidden="false" customHeight="false" outlineLevel="0" collapsed="false">
      <c r="B182" s="252"/>
      <c r="C182" s="253"/>
      <c r="D182" s="254" t="s">
        <v>168</v>
      </c>
      <c r="E182" s="255"/>
      <c r="F182" s="256" t="s">
        <v>1662</v>
      </c>
      <c r="G182" s="253"/>
      <c r="H182" s="257" t="n">
        <v>0.075</v>
      </c>
      <c r="I182" s="258"/>
      <c r="J182" s="253"/>
      <c r="K182" s="253"/>
      <c r="L182" s="259"/>
      <c r="M182" s="260"/>
      <c r="N182" s="261"/>
      <c r="O182" s="261"/>
      <c r="P182" s="261"/>
      <c r="Q182" s="261"/>
      <c r="R182" s="261"/>
      <c r="S182" s="261"/>
      <c r="T182" s="262"/>
      <c r="AT182" s="263" t="s">
        <v>168</v>
      </c>
      <c r="AU182" s="263" t="s">
        <v>88</v>
      </c>
      <c r="AV182" s="251" t="s">
        <v>88</v>
      </c>
      <c r="AW182" s="251" t="s">
        <v>35</v>
      </c>
      <c r="AX182" s="251" t="s">
        <v>79</v>
      </c>
      <c r="AY182" s="263" t="s">
        <v>160</v>
      </c>
    </row>
    <row r="183" s="264" customFormat="true" ht="12.8" hidden="false" customHeight="false" outlineLevel="0" collapsed="false">
      <c r="B183" s="265"/>
      <c r="C183" s="266"/>
      <c r="D183" s="254" t="s">
        <v>168</v>
      </c>
      <c r="E183" s="267"/>
      <c r="F183" s="268" t="s">
        <v>172</v>
      </c>
      <c r="G183" s="266"/>
      <c r="H183" s="269" t="n">
        <v>0.075</v>
      </c>
      <c r="I183" s="270"/>
      <c r="J183" s="266"/>
      <c r="K183" s="266"/>
      <c r="L183" s="271"/>
      <c r="M183" s="272"/>
      <c r="N183" s="273"/>
      <c r="O183" s="273"/>
      <c r="P183" s="273"/>
      <c r="Q183" s="273"/>
      <c r="R183" s="273"/>
      <c r="S183" s="273"/>
      <c r="T183" s="274"/>
      <c r="AT183" s="275" t="s">
        <v>168</v>
      </c>
      <c r="AU183" s="275" t="s">
        <v>88</v>
      </c>
      <c r="AV183" s="264" t="s">
        <v>166</v>
      </c>
      <c r="AW183" s="264" t="s">
        <v>35</v>
      </c>
      <c r="AX183" s="264" t="s">
        <v>86</v>
      </c>
      <c r="AY183" s="275" t="s">
        <v>160</v>
      </c>
    </row>
    <row r="184" s="31" customFormat="true" ht="21.75" hidden="false" customHeight="true" outlineLevel="0" collapsed="false">
      <c r="A184" s="24"/>
      <c r="B184" s="25"/>
      <c r="C184" s="237" t="s">
        <v>7</v>
      </c>
      <c r="D184" s="237" t="s">
        <v>162</v>
      </c>
      <c r="E184" s="238" t="s">
        <v>1663</v>
      </c>
      <c r="F184" s="239" t="s">
        <v>1664</v>
      </c>
      <c r="G184" s="240" t="s">
        <v>189</v>
      </c>
      <c r="H184" s="241" t="n">
        <v>0.042</v>
      </c>
      <c r="I184" s="242"/>
      <c r="J184" s="243" t="n">
        <f aca="false">ROUND(I184*H184,2)</f>
        <v>0</v>
      </c>
      <c r="K184" s="244"/>
      <c r="L184" s="30"/>
      <c r="M184" s="245"/>
      <c r="N184" s="246" t="s">
        <v>44</v>
      </c>
      <c r="O184" s="74"/>
      <c r="P184" s="247" t="n">
        <f aca="false">O184*H184</f>
        <v>0</v>
      </c>
      <c r="Q184" s="247" t="n">
        <v>1.06277</v>
      </c>
      <c r="R184" s="247" t="n">
        <f aca="false">Q184*H184</f>
        <v>0.04463634</v>
      </c>
      <c r="S184" s="247" t="n">
        <v>0</v>
      </c>
      <c r="T184" s="248" t="n">
        <f aca="false">S184*H184</f>
        <v>0</v>
      </c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R184" s="249" t="s">
        <v>166</v>
      </c>
      <c r="AT184" s="249" t="s">
        <v>162</v>
      </c>
      <c r="AU184" s="249" t="s">
        <v>88</v>
      </c>
      <c r="AY184" s="3" t="s">
        <v>160</v>
      </c>
      <c r="BE184" s="250" t="n">
        <f aca="false">IF(N184="základní",J184,0)</f>
        <v>0</v>
      </c>
      <c r="BF184" s="250" t="n">
        <f aca="false">IF(N184="snížená",J184,0)</f>
        <v>0</v>
      </c>
      <c r="BG184" s="250" t="n">
        <f aca="false">IF(N184="zákl. přenesená",J184,0)</f>
        <v>0</v>
      </c>
      <c r="BH184" s="250" t="n">
        <f aca="false">IF(N184="sníž. přenesená",J184,0)</f>
        <v>0</v>
      </c>
      <c r="BI184" s="250" t="n">
        <f aca="false">IF(N184="nulová",J184,0)</f>
        <v>0</v>
      </c>
      <c r="BJ184" s="3" t="s">
        <v>86</v>
      </c>
      <c r="BK184" s="250" t="n">
        <f aca="false">ROUND(I184*H184,2)</f>
        <v>0</v>
      </c>
      <c r="BL184" s="3" t="s">
        <v>166</v>
      </c>
      <c r="BM184" s="249" t="s">
        <v>1665</v>
      </c>
    </row>
    <row r="185" s="251" customFormat="true" ht="12.8" hidden="false" customHeight="false" outlineLevel="0" collapsed="false">
      <c r="B185" s="252"/>
      <c r="C185" s="253"/>
      <c r="D185" s="254" t="s">
        <v>168</v>
      </c>
      <c r="E185" s="255"/>
      <c r="F185" s="256" t="s">
        <v>1666</v>
      </c>
      <c r="G185" s="253"/>
      <c r="H185" s="257" t="n">
        <v>0.042</v>
      </c>
      <c r="I185" s="258"/>
      <c r="J185" s="253"/>
      <c r="K185" s="253"/>
      <c r="L185" s="259"/>
      <c r="M185" s="260"/>
      <c r="N185" s="261"/>
      <c r="O185" s="261"/>
      <c r="P185" s="261"/>
      <c r="Q185" s="261"/>
      <c r="R185" s="261"/>
      <c r="S185" s="261"/>
      <c r="T185" s="262"/>
      <c r="AT185" s="263" t="s">
        <v>168</v>
      </c>
      <c r="AU185" s="263" t="s">
        <v>88</v>
      </c>
      <c r="AV185" s="251" t="s">
        <v>88</v>
      </c>
      <c r="AW185" s="251" t="s">
        <v>35</v>
      </c>
      <c r="AX185" s="251" t="s">
        <v>79</v>
      </c>
      <c r="AY185" s="263" t="s">
        <v>160</v>
      </c>
    </row>
    <row r="186" s="264" customFormat="true" ht="12.8" hidden="false" customHeight="false" outlineLevel="0" collapsed="false">
      <c r="B186" s="265"/>
      <c r="C186" s="266"/>
      <c r="D186" s="254" t="s">
        <v>168</v>
      </c>
      <c r="E186" s="267"/>
      <c r="F186" s="268" t="s">
        <v>172</v>
      </c>
      <c r="G186" s="266"/>
      <c r="H186" s="269" t="n">
        <v>0.042</v>
      </c>
      <c r="I186" s="270"/>
      <c r="J186" s="266"/>
      <c r="K186" s="266"/>
      <c r="L186" s="271"/>
      <c r="M186" s="272"/>
      <c r="N186" s="273"/>
      <c r="O186" s="273"/>
      <c r="P186" s="273"/>
      <c r="Q186" s="273"/>
      <c r="R186" s="273"/>
      <c r="S186" s="273"/>
      <c r="T186" s="274"/>
      <c r="AT186" s="275" t="s">
        <v>168</v>
      </c>
      <c r="AU186" s="275" t="s">
        <v>88</v>
      </c>
      <c r="AV186" s="264" t="s">
        <v>166</v>
      </c>
      <c r="AW186" s="264" t="s">
        <v>35</v>
      </c>
      <c r="AX186" s="264" t="s">
        <v>86</v>
      </c>
      <c r="AY186" s="275" t="s">
        <v>160</v>
      </c>
    </row>
    <row r="187" s="31" customFormat="true" ht="21.75" hidden="false" customHeight="true" outlineLevel="0" collapsed="false">
      <c r="A187" s="24"/>
      <c r="B187" s="25"/>
      <c r="C187" s="237" t="s">
        <v>256</v>
      </c>
      <c r="D187" s="237" t="s">
        <v>162</v>
      </c>
      <c r="E187" s="238" t="s">
        <v>1667</v>
      </c>
      <c r="F187" s="239" t="s">
        <v>1668</v>
      </c>
      <c r="G187" s="240" t="s">
        <v>213</v>
      </c>
      <c r="H187" s="241" t="n">
        <v>2.715</v>
      </c>
      <c r="I187" s="242"/>
      <c r="J187" s="243" t="n">
        <f aca="false">ROUND(I187*H187,2)</f>
        <v>0</v>
      </c>
      <c r="K187" s="244"/>
      <c r="L187" s="30"/>
      <c r="M187" s="245"/>
      <c r="N187" s="246" t="s">
        <v>44</v>
      </c>
      <c r="O187" s="74"/>
      <c r="P187" s="247" t="n">
        <f aca="false">O187*H187</f>
        <v>0</v>
      </c>
      <c r="Q187" s="247" t="n">
        <v>0.01282</v>
      </c>
      <c r="R187" s="247" t="n">
        <f aca="false">Q187*H187</f>
        <v>0.0348063</v>
      </c>
      <c r="S187" s="247" t="n">
        <v>0</v>
      </c>
      <c r="T187" s="248" t="n">
        <f aca="false">S187*H187</f>
        <v>0</v>
      </c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R187" s="249" t="s">
        <v>166</v>
      </c>
      <c r="AT187" s="249" t="s">
        <v>162</v>
      </c>
      <c r="AU187" s="249" t="s">
        <v>88</v>
      </c>
      <c r="AY187" s="3" t="s">
        <v>160</v>
      </c>
      <c r="BE187" s="250" t="n">
        <f aca="false">IF(N187="základní",J187,0)</f>
        <v>0</v>
      </c>
      <c r="BF187" s="250" t="n">
        <f aca="false">IF(N187="snížená",J187,0)</f>
        <v>0</v>
      </c>
      <c r="BG187" s="250" t="n">
        <f aca="false">IF(N187="zákl. přenesená",J187,0)</f>
        <v>0</v>
      </c>
      <c r="BH187" s="250" t="n">
        <f aca="false">IF(N187="sníž. přenesená",J187,0)</f>
        <v>0</v>
      </c>
      <c r="BI187" s="250" t="n">
        <f aca="false">IF(N187="nulová",J187,0)</f>
        <v>0</v>
      </c>
      <c r="BJ187" s="3" t="s">
        <v>86</v>
      </c>
      <c r="BK187" s="250" t="n">
        <f aca="false">ROUND(I187*H187,2)</f>
        <v>0</v>
      </c>
      <c r="BL187" s="3" t="s">
        <v>166</v>
      </c>
      <c r="BM187" s="249" t="s">
        <v>1669</v>
      </c>
    </row>
    <row r="188" s="251" customFormat="true" ht="12.8" hidden="false" customHeight="false" outlineLevel="0" collapsed="false">
      <c r="B188" s="252"/>
      <c r="C188" s="253"/>
      <c r="D188" s="254" t="s">
        <v>168</v>
      </c>
      <c r="E188" s="255"/>
      <c r="F188" s="256" t="s">
        <v>1670</v>
      </c>
      <c r="G188" s="253"/>
      <c r="H188" s="257" t="n">
        <v>1.95</v>
      </c>
      <c r="I188" s="258"/>
      <c r="J188" s="253"/>
      <c r="K188" s="253"/>
      <c r="L188" s="259"/>
      <c r="M188" s="260"/>
      <c r="N188" s="261"/>
      <c r="O188" s="261"/>
      <c r="P188" s="261"/>
      <c r="Q188" s="261"/>
      <c r="R188" s="261"/>
      <c r="S188" s="261"/>
      <c r="T188" s="262"/>
      <c r="AT188" s="263" t="s">
        <v>168</v>
      </c>
      <c r="AU188" s="263" t="s">
        <v>88</v>
      </c>
      <c r="AV188" s="251" t="s">
        <v>88</v>
      </c>
      <c r="AW188" s="251" t="s">
        <v>35</v>
      </c>
      <c r="AX188" s="251" t="s">
        <v>79</v>
      </c>
      <c r="AY188" s="263" t="s">
        <v>160</v>
      </c>
    </row>
    <row r="189" s="251" customFormat="true" ht="12.8" hidden="false" customHeight="false" outlineLevel="0" collapsed="false">
      <c r="B189" s="252"/>
      <c r="C189" s="253"/>
      <c r="D189" s="254" t="s">
        <v>168</v>
      </c>
      <c r="E189" s="255"/>
      <c r="F189" s="256" t="s">
        <v>1671</v>
      </c>
      <c r="G189" s="253"/>
      <c r="H189" s="257" t="n">
        <v>0.765</v>
      </c>
      <c r="I189" s="258"/>
      <c r="J189" s="253"/>
      <c r="K189" s="253"/>
      <c r="L189" s="259"/>
      <c r="M189" s="260"/>
      <c r="N189" s="261"/>
      <c r="O189" s="261"/>
      <c r="P189" s="261"/>
      <c r="Q189" s="261"/>
      <c r="R189" s="261"/>
      <c r="S189" s="261"/>
      <c r="T189" s="262"/>
      <c r="AT189" s="263" t="s">
        <v>168</v>
      </c>
      <c r="AU189" s="263" t="s">
        <v>88</v>
      </c>
      <c r="AV189" s="251" t="s">
        <v>88</v>
      </c>
      <c r="AW189" s="251" t="s">
        <v>35</v>
      </c>
      <c r="AX189" s="251" t="s">
        <v>79</v>
      </c>
      <c r="AY189" s="263" t="s">
        <v>160</v>
      </c>
    </row>
    <row r="190" s="264" customFormat="true" ht="12.8" hidden="false" customHeight="false" outlineLevel="0" collapsed="false">
      <c r="B190" s="265"/>
      <c r="C190" s="266"/>
      <c r="D190" s="254" t="s">
        <v>168</v>
      </c>
      <c r="E190" s="267"/>
      <c r="F190" s="268" t="s">
        <v>172</v>
      </c>
      <c r="G190" s="266"/>
      <c r="H190" s="269" t="n">
        <v>2.715</v>
      </c>
      <c r="I190" s="270"/>
      <c r="J190" s="266"/>
      <c r="K190" s="266"/>
      <c r="L190" s="271"/>
      <c r="M190" s="272"/>
      <c r="N190" s="273"/>
      <c r="O190" s="273"/>
      <c r="P190" s="273"/>
      <c r="Q190" s="273"/>
      <c r="R190" s="273"/>
      <c r="S190" s="273"/>
      <c r="T190" s="274"/>
      <c r="AT190" s="275" t="s">
        <v>168</v>
      </c>
      <c r="AU190" s="275" t="s">
        <v>88</v>
      </c>
      <c r="AV190" s="264" t="s">
        <v>166</v>
      </c>
      <c r="AW190" s="264" t="s">
        <v>35</v>
      </c>
      <c r="AX190" s="264" t="s">
        <v>86</v>
      </c>
      <c r="AY190" s="275" t="s">
        <v>160</v>
      </c>
    </row>
    <row r="191" s="31" customFormat="true" ht="21.75" hidden="false" customHeight="true" outlineLevel="0" collapsed="false">
      <c r="A191" s="24"/>
      <c r="B191" s="25"/>
      <c r="C191" s="237" t="s">
        <v>261</v>
      </c>
      <c r="D191" s="237" t="s">
        <v>162</v>
      </c>
      <c r="E191" s="238" t="s">
        <v>1672</v>
      </c>
      <c r="F191" s="239" t="s">
        <v>1673</v>
      </c>
      <c r="G191" s="240" t="s">
        <v>213</v>
      </c>
      <c r="H191" s="241" t="n">
        <v>2.715</v>
      </c>
      <c r="I191" s="242"/>
      <c r="J191" s="243" t="n">
        <f aca="false">ROUND(I191*H191,2)</f>
        <v>0</v>
      </c>
      <c r="K191" s="244"/>
      <c r="L191" s="30"/>
      <c r="M191" s="245"/>
      <c r="N191" s="246" t="s">
        <v>44</v>
      </c>
      <c r="O191" s="74"/>
      <c r="P191" s="247" t="n">
        <f aca="false">O191*H191</f>
        <v>0</v>
      </c>
      <c r="Q191" s="247" t="n">
        <v>0</v>
      </c>
      <c r="R191" s="247" t="n">
        <f aca="false">Q191*H191</f>
        <v>0</v>
      </c>
      <c r="S191" s="247" t="n">
        <v>0</v>
      </c>
      <c r="T191" s="248" t="n">
        <f aca="false">S191*H191</f>
        <v>0</v>
      </c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R191" s="249" t="s">
        <v>166</v>
      </c>
      <c r="AT191" s="249" t="s">
        <v>162</v>
      </c>
      <c r="AU191" s="249" t="s">
        <v>88</v>
      </c>
      <c r="AY191" s="3" t="s">
        <v>160</v>
      </c>
      <c r="BE191" s="250" t="n">
        <f aca="false">IF(N191="základní",J191,0)</f>
        <v>0</v>
      </c>
      <c r="BF191" s="250" t="n">
        <f aca="false">IF(N191="snížená",J191,0)</f>
        <v>0</v>
      </c>
      <c r="BG191" s="250" t="n">
        <f aca="false">IF(N191="zákl. přenesená",J191,0)</f>
        <v>0</v>
      </c>
      <c r="BH191" s="250" t="n">
        <f aca="false">IF(N191="sníž. přenesená",J191,0)</f>
        <v>0</v>
      </c>
      <c r="BI191" s="250" t="n">
        <f aca="false">IF(N191="nulová",J191,0)</f>
        <v>0</v>
      </c>
      <c r="BJ191" s="3" t="s">
        <v>86</v>
      </c>
      <c r="BK191" s="250" t="n">
        <f aca="false">ROUND(I191*H191,2)</f>
        <v>0</v>
      </c>
      <c r="BL191" s="3" t="s">
        <v>166</v>
      </c>
      <c r="BM191" s="249" t="s">
        <v>1674</v>
      </c>
    </row>
    <row r="192" s="31" customFormat="true" ht="21.75" hidden="false" customHeight="true" outlineLevel="0" collapsed="false">
      <c r="A192" s="24"/>
      <c r="B192" s="25"/>
      <c r="C192" s="237" t="s">
        <v>267</v>
      </c>
      <c r="D192" s="237" t="s">
        <v>162</v>
      </c>
      <c r="E192" s="238" t="s">
        <v>1675</v>
      </c>
      <c r="F192" s="239" t="s">
        <v>1676</v>
      </c>
      <c r="G192" s="240" t="s">
        <v>221</v>
      </c>
      <c r="H192" s="241" t="n">
        <v>13.65</v>
      </c>
      <c r="I192" s="242"/>
      <c r="J192" s="243" t="n">
        <f aca="false">ROUND(I192*H192,2)</f>
        <v>0</v>
      </c>
      <c r="K192" s="244"/>
      <c r="L192" s="30"/>
      <c r="M192" s="245"/>
      <c r="N192" s="246" t="s">
        <v>44</v>
      </c>
      <c r="O192" s="74"/>
      <c r="P192" s="247" t="n">
        <f aca="false">O192*H192</f>
        <v>0</v>
      </c>
      <c r="Q192" s="247" t="n">
        <v>0.11046</v>
      </c>
      <c r="R192" s="247" t="n">
        <f aca="false">Q192*H192</f>
        <v>1.507779</v>
      </c>
      <c r="S192" s="247" t="n">
        <v>0</v>
      </c>
      <c r="T192" s="248" t="n">
        <f aca="false">S192*H192</f>
        <v>0</v>
      </c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R192" s="249" t="s">
        <v>166</v>
      </c>
      <c r="AT192" s="249" t="s">
        <v>162</v>
      </c>
      <c r="AU192" s="249" t="s">
        <v>88</v>
      </c>
      <c r="AY192" s="3" t="s">
        <v>160</v>
      </c>
      <c r="BE192" s="250" t="n">
        <f aca="false">IF(N192="základní",J192,0)</f>
        <v>0</v>
      </c>
      <c r="BF192" s="250" t="n">
        <f aca="false">IF(N192="snížená",J192,0)</f>
        <v>0</v>
      </c>
      <c r="BG192" s="250" t="n">
        <f aca="false">IF(N192="zákl. přenesená",J192,0)</f>
        <v>0</v>
      </c>
      <c r="BH192" s="250" t="n">
        <f aca="false">IF(N192="sníž. přenesená",J192,0)</f>
        <v>0</v>
      </c>
      <c r="BI192" s="250" t="n">
        <f aca="false">IF(N192="nulová",J192,0)</f>
        <v>0</v>
      </c>
      <c r="BJ192" s="3" t="s">
        <v>86</v>
      </c>
      <c r="BK192" s="250" t="n">
        <f aca="false">ROUND(I192*H192,2)</f>
        <v>0</v>
      </c>
      <c r="BL192" s="3" t="s">
        <v>166</v>
      </c>
      <c r="BM192" s="249" t="s">
        <v>1677</v>
      </c>
    </row>
    <row r="193" s="251" customFormat="true" ht="12.8" hidden="false" customHeight="false" outlineLevel="0" collapsed="false">
      <c r="B193" s="252"/>
      <c r="C193" s="253"/>
      <c r="D193" s="254" t="s">
        <v>168</v>
      </c>
      <c r="E193" s="255"/>
      <c r="F193" s="256" t="s">
        <v>1678</v>
      </c>
      <c r="G193" s="253"/>
      <c r="H193" s="257" t="n">
        <v>13.65</v>
      </c>
      <c r="I193" s="258"/>
      <c r="J193" s="253"/>
      <c r="K193" s="253"/>
      <c r="L193" s="259"/>
      <c r="M193" s="260"/>
      <c r="N193" s="261"/>
      <c r="O193" s="261"/>
      <c r="P193" s="261"/>
      <c r="Q193" s="261"/>
      <c r="R193" s="261"/>
      <c r="S193" s="261"/>
      <c r="T193" s="262"/>
      <c r="AT193" s="263" t="s">
        <v>168</v>
      </c>
      <c r="AU193" s="263" t="s">
        <v>88</v>
      </c>
      <c r="AV193" s="251" t="s">
        <v>88</v>
      </c>
      <c r="AW193" s="251" t="s">
        <v>35</v>
      </c>
      <c r="AX193" s="251" t="s">
        <v>79</v>
      </c>
      <c r="AY193" s="263" t="s">
        <v>160</v>
      </c>
    </row>
    <row r="194" s="264" customFormat="true" ht="12.8" hidden="false" customHeight="false" outlineLevel="0" collapsed="false">
      <c r="B194" s="265"/>
      <c r="C194" s="266"/>
      <c r="D194" s="254" t="s">
        <v>168</v>
      </c>
      <c r="E194" s="267"/>
      <c r="F194" s="268" t="s">
        <v>172</v>
      </c>
      <c r="G194" s="266"/>
      <c r="H194" s="269" t="n">
        <v>13.65</v>
      </c>
      <c r="I194" s="270"/>
      <c r="J194" s="266"/>
      <c r="K194" s="266"/>
      <c r="L194" s="271"/>
      <c r="M194" s="272"/>
      <c r="N194" s="273"/>
      <c r="O194" s="273"/>
      <c r="P194" s="273"/>
      <c r="Q194" s="273"/>
      <c r="R194" s="273"/>
      <c r="S194" s="273"/>
      <c r="T194" s="274"/>
      <c r="AT194" s="275" t="s">
        <v>168</v>
      </c>
      <c r="AU194" s="275" t="s">
        <v>88</v>
      </c>
      <c r="AV194" s="264" t="s">
        <v>166</v>
      </c>
      <c r="AW194" s="264" t="s">
        <v>35</v>
      </c>
      <c r="AX194" s="264" t="s">
        <v>86</v>
      </c>
      <c r="AY194" s="275" t="s">
        <v>160</v>
      </c>
    </row>
    <row r="195" s="31" customFormat="true" ht="16.5" hidden="false" customHeight="true" outlineLevel="0" collapsed="false">
      <c r="A195" s="24"/>
      <c r="B195" s="25"/>
      <c r="C195" s="237" t="s">
        <v>278</v>
      </c>
      <c r="D195" s="237" t="s">
        <v>162</v>
      </c>
      <c r="E195" s="238" t="s">
        <v>1679</v>
      </c>
      <c r="F195" s="239" t="s">
        <v>1680</v>
      </c>
      <c r="G195" s="240" t="s">
        <v>213</v>
      </c>
      <c r="H195" s="241" t="n">
        <v>2.438</v>
      </c>
      <c r="I195" s="242"/>
      <c r="J195" s="243" t="n">
        <f aca="false">ROUND(I195*H195,2)</f>
        <v>0</v>
      </c>
      <c r="K195" s="244"/>
      <c r="L195" s="30"/>
      <c r="M195" s="245"/>
      <c r="N195" s="246" t="s">
        <v>44</v>
      </c>
      <c r="O195" s="74"/>
      <c r="P195" s="247" t="n">
        <f aca="false">O195*H195</f>
        <v>0</v>
      </c>
      <c r="Q195" s="247" t="n">
        <v>0.00658</v>
      </c>
      <c r="R195" s="247" t="n">
        <f aca="false">Q195*H195</f>
        <v>0.01604204</v>
      </c>
      <c r="S195" s="247" t="n">
        <v>0</v>
      </c>
      <c r="T195" s="248" t="n">
        <f aca="false">S195*H195</f>
        <v>0</v>
      </c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R195" s="249" t="s">
        <v>166</v>
      </c>
      <c r="AT195" s="249" t="s">
        <v>162</v>
      </c>
      <c r="AU195" s="249" t="s">
        <v>88</v>
      </c>
      <c r="AY195" s="3" t="s">
        <v>160</v>
      </c>
      <c r="BE195" s="250" t="n">
        <f aca="false">IF(N195="základní",J195,0)</f>
        <v>0</v>
      </c>
      <c r="BF195" s="250" t="n">
        <f aca="false">IF(N195="snížená",J195,0)</f>
        <v>0</v>
      </c>
      <c r="BG195" s="250" t="n">
        <f aca="false">IF(N195="zákl. přenesená",J195,0)</f>
        <v>0</v>
      </c>
      <c r="BH195" s="250" t="n">
        <f aca="false">IF(N195="sníž. přenesená",J195,0)</f>
        <v>0</v>
      </c>
      <c r="BI195" s="250" t="n">
        <f aca="false">IF(N195="nulová",J195,0)</f>
        <v>0</v>
      </c>
      <c r="BJ195" s="3" t="s">
        <v>86</v>
      </c>
      <c r="BK195" s="250" t="n">
        <f aca="false">ROUND(I195*H195,2)</f>
        <v>0</v>
      </c>
      <c r="BL195" s="3" t="s">
        <v>166</v>
      </c>
      <c r="BM195" s="249" t="s">
        <v>1681</v>
      </c>
    </row>
    <row r="196" s="251" customFormat="true" ht="12.8" hidden="false" customHeight="false" outlineLevel="0" collapsed="false">
      <c r="B196" s="252"/>
      <c r="C196" s="253"/>
      <c r="D196" s="254" t="s">
        <v>168</v>
      </c>
      <c r="E196" s="255"/>
      <c r="F196" s="256" t="s">
        <v>1682</v>
      </c>
      <c r="G196" s="253"/>
      <c r="H196" s="257" t="n">
        <v>2.438</v>
      </c>
      <c r="I196" s="258"/>
      <c r="J196" s="253"/>
      <c r="K196" s="253"/>
      <c r="L196" s="259"/>
      <c r="M196" s="260"/>
      <c r="N196" s="261"/>
      <c r="O196" s="261"/>
      <c r="P196" s="261"/>
      <c r="Q196" s="261"/>
      <c r="R196" s="261"/>
      <c r="S196" s="261"/>
      <c r="T196" s="262"/>
      <c r="AT196" s="263" t="s">
        <v>168</v>
      </c>
      <c r="AU196" s="263" t="s">
        <v>88</v>
      </c>
      <c r="AV196" s="251" t="s">
        <v>88</v>
      </c>
      <c r="AW196" s="251" t="s">
        <v>35</v>
      </c>
      <c r="AX196" s="251" t="s">
        <v>79</v>
      </c>
      <c r="AY196" s="263" t="s">
        <v>160</v>
      </c>
    </row>
    <row r="197" s="264" customFormat="true" ht="12.8" hidden="false" customHeight="false" outlineLevel="0" collapsed="false">
      <c r="B197" s="265"/>
      <c r="C197" s="266"/>
      <c r="D197" s="254" t="s">
        <v>168</v>
      </c>
      <c r="E197" s="267"/>
      <c r="F197" s="268" t="s">
        <v>172</v>
      </c>
      <c r="G197" s="266"/>
      <c r="H197" s="269" t="n">
        <v>2.438</v>
      </c>
      <c r="I197" s="270"/>
      <c r="J197" s="266"/>
      <c r="K197" s="266"/>
      <c r="L197" s="271"/>
      <c r="M197" s="272"/>
      <c r="N197" s="273"/>
      <c r="O197" s="273"/>
      <c r="P197" s="273"/>
      <c r="Q197" s="273"/>
      <c r="R197" s="273"/>
      <c r="S197" s="273"/>
      <c r="T197" s="274"/>
      <c r="AT197" s="275" t="s">
        <v>168</v>
      </c>
      <c r="AU197" s="275" t="s">
        <v>88</v>
      </c>
      <c r="AV197" s="264" t="s">
        <v>166</v>
      </c>
      <c r="AW197" s="264" t="s">
        <v>35</v>
      </c>
      <c r="AX197" s="264" t="s">
        <v>86</v>
      </c>
      <c r="AY197" s="275" t="s">
        <v>160</v>
      </c>
    </row>
    <row r="198" s="31" customFormat="true" ht="16.5" hidden="false" customHeight="true" outlineLevel="0" collapsed="false">
      <c r="A198" s="24"/>
      <c r="B198" s="25"/>
      <c r="C198" s="237" t="s">
        <v>282</v>
      </c>
      <c r="D198" s="237" t="s">
        <v>162</v>
      </c>
      <c r="E198" s="238" t="s">
        <v>1683</v>
      </c>
      <c r="F198" s="239" t="s">
        <v>1684</v>
      </c>
      <c r="G198" s="240" t="s">
        <v>213</v>
      </c>
      <c r="H198" s="241" t="n">
        <v>2.438</v>
      </c>
      <c r="I198" s="242"/>
      <c r="J198" s="243" t="n">
        <f aca="false">ROUND(I198*H198,2)</f>
        <v>0</v>
      </c>
      <c r="K198" s="244"/>
      <c r="L198" s="30"/>
      <c r="M198" s="245"/>
      <c r="N198" s="246" t="s">
        <v>44</v>
      </c>
      <c r="O198" s="74"/>
      <c r="P198" s="247" t="n">
        <f aca="false">O198*H198</f>
        <v>0</v>
      </c>
      <c r="Q198" s="247" t="n">
        <v>0</v>
      </c>
      <c r="R198" s="247" t="n">
        <f aca="false">Q198*H198</f>
        <v>0</v>
      </c>
      <c r="S198" s="247" t="n">
        <v>0</v>
      </c>
      <c r="T198" s="248" t="n">
        <f aca="false">S198*H198</f>
        <v>0</v>
      </c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R198" s="249" t="s">
        <v>166</v>
      </c>
      <c r="AT198" s="249" t="s">
        <v>162</v>
      </c>
      <c r="AU198" s="249" t="s">
        <v>88</v>
      </c>
      <c r="AY198" s="3" t="s">
        <v>160</v>
      </c>
      <c r="BE198" s="250" t="n">
        <f aca="false">IF(N198="základní",J198,0)</f>
        <v>0</v>
      </c>
      <c r="BF198" s="250" t="n">
        <f aca="false">IF(N198="snížená",J198,0)</f>
        <v>0</v>
      </c>
      <c r="BG198" s="250" t="n">
        <f aca="false">IF(N198="zákl. přenesená",J198,0)</f>
        <v>0</v>
      </c>
      <c r="BH198" s="250" t="n">
        <f aca="false">IF(N198="sníž. přenesená",J198,0)</f>
        <v>0</v>
      </c>
      <c r="BI198" s="250" t="n">
        <f aca="false">IF(N198="nulová",J198,0)</f>
        <v>0</v>
      </c>
      <c r="BJ198" s="3" t="s">
        <v>86</v>
      </c>
      <c r="BK198" s="250" t="n">
        <f aca="false">ROUND(I198*H198,2)</f>
        <v>0</v>
      </c>
      <c r="BL198" s="3" t="s">
        <v>166</v>
      </c>
      <c r="BM198" s="249" t="s">
        <v>1685</v>
      </c>
    </row>
    <row r="199" s="220" customFormat="true" ht="22.8" hidden="false" customHeight="true" outlineLevel="0" collapsed="false">
      <c r="B199" s="221"/>
      <c r="C199" s="222"/>
      <c r="D199" s="223" t="s">
        <v>78</v>
      </c>
      <c r="E199" s="235" t="s">
        <v>186</v>
      </c>
      <c r="F199" s="235" t="s">
        <v>231</v>
      </c>
      <c r="G199" s="222"/>
      <c r="H199" s="222"/>
      <c r="I199" s="225"/>
      <c r="J199" s="236" t="n">
        <f aca="false">BK199</f>
        <v>0</v>
      </c>
      <c r="K199" s="222"/>
      <c r="L199" s="227"/>
      <c r="M199" s="228"/>
      <c r="N199" s="229"/>
      <c r="O199" s="229"/>
      <c r="P199" s="230" t="n">
        <f aca="false">SUM(P200:P319)</f>
        <v>0</v>
      </c>
      <c r="Q199" s="229"/>
      <c r="R199" s="230" t="n">
        <f aca="false">SUM(R200:R319)</f>
        <v>4.13652108</v>
      </c>
      <c r="S199" s="229"/>
      <c r="T199" s="231" t="n">
        <f aca="false">SUM(T200:T319)</f>
        <v>0</v>
      </c>
      <c r="AR199" s="232" t="s">
        <v>86</v>
      </c>
      <c r="AT199" s="233" t="s">
        <v>78</v>
      </c>
      <c r="AU199" s="233" t="s">
        <v>86</v>
      </c>
      <c r="AY199" s="232" t="s">
        <v>160</v>
      </c>
      <c r="BK199" s="234" t="n">
        <f aca="false">SUM(BK200:BK319)</f>
        <v>0</v>
      </c>
    </row>
    <row r="200" s="31" customFormat="true" ht="21.75" hidden="false" customHeight="true" outlineLevel="0" collapsed="false">
      <c r="A200" s="24"/>
      <c r="B200" s="25"/>
      <c r="C200" s="237" t="s">
        <v>6</v>
      </c>
      <c r="D200" s="237" t="s">
        <v>162</v>
      </c>
      <c r="E200" s="238" t="s">
        <v>1686</v>
      </c>
      <c r="F200" s="239" t="s">
        <v>1687</v>
      </c>
      <c r="G200" s="240" t="s">
        <v>213</v>
      </c>
      <c r="H200" s="241" t="n">
        <v>227.619</v>
      </c>
      <c r="I200" s="242"/>
      <c r="J200" s="243" t="n">
        <f aca="false">ROUND(I200*H200,2)</f>
        <v>0</v>
      </c>
      <c r="K200" s="244"/>
      <c r="L200" s="30"/>
      <c r="M200" s="245"/>
      <c r="N200" s="246" t="s">
        <v>44</v>
      </c>
      <c r="O200" s="74"/>
      <c r="P200" s="247" t="n">
        <f aca="false">O200*H200</f>
        <v>0</v>
      </c>
      <c r="Q200" s="247" t="n">
        <v>0.00026</v>
      </c>
      <c r="R200" s="247" t="n">
        <f aca="false">Q200*H200</f>
        <v>0.05918094</v>
      </c>
      <c r="S200" s="247" t="n">
        <v>0</v>
      </c>
      <c r="T200" s="248" t="n">
        <f aca="false">S200*H200</f>
        <v>0</v>
      </c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R200" s="249" t="s">
        <v>166</v>
      </c>
      <c r="AT200" s="249" t="s">
        <v>162</v>
      </c>
      <c r="AU200" s="249" t="s">
        <v>88</v>
      </c>
      <c r="AY200" s="3" t="s">
        <v>160</v>
      </c>
      <c r="BE200" s="250" t="n">
        <f aca="false">IF(N200="základní",J200,0)</f>
        <v>0</v>
      </c>
      <c r="BF200" s="250" t="n">
        <f aca="false">IF(N200="snížená",J200,0)</f>
        <v>0</v>
      </c>
      <c r="BG200" s="250" t="n">
        <f aca="false">IF(N200="zákl. přenesená",J200,0)</f>
        <v>0</v>
      </c>
      <c r="BH200" s="250" t="n">
        <f aca="false">IF(N200="sníž. přenesená",J200,0)</f>
        <v>0</v>
      </c>
      <c r="BI200" s="250" t="n">
        <f aca="false">IF(N200="nulová",J200,0)</f>
        <v>0</v>
      </c>
      <c r="BJ200" s="3" t="s">
        <v>86</v>
      </c>
      <c r="BK200" s="250" t="n">
        <f aca="false">ROUND(I200*H200,2)</f>
        <v>0</v>
      </c>
      <c r="BL200" s="3" t="s">
        <v>166</v>
      </c>
      <c r="BM200" s="249" t="s">
        <v>1688</v>
      </c>
    </row>
    <row r="201" s="251" customFormat="true" ht="12.8" hidden="false" customHeight="false" outlineLevel="0" collapsed="false">
      <c r="B201" s="252"/>
      <c r="C201" s="253"/>
      <c r="D201" s="254" t="s">
        <v>168</v>
      </c>
      <c r="E201" s="255"/>
      <c r="F201" s="256" t="s">
        <v>1689</v>
      </c>
      <c r="G201" s="253"/>
      <c r="H201" s="257" t="n">
        <v>12.48</v>
      </c>
      <c r="I201" s="258"/>
      <c r="J201" s="253"/>
      <c r="K201" s="253"/>
      <c r="L201" s="259"/>
      <c r="M201" s="260"/>
      <c r="N201" s="261"/>
      <c r="O201" s="261"/>
      <c r="P201" s="261"/>
      <c r="Q201" s="261"/>
      <c r="R201" s="261"/>
      <c r="S201" s="261"/>
      <c r="T201" s="262"/>
      <c r="AT201" s="263" t="s">
        <v>168</v>
      </c>
      <c r="AU201" s="263" t="s">
        <v>88</v>
      </c>
      <c r="AV201" s="251" t="s">
        <v>88</v>
      </c>
      <c r="AW201" s="251" t="s">
        <v>35</v>
      </c>
      <c r="AX201" s="251" t="s">
        <v>79</v>
      </c>
      <c r="AY201" s="263" t="s">
        <v>160</v>
      </c>
    </row>
    <row r="202" s="276" customFormat="true" ht="12.8" hidden="false" customHeight="false" outlineLevel="0" collapsed="false">
      <c r="B202" s="277"/>
      <c r="C202" s="278"/>
      <c r="D202" s="254" t="s">
        <v>168</v>
      </c>
      <c r="E202" s="279"/>
      <c r="F202" s="280" t="s">
        <v>1690</v>
      </c>
      <c r="G202" s="278"/>
      <c r="H202" s="279"/>
      <c r="I202" s="281"/>
      <c r="J202" s="278"/>
      <c r="K202" s="278"/>
      <c r="L202" s="282"/>
      <c r="M202" s="283"/>
      <c r="N202" s="284"/>
      <c r="O202" s="284"/>
      <c r="P202" s="284"/>
      <c r="Q202" s="284"/>
      <c r="R202" s="284"/>
      <c r="S202" s="284"/>
      <c r="T202" s="285"/>
      <c r="AT202" s="286" t="s">
        <v>168</v>
      </c>
      <c r="AU202" s="286" t="s">
        <v>88</v>
      </c>
      <c r="AV202" s="276" t="s">
        <v>86</v>
      </c>
      <c r="AW202" s="276" t="s">
        <v>35</v>
      </c>
      <c r="AX202" s="276" t="s">
        <v>79</v>
      </c>
      <c r="AY202" s="286" t="s">
        <v>160</v>
      </c>
    </row>
    <row r="203" s="251" customFormat="true" ht="12.8" hidden="false" customHeight="false" outlineLevel="0" collapsed="false">
      <c r="B203" s="252"/>
      <c r="C203" s="253"/>
      <c r="D203" s="254" t="s">
        <v>168</v>
      </c>
      <c r="E203" s="255"/>
      <c r="F203" s="256" t="s">
        <v>1691</v>
      </c>
      <c r="G203" s="253"/>
      <c r="H203" s="257" t="n">
        <v>66.92</v>
      </c>
      <c r="I203" s="258"/>
      <c r="J203" s="253"/>
      <c r="K203" s="253"/>
      <c r="L203" s="259"/>
      <c r="M203" s="260"/>
      <c r="N203" s="261"/>
      <c r="O203" s="261"/>
      <c r="P203" s="261"/>
      <c r="Q203" s="261"/>
      <c r="R203" s="261"/>
      <c r="S203" s="261"/>
      <c r="T203" s="262"/>
      <c r="AT203" s="263" t="s">
        <v>168</v>
      </c>
      <c r="AU203" s="263" t="s">
        <v>88</v>
      </c>
      <c r="AV203" s="251" t="s">
        <v>88</v>
      </c>
      <c r="AW203" s="251" t="s">
        <v>35</v>
      </c>
      <c r="AX203" s="251" t="s">
        <v>79</v>
      </c>
      <c r="AY203" s="263" t="s">
        <v>160</v>
      </c>
    </row>
    <row r="204" s="251" customFormat="true" ht="12.8" hidden="false" customHeight="false" outlineLevel="0" collapsed="false">
      <c r="B204" s="252"/>
      <c r="C204" s="253"/>
      <c r="D204" s="254" t="s">
        <v>168</v>
      </c>
      <c r="E204" s="255"/>
      <c r="F204" s="256" t="s">
        <v>1692</v>
      </c>
      <c r="G204" s="253"/>
      <c r="H204" s="257" t="n">
        <v>-4.5</v>
      </c>
      <c r="I204" s="258"/>
      <c r="J204" s="253"/>
      <c r="K204" s="253"/>
      <c r="L204" s="259"/>
      <c r="M204" s="260"/>
      <c r="N204" s="261"/>
      <c r="O204" s="261"/>
      <c r="P204" s="261"/>
      <c r="Q204" s="261"/>
      <c r="R204" s="261"/>
      <c r="S204" s="261"/>
      <c r="T204" s="262"/>
      <c r="AT204" s="263" t="s">
        <v>168</v>
      </c>
      <c r="AU204" s="263" t="s">
        <v>88</v>
      </c>
      <c r="AV204" s="251" t="s">
        <v>88</v>
      </c>
      <c r="AW204" s="251" t="s">
        <v>35</v>
      </c>
      <c r="AX204" s="251" t="s">
        <v>79</v>
      </c>
      <c r="AY204" s="263" t="s">
        <v>160</v>
      </c>
    </row>
    <row r="205" s="251" customFormat="true" ht="12.8" hidden="false" customHeight="false" outlineLevel="0" collapsed="false">
      <c r="B205" s="252"/>
      <c r="C205" s="253"/>
      <c r="D205" s="254" t="s">
        <v>168</v>
      </c>
      <c r="E205" s="255"/>
      <c r="F205" s="256" t="s">
        <v>1693</v>
      </c>
      <c r="G205" s="253"/>
      <c r="H205" s="257" t="n">
        <v>-3.059</v>
      </c>
      <c r="I205" s="258"/>
      <c r="J205" s="253"/>
      <c r="K205" s="253"/>
      <c r="L205" s="259"/>
      <c r="M205" s="260"/>
      <c r="N205" s="261"/>
      <c r="O205" s="261"/>
      <c r="P205" s="261"/>
      <c r="Q205" s="261"/>
      <c r="R205" s="261"/>
      <c r="S205" s="261"/>
      <c r="T205" s="262"/>
      <c r="AT205" s="263" t="s">
        <v>168</v>
      </c>
      <c r="AU205" s="263" t="s">
        <v>88</v>
      </c>
      <c r="AV205" s="251" t="s">
        <v>88</v>
      </c>
      <c r="AW205" s="251" t="s">
        <v>35</v>
      </c>
      <c r="AX205" s="251" t="s">
        <v>79</v>
      </c>
      <c r="AY205" s="263" t="s">
        <v>160</v>
      </c>
    </row>
    <row r="206" s="251" customFormat="true" ht="12.8" hidden="false" customHeight="false" outlineLevel="0" collapsed="false">
      <c r="B206" s="252"/>
      <c r="C206" s="253"/>
      <c r="D206" s="254" t="s">
        <v>168</v>
      </c>
      <c r="E206" s="255"/>
      <c r="F206" s="256" t="s">
        <v>1694</v>
      </c>
      <c r="G206" s="253"/>
      <c r="H206" s="257" t="n">
        <v>-1.08</v>
      </c>
      <c r="I206" s="258"/>
      <c r="J206" s="253"/>
      <c r="K206" s="253"/>
      <c r="L206" s="259"/>
      <c r="M206" s="260"/>
      <c r="N206" s="261"/>
      <c r="O206" s="261"/>
      <c r="P206" s="261"/>
      <c r="Q206" s="261"/>
      <c r="R206" s="261"/>
      <c r="S206" s="261"/>
      <c r="T206" s="262"/>
      <c r="AT206" s="263" t="s">
        <v>168</v>
      </c>
      <c r="AU206" s="263" t="s">
        <v>88</v>
      </c>
      <c r="AV206" s="251" t="s">
        <v>88</v>
      </c>
      <c r="AW206" s="251" t="s">
        <v>35</v>
      </c>
      <c r="AX206" s="251" t="s">
        <v>79</v>
      </c>
      <c r="AY206" s="263" t="s">
        <v>160</v>
      </c>
    </row>
    <row r="207" s="276" customFormat="true" ht="12.8" hidden="false" customHeight="false" outlineLevel="0" collapsed="false">
      <c r="B207" s="277"/>
      <c r="C207" s="278"/>
      <c r="D207" s="254" t="s">
        <v>168</v>
      </c>
      <c r="E207" s="279"/>
      <c r="F207" s="280" t="s">
        <v>1695</v>
      </c>
      <c r="G207" s="278"/>
      <c r="H207" s="279"/>
      <c r="I207" s="281"/>
      <c r="J207" s="278"/>
      <c r="K207" s="278"/>
      <c r="L207" s="282"/>
      <c r="M207" s="283"/>
      <c r="N207" s="284"/>
      <c r="O207" s="284"/>
      <c r="P207" s="284"/>
      <c r="Q207" s="284"/>
      <c r="R207" s="284"/>
      <c r="S207" s="284"/>
      <c r="T207" s="285"/>
      <c r="AT207" s="286" t="s">
        <v>168</v>
      </c>
      <c r="AU207" s="286" t="s">
        <v>88</v>
      </c>
      <c r="AV207" s="276" t="s">
        <v>86</v>
      </c>
      <c r="AW207" s="276" t="s">
        <v>35</v>
      </c>
      <c r="AX207" s="276" t="s">
        <v>79</v>
      </c>
      <c r="AY207" s="286" t="s">
        <v>160</v>
      </c>
    </row>
    <row r="208" s="251" customFormat="true" ht="12.8" hidden="false" customHeight="false" outlineLevel="0" collapsed="false">
      <c r="B208" s="252"/>
      <c r="C208" s="253"/>
      <c r="D208" s="254" t="s">
        <v>168</v>
      </c>
      <c r="E208" s="255"/>
      <c r="F208" s="256" t="s">
        <v>1696</v>
      </c>
      <c r="G208" s="253"/>
      <c r="H208" s="257" t="n">
        <v>99.07</v>
      </c>
      <c r="I208" s="258"/>
      <c r="J208" s="253"/>
      <c r="K208" s="253"/>
      <c r="L208" s="259"/>
      <c r="M208" s="260"/>
      <c r="N208" s="261"/>
      <c r="O208" s="261"/>
      <c r="P208" s="261"/>
      <c r="Q208" s="261"/>
      <c r="R208" s="261"/>
      <c r="S208" s="261"/>
      <c r="T208" s="262"/>
      <c r="AT208" s="263" t="s">
        <v>168</v>
      </c>
      <c r="AU208" s="263" t="s">
        <v>88</v>
      </c>
      <c r="AV208" s="251" t="s">
        <v>88</v>
      </c>
      <c r="AW208" s="251" t="s">
        <v>35</v>
      </c>
      <c r="AX208" s="251" t="s">
        <v>79</v>
      </c>
      <c r="AY208" s="263" t="s">
        <v>160</v>
      </c>
    </row>
    <row r="209" s="251" customFormat="true" ht="12.8" hidden="false" customHeight="false" outlineLevel="0" collapsed="false">
      <c r="B209" s="252"/>
      <c r="C209" s="253"/>
      <c r="D209" s="254" t="s">
        <v>168</v>
      </c>
      <c r="E209" s="255"/>
      <c r="F209" s="256" t="s">
        <v>1697</v>
      </c>
      <c r="G209" s="253"/>
      <c r="H209" s="257" t="n">
        <v>-2.1</v>
      </c>
      <c r="I209" s="258"/>
      <c r="J209" s="253"/>
      <c r="K209" s="253"/>
      <c r="L209" s="259"/>
      <c r="M209" s="260"/>
      <c r="N209" s="261"/>
      <c r="O209" s="261"/>
      <c r="P209" s="261"/>
      <c r="Q209" s="261"/>
      <c r="R209" s="261"/>
      <c r="S209" s="261"/>
      <c r="T209" s="262"/>
      <c r="AT209" s="263" t="s">
        <v>168</v>
      </c>
      <c r="AU209" s="263" t="s">
        <v>88</v>
      </c>
      <c r="AV209" s="251" t="s">
        <v>88</v>
      </c>
      <c r="AW209" s="251" t="s">
        <v>35</v>
      </c>
      <c r="AX209" s="251" t="s">
        <v>79</v>
      </c>
      <c r="AY209" s="263" t="s">
        <v>160</v>
      </c>
    </row>
    <row r="210" s="251" customFormat="true" ht="12.8" hidden="false" customHeight="false" outlineLevel="0" collapsed="false">
      <c r="B210" s="252"/>
      <c r="C210" s="253"/>
      <c r="D210" s="254" t="s">
        <v>168</v>
      </c>
      <c r="E210" s="255"/>
      <c r="F210" s="256" t="s">
        <v>1698</v>
      </c>
      <c r="G210" s="253"/>
      <c r="H210" s="257" t="n">
        <v>-2.25</v>
      </c>
      <c r="I210" s="258"/>
      <c r="J210" s="253"/>
      <c r="K210" s="253"/>
      <c r="L210" s="259"/>
      <c r="M210" s="260"/>
      <c r="N210" s="261"/>
      <c r="O210" s="261"/>
      <c r="P210" s="261"/>
      <c r="Q210" s="261"/>
      <c r="R210" s="261"/>
      <c r="S210" s="261"/>
      <c r="T210" s="262"/>
      <c r="AT210" s="263" t="s">
        <v>168</v>
      </c>
      <c r="AU210" s="263" t="s">
        <v>88</v>
      </c>
      <c r="AV210" s="251" t="s">
        <v>88</v>
      </c>
      <c r="AW210" s="251" t="s">
        <v>35</v>
      </c>
      <c r="AX210" s="251" t="s">
        <v>79</v>
      </c>
      <c r="AY210" s="263" t="s">
        <v>160</v>
      </c>
    </row>
    <row r="211" s="251" customFormat="true" ht="12.8" hidden="false" customHeight="false" outlineLevel="0" collapsed="false">
      <c r="B211" s="252"/>
      <c r="C211" s="253"/>
      <c r="D211" s="254" t="s">
        <v>168</v>
      </c>
      <c r="E211" s="255"/>
      <c r="F211" s="256" t="s">
        <v>1699</v>
      </c>
      <c r="G211" s="253"/>
      <c r="H211" s="257" t="n">
        <v>-3</v>
      </c>
      <c r="I211" s="258"/>
      <c r="J211" s="253"/>
      <c r="K211" s="253"/>
      <c r="L211" s="259"/>
      <c r="M211" s="260"/>
      <c r="N211" s="261"/>
      <c r="O211" s="261"/>
      <c r="P211" s="261"/>
      <c r="Q211" s="261"/>
      <c r="R211" s="261"/>
      <c r="S211" s="261"/>
      <c r="T211" s="262"/>
      <c r="AT211" s="263" t="s">
        <v>168</v>
      </c>
      <c r="AU211" s="263" t="s">
        <v>88</v>
      </c>
      <c r="AV211" s="251" t="s">
        <v>88</v>
      </c>
      <c r="AW211" s="251" t="s">
        <v>35</v>
      </c>
      <c r="AX211" s="251" t="s">
        <v>79</v>
      </c>
      <c r="AY211" s="263" t="s">
        <v>160</v>
      </c>
    </row>
    <row r="212" s="251" customFormat="true" ht="12.8" hidden="false" customHeight="false" outlineLevel="0" collapsed="false">
      <c r="B212" s="252"/>
      <c r="C212" s="253"/>
      <c r="D212" s="254" t="s">
        <v>168</v>
      </c>
      <c r="E212" s="255"/>
      <c r="F212" s="256" t="s">
        <v>1700</v>
      </c>
      <c r="G212" s="253"/>
      <c r="H212" s="257" t="n">
        <v>-7.2</v>
      </c>
      <c r="I212" s="258"/>
      <c r="J212" s="253"/>
      <c r="K212" s="253"/>
      <c r="L212" s="259"/>
      <c r="M212" s="260"/>
      <c r="N212" s="261"/>
      <c r="O212" s="261"/>
      <c r="P212" s="261"/>
      <c r="Q212" s="261"/>
      <c r="R212" s="261"/>
      <c r="S212" s="261"/>
      <c r="T212" s="262"/>
      <c r="AT212" s="263" t="s">
        <v>168</v>
      </c>
      <c r="AU212" s="263" t="s">
        <v>88</v>
      </c>
      <c r="AV212" s="251" t="s">
        <v>88</v>
      </c>
      <c r="AW212" s="251" t="s">
        <v>35</v>
      </c>
      <c r="AX212" s="251" t="s">
        <v>79</v>
      </c>
      <c r="AY212" s="263" t="s">
        <v>160</v>
      </c>
    </row>
    <row r="213" s="276" customFormat="true" ht="12.8" hidden="false" customHeight="false" outlineLevel="0" collapsed="false">
      <c r="B213" s="277"/>
      <c r="C213" s="278"/>
      <c r="D213" s="254" t="s">
        <v>168</v>
      </c>
      <c r="E213" s="279"/>
      <c r="F213" s="280" t="s">
        <v>1701</v>
      </c>
      <c r="G213" s="278"/>
      <c r="H213" s="279"/>
      <c r="I213" s="281"/>
      <c r="J213" s="278"/>
      <c r="K213" s="278"/>
      <c r="L213" s="282"/>
      <c r="M213" s="283"/>
      <c r="N213" s="284"/>
      <c r="O213" s="284"/>
      <c r="P213" s="284"/>
      <c r="Q213" s="284"/>
      <c r="R213" s="284"/>
      <c r="S213" s="284"/>
      <c r="T213" s="285"/>
      <c r="AT213" s="286" t="s">
        <v>168</v>
      </c>
      <c r="AU213" s="286" t="s">
        <v>88</v>
      </c>
      <c r="AV213" s="276" t="s">
        <v>86</v>
      </c>
      <c r="AW213" s="276" t="s">
        <v>35</v>
      </c>
      <c r="AX213" s="276" t="s">
        <v>79</v>
      </c>
      <c r="AY213" s="286" t="s">
        <v>160</v>
      </c>
    </row>
    <row r="214" s="251" customFormat="true" ht="12.8" hidden="false" customHeight="false" outlineLevel="0" collapsed="false">
      <c r="B214" s="252"/>
      <c r="C214" s="253"/>
      <c r="D214" s="254" t="s">
        <v>168</v>
      </c>
      <c r="E214" s="255"/>
      <c r="F214" s="256" t="s">
        <v>1702</v>
      </c>
      <c r="G214" s="253"/>
      <c r="H214" s="257" t="n">
        <v>59.76</v>
      </c>
      <c r="I214" s="258"/>
      <c r="J214" s="253"/>
      <c r="K214" s="253"/>
      <c r="L214" s="259"/>
      <c r="M214" s="260"/>
      <c r="N214" s="261"/>
      <c r="O214" s="261"/>
      <c r="P214" s="261"/>
      <c r="Q214" s="261"/>
      <c r="R214" s="261"/>
      <c r="S214" s="261"/>
      <c r="T214" s="262"/>
      <c r="AT214" s="263" t="s">
        <v>168</v>
      </c>
      <c r="AU214" s="263" t="s">
        <v>88</v>
      </c>
      <c r="AV214" s="251" t="s">
        <v>88</v>
      </c>
      <c r="AW214" s="251" t="s">
        <v>35</v>
      </c>
      <c r="AX214" s="251" t="s">
        <v>79</v>
      </c>
      <c r="AY214" s="263" t="s">
        <v>160</v>
      </c>
    </row>
    <row r="215" s="251" customFormat="true" ht="12.8" hidden="false" customHeight="false" outlineLevel="0" collapsed="false">
      <c r="B215" s="252"/>
      <c r="C215" s="253"/>
      <c r="D215" s="254" t="s">
        <v>168</v>
      </c>
      <c r="E215" s="255"/>
      <c r="F215" s="256" t="s">
        <v>1703</v>
      </c>
      <c r="G215" s="253"/>
      <c r="H215" s="257" t="n">
        <v>-1.08</v>
      </c>
      <c r="I215" s="258"/>
      <c r="J215" s="253"/>
      <c r="K215" s="253"/>
      <c r="L215" s="259"/>
      <c r="M215" s="260"/>
      <c r="N215" s="261"/>
      <c r="O215" s="261"/>
      <c r="P215" s="261"/>
      <c r="Q215" s="261"/>
      <c r="R215" s="261"/>
      <c r="S215" s="261"/>
      <c r="T215" s="262"/>
      <c r="AT215" s="263" t="s">
        <v>168</v>
      </c>
      <c r="AU215" s="263" t="s">
        <v>88</v>
      </c>
      <c r="AV215" s="251" t="s">
        <v>88</v>
      </c>
      <c r="AW215" s="251" t="s">
        <v>35</v>
      </c>
      <c r="AX215" s="251" t="s">
        <v>79</v>
      </c>
      <c r="AY215" s="263" t="s">
        <v>160</v>
      </c>
    </row>
    <row r="216" s="251" customFormat="true" ht="12.8" hidden="false" customHeight="false" outlineLevel="0" collapsed="false">
      <c r="B216" s="252"/>
      <c r="C216" s="253"/>
      <c r="D216" s="254" t="s">
        <v>168</v>
      </c>
      <c r="E216" s="255"/>
      <c r="F216" s="256" t="s">
        <v>1704</v>
      </c>
      <c r="G216" s="253"/>
      <c r="H216" s="257" t="n">
        <v>-2.53</v>
      </c>
      <c r="I216" s="258"/>
      <c r="J216" s="253"/>
      <c r="K216" s="253"/>
      <c r="L216" s="259"/>
      <c r="M216" s="260"/>
      <c r="N216" s="261"/>
      <c r="O216" s="261"/>
      <c r="P216" s="261"/>
      <c r="Q216" s="261"/>
      <c r="R216" s="261"/>
      <c r="S216" s="261"/>
      <c r="T216" s="262"/>
      <c r="AT216" s="263" t="s">
        <v>168</v>
      </c>
      <c r="AU216" s="263" t="s">
        <v>88</v>
      </c>
      <c r="AV216" s="251" t="s">
        <v>88</v>
      </c>
      <c r="AW216" s="251" t="s">
        <v>35</v>
      </c>
      <c r="AX216" s="251" t="s">
        <v>79</v>
      </c>
      <c r="AY216" s="263" t="s">
        <v>160</v>
      </c>
    </row>
    <row r="217" s="251" customFormat="true" ht="12.8" hidden="false" customHeight="false" outlineLevel="0" collapsed="false">
      <c r="B217" s="252"/>
      <c r="C217" s="253"/>
      <c r="D217" s="254" t="s">
        <v>168</v>
      </c>
      <c r="E217" s="255"/>
      <c r="F217" s="256" t="s">
        <v>1705</v>
      </c>
      <c r="G217" s="253"/>
      <c r="H217" s="257" t="n">
        <v>-0.72</v>
      </c>
      <c r="I217" s="258"/>
      <c r="J217" s="253"/>
      <c r="K217" s="253"/>
      <c r="L217" s="259"/>
      <c r="M217" s="260"/>
      <c r="N217" s="261"/>
      <c r="O217" s="261"/>
      <c r="P217" s="261"/>
      <c r="Q217" s="261"/>
      <c r="R217" s="261"/>
      <c r="S217" s="261"/>
      <c r="T217" s="262"/>
      <c r="AT217" s="263" t="s">
        <v>168</v>
      </c>
      <c r="AU217" s="263" t="s">
        <v>88</v>
      </c>
      <c r="AV217" s="251" t="s">
        <v>88</v>
      </c>
      <c r="AW217" s="251" t="s">
        <v>35</v>
      </c>
      <c r="AX217" s="251" t="s">
        <v>79</v>
      </c>
      <c r="AY217" s="263" t="s">
        <v>160</v>
      </c>
    </row>
    <row r="218" s="251" customFormat="true" ht="12.8" hidden="false" customHeight="false" outlineLevel="0" collapsed="false">
      <c r="B218" s="252"/>
      <c r="C218" s="253"/>
      <c r="D218" s="254" t="s">
        <v>168</v>
      </c>
      <c r="E218" s="255"/>
      <c r="F218" s="256" t="s">
        <v>1692</v>
      </c>
      <c r="G218" s="253"/>
      <c r="H218" s="257" t="n">
        <v>-4.5</v>
      </c>
      <c r="I218" s="258"/>
      <c r="J218" s="253"/>
      <c r="K218" s="253"/>
      <c r="L218" s="259"/>
      <c r="M218" s="260"/>
      <c r="N218" s="261"/>
      <c r="O218" s="261"/>
      <c r="P218" s="261"/>
      <c r="Q218" s="261"/>
      <c r="R218" s="261"/>
      <c r="S218" s="261"/>
      <c r="T218" s="262"/>
      <c r="AT218" s="263" t="s">
        <v>168</v>
      </c>
      <c r="AU218" s="263" t="s">
        <v>88</v>
      </c>
      <c r="AV218" s="251" t="s">
        <v>88</v>
      </c>
      <c r="AW218" s="251" t="s">
        <v>35</v>
      </c>
      <c r="AX218" s="251" t="s">
        <v>79</v>
      </c>
      <c r="AY218" s="263" t="s">
        <v>160</v>
      </c>
    </row>
    <row r="219" s="276" customFormat="true" ht="12.8" hidden="false" customHeight="false" outlineLevel="0" collapsed="false">
      <c r="B219" s="277"/>
      <c r="C219" s="278"/>
      <c r="D219" s="254" t="s">
        <v>168</v>
      </c>
      <c r="E219" s="279"/>
      <c r="F219" s="280" t="s">
        <v>1706</v>
      </c>
      <c r="G219" s="278"/>
      <c r="H219" s="279"/>
      <c r="I219" s="281"/>
      <c r="J219" s="278"/>
      <c r="K219" s="278"/>
      <c r="L219" s="282"/>
      <c r="M219" s="283"/>
      <c r="N219" s="284"/>
      <c r="O219" s="284"/>
      <c r="P219" s="284"/>
      <c r="Q219" s="284"/>
      <c r="R219" s="284"/>
      <c r="S219" s="284"/>
      <c r="T219" s="285"/>
      <c r="AT219" s="286" t="s">
        <v>168</v>
      </c>
      <c r="AU219" s="286" t="s">
        <v>88</v>
      </c>
      <c r="AV219" s="276" t="s">
        <v>86</v>
      </c>
      <c r="AW219" s="276" t="s">
        <v>35</v>
      </c>
      <c r="AX219" s="276" t="s">
        <v>79</v>
      </c>
      <c r="AY219" s="286" t="s">
        <v>160</v>
      </c>
    </row>
    <row r="220" s="251" customFormat="true" ht="12.8" hidden="false" customHeight="false" outlineLevel="0" collapsed="false">
      <c r="B220" s="252"/>
      <c r="C220" s="253"/>
      <c r="D220" s="254" t="s">
        <v>168</v>
      </c>
      <c r="E220" s="255"/>
      <c r="F220" s="256" t="s">
        <v>1707</v>
      </c>
      <c r="G220" s="253"/>
      <c r="H220" s="257" t="n">
        <v>1.45</v>
      </c>
      <c r="I220" s="258"/>
      <c r="J220" s="253"/>
      <c r="K220" s="253"/>
      <c r="L220" s="259"/>
      <c r="M220" s="260"/>
      <c r="N220" s="261"/>
      <c r="O220" s="261"/>
      <c r="P220" s="261"/>
      <c r="Q220" s="261"/>
      <c r="R220" s="261"/>
      <c r="S220" s="261"/>
      <c r="T220" s="262"/>
      <c r="AT220" s="263" t="s">
        <v>168</v>
      </c>
      <c r="AU220" s="263" t="s">
        <v>88</v>
      </c>
      <c r="AV220" s="251" t="s">
        <v>88</v>
      </c>
      <c r="AW220" s="251" t="s">
        <v>35</v>
      </c>
      <c r="AX220" s="251" t="s">
        <v>79</v>
      </c>
      <c r="AY220" s="263" t="s">
        <v>160</v>
      </c>
    </row>
    <row r="221" s="251" customFormat="true" ht="12.8" hidden="false" customHeight="false" outlineLevel="0" collapsed="false">
      <c r="B221" s="252"/>
      <c r="C221" s="253"/>
      <c r="D221" s="254" t="s">
        <v>168</v>
      </c>
      <c r="E221" s="255"/>
      <c r="F221" s="256" t="s">
        <v>1708</v>
      </c>
      <c r="G221" s="253"/>
      <c r="H221" s="257" t="n">
        <v>1.508</v>
      </c>
      <c r="I221" s="258"/>
      <c r="J221" s="253"/>
      <c r="K221" s="253"/>
      <c r="L221" s="259"/>
      <c r="M221" s="260"/>
      <c r="N221" s="261"/>
      <c r="O221" s="261"/>
      <c r="P221" s="261"/>
      <c r="Q221" s="261"/>
      <c r="R221" s="261"/>
      <c r="S221" s="261"/>
      <c r="T221" s="262"/>
      <c r="AT221" s="263" t="s">
        <v>168</v>
      </c>
      <c r="AU221" s="263" t="s">
        <v>88</v>
      </c>
      <c r="AV221" s="251" t="s">
        <v>88</v>
      </c>
      <c r="AW221" s="251" t="s">
        <v>35</v>
      </c>
      <c r="AX221" s="251" t="s">
        <v>79</v>
      </c>
      <c r="AY221" s="263" t="s">
        <v>160</v>
      </c>
    </row>
    <row r="222" s="251" customFormat="true" ht="12.8" hidden="false" customHeight="false" outlineLevel="0" collapsed="false">
      <c r="B222" s="252"/>
      <c r="C222" s="253"/>
      <c r="D222" s="254" t="s">
        <v>168</v>
      </c>
      <c r="E222" s="255"/>
      <c r="F222" s="256" t="s">
        <v>1709</v>
      </c>
      <c r="G222" s="253"/>
      <c r="H222" s="257" t="n">
        <v>6.525</v>
      </c>
      <c r="I222" s="258"/>
      <c r="J222" s="253"/>
      <c r="K222" s="253"/>
      <c r="L222" s="259"/>
      <c r="M222" s="260"/>
      <c r="N222" s="261"/>
      <c r="O222" s="261"/>
      <c r="P222" s="261"/>
      <c r="Q222" s="261"/>
      <c r="R222" s="261"/>
      <c r="S222" s="261"/>
      <c r="T222" s="262"/>
      <c r="AT222" s="263" t="s">
        <v>168</v>
      </c>
      <c r="AU222" s="263" t="s">
        <v>88</v>
      </c>
      <c r="AV222" s="251" t="s">
        <v>88</v>
      </c>
      <c r="AW222" s="251" t="s">
        <v>35</v>
      </c>
      <c r="AX222" s="251" t="s">
        <v>79</v>
      </c>
      <c r="AY222" s="263" t="s">
        <v>160</v>
      </c>
    </row>
    <row r="223" s="251" customFormat="true" ht="12.8" hidden="false" customHeight="false" outlineLevel="0" collapsed="false">
      <c r="B223" s="252"/>
      <c r="C223" s="253"/>
      <c r="D223" s="254" t="s">
        <v>168</v>
      </c>
      <c r="E223" s="255"/>
      <c r="F223" s="256" t="s">
        <v>1710</v>
      </c>
      <c r="G223" s="253"/>
      <c r="H223" s="257" t="n">
        <v>1.044</v>
      </c>
      <c r="I223" s="258"/>
      <c r="J223" s="253"/>
      <c r="K223" s="253"/>
      <c r="L223" s="259"/>
      <c r="M223" s="260"/>
      <c r="N223" s="261"/>
      <c r="O223" s="261"/>
      <c r="P223" s="261"/>
      <c r="Q223" s="261"/>
      <c r="R223" s="261"/>
      <c r="S223" s="261"/>
      <c r="T223" s="262"/>
      <c r="AT223" s="263" t="s">
        <v>168</v>
      </c>
      <c r="AU223" s="263" t="s">
        <v>88</v>
      </c>
      <c r="AV223" s="251" t="s">
        <v>88</v>
      </c>
      <c r="AW223" s="251" t="s">
        <v>35</v>
      </c>
      <c r="AX223" s="251" t="s">
        <v>79</v>
      </c>
      <c r="AY223" s="263" t="s">
        <v>160</v>
      </c>
    </row>
    <row r="224" s="251" customFormat="true" ht="12.8" hidden="false" customHeight="false" outlineLevel="0" collapsed="false">
      <c r="B224" s="252"/>
      <c r="C224" s="253"/>
      <c r="D224" s="254" t="s">
        <v>168</v>
      </c>
      <c r="E224" s="255"/>
      <c r="F224" s="256" t="s">
        <v>1711</v>
      </c>
      <c r="G224" s="253"/>
      <c r="H224" s="257" t="n">
        <v>1.624</v>
      </c>
      <c r="I224" s="258"/>
      <c r="J224" s="253"/>
      <c r="K224" s="253"/>
      <c r="L224" s="259"/>
      <c r="M224" s="260"/>
      <c r="N224" s="261"/>
      <c r="O224" s="261"/>
      <c r="P224" s="261"/>
      <c r="Q224" s="261"/>
      <c r="R224" s="261"/>
      <c r="S224" s="261"/>
      <c r="T224" s="262"/>
      <c r="AT224" s="263" t="s">
        <v>168</v>
      </c>
      <c r="AU224" s="263" t="s">
        <v>88</v>
      </c>
      <c r="AV224" s="251" t="s">
        <v>88</v>
      </c>
      <c r="AW224" s="251" t="s">
        <v>35</v>
      </c>
      <c r="AX224" s="251" t="s">
        <v>79</v>
      </c>
      <c r="AY224" s="263" t="s">
        <v>160</v>
      </c>
    </row>
    <row r="225" s="251" customFormat="true" ht="12.8" hidden="false" customHeight="false" outlineLevel="0" collapsed="false">
      <c r="B225" s="252"/>
      <c r="C225" s="253"/>
      <c r="D225" s="254" t="s">
        <v>168</v>
      </c>
      <c r="E225" s="255"/>
      <c r="F225" s="256" t="s">
        <v>1712</v>
      </c>
      <c r="G225" s="253"/>
      <c r="H225" s="257" t="n">
        <v>1.566</v>
      </c>
      <c r="I225" s="258"/>
      <c r="J225" s="253"/>
      <c r="K225" s="253"/>
      <c r="L225" s="259"/>
      <c r="M225" s="260"/>
      <c r="N225" s="261"/>
      <c r="O225" s="261"/>
      <c r="P225" s="261"/>
      <c r="Q225" s="261"/>
      <c r="R225" s="261"/>
      <c r="S225" s="261"/>
      <c r="T225" s="262"/>
      <c r="AT225" s="263" t="s">
        <v>168</v>
      </c>
      <c r="AU225" s="263" t="s">
        <v>88</v>
      </c>
      <c r="AV225" s="251" t="s">
        <v>88</v>
      </c>
      <c r="AW225" s="251" t="s">
        <v>35</v>
      </c>
      <c r="AX225" s="251" t="s">
        <v>79</v>
      </c>
      <c r="AY225" s="263" t="s">
        <v>160</v>
      </c>
    </row>
    <row r="226" s="251" customFormat="true" ht="12.8" hidden="false" customHeight="false" outlineLevel="0" collapsed="false">
      <c r="B226" s="252"/>
      <c r="C226" s="253"/>
      <c r="D226" s="254" t="s">
        <v>168</v>
      </c>
      <c r="E226" s="255"/>
      <c r="F226" s="256" t="s">
        <v>1713</v>
      </c>
      <c r="G226" s="253"/>
      <c r="H226" s="257" t="n">
        <v>4.524</v>
      </c>
      <c r="I226" s="258"/>
      <c r="J226" s="253"/>
      <c r="K226" s="253"/>
      <c r="L226" s="259"/>
      <c r="M226" s="260"/>
      <c r="N226" s="261"/>
      <c r="O226" s="261"/>
      <c r="P226" s="261"/>
      <c r="Q226" s="261"/>
      <c r="R226" s="261"/>
      <c r="S226" s="261"/>
      <c r="T226" s="262"/>
      <c r="AT226" s="263" t="s">
        <v>168</v>
      </c>
      <c r="AU226" s="263" t="s">
        <v>88</v>
      </c>
      <c r="AV226" s="251" t="s">
        <v>88</v>
      </c>
      <c r="AW226" s="251" t="s">
        <v>35</v>
      </c>
      <c r="AX226" s="251" t="s">
        <v>79</v>
      </c>
      <c r="AY226" s="263" t="s">
        <v>160</v>
      </c>
    </row>
    <row r="227" s="251" customFormat="true" ht="12.8" hidden="false" customHeight="false" outlineLevel="0" collapsed="false">
      <c r="B227" s="252"/>
      <c r="C227" s="253"/>
      <c r="D227" s="254" t="s">
        <v>168</v>
      </c>
      <c r="E227" s="255"/>
      <c r="F227" s="256" t="s">
        <v>1714</v>
      </c>
      <c r="G227" s="253"/>
      <c r="H227" s="257" t="n">
        <v>2.21</v>
      </c>
      <c r="I227" s="258"/>
      <c r="J227" s="253"/>
      <c r="K227" s="253"/>
      <c r="L227" s="259"/>
      <c r="M227" s="260"/>
      <c r="N227" s="261"/>
      <c r="O227" s="261"/>
      <c r="P227" s="261"/>
      <c r="Q227" s="261"/>
      <c r="R227" s="261"/>
      <c r="S227" s="261"/>
      <c r="T227" s="262"/>
      <c r="AT227" s="263" t="s">
        <v>168</v>
      </c>
      <c r="AU227" s="263" t="s">
        <v>88</v>
      </c>
      <c r="AV227" s="251" t="s">
        <v>88</v>
      </c>
      <c r="AW227" s="251" t="s">
        <v>35</v>
      </c>
      <c r="AX227" s="251" t="s">
        <v>79</v>
      </c>
      <c r="AY227" s="263" t="s">
        <v>160</v>
      </c>
    </row>
    <row r="228" s="251" customFormat="true" ht="12.8" hidden="false" customHeight="false" outlineLevel="0" collapsed="false">
      <c r="B228" s="252"/>
      <c r="C228" s="253"/>
      <c r="D228" s="254" t="s">
        <v>168</v>
      </c>
      <c r="E228" s="255"/>
      <c r="F228" s="256" t="s">
        <v>1715</v>
      </c>
      <c r="G228" s="253"/>
      <c r="H228" s="257" t="n">
        <v>0.957</v>
      </c>
      <c r="I228" s="258"/>
      <c r="J228" s="253"/>
      <c r="K228" s="253"/>
      <c r="L228" s="259"/>
      <c r="M228" s="260"/>
      <c r="N228" s="261"/>
      <c r="O228" s="261"/>
      <c r="P228" s="261"/>
      <c r="Q228" s="261"/>
      <c r="R228" s="261"/>
      <c r="S228" s="261"/>
      <c r="T228" s="262"/>
      <c r="AT228" s="263" t="s">
        <v>168</v>
      </c>
      <c r="AU228" s="263" t="s">
        <v>88</v>
      </c>
      <c r="AV228" s="251" t="s">
        <v>88</v>
      </c>
      <c r="AW228" s="251" t="s">
        <v>35</v>
      </c>
      <c r="AX228" s="251" t="s">
        <v>79</v>
      </c>
      <c r="AY228" s="263" t="s">
        <v>160</v>
      </c>
    </row>
    <row r="229" s="276" customFormat="true" ht="12.8" hidden="false" customHeight="false" outlineLevel="0" collapsed="false">
      <c r="B229" s="277"/>
      <c r="C229" s="278"/>
      <c r="D229" s="254" t="s">
        <v>168</v>
      </c>
      <c r="E229" s="279"/>
      <c r="F229" s="280" t="s">
        <v>1716</v>
      </c>
      <c r="G229" s="278"/>
      <c r="H229" s="279"/>
      <c r="I229" s="281"/>
      <c r="J229" s="278"/>
      <c r="K229" s="278"/>
      <c r="L229" s="282"/>
      <c r="M229" s="283"/>
      <c r="N229" s="284"/>
      <c r="O229" s="284"/>
      <c r="P229" s="284"/>
      <c r="Q229" s="284"/>
      <c r="R229" s="284"/>
      <c r="S229" s="284"/>
      <c r="T229" s="285"/>
      <c r="AT229" s="286" t="s">
        <v>168</v>
      </c>
      <c r="AU229" s="286" t="s">
        <v>88</v>
      </c>
      <c r="AV229" s="276" t="s">
        <v>86</v>
      </c>
      <c r="AW229" s="276" t="s">
        <v>35</v>
      </c>
      <c r="AX229" s="276" t="s">
        <v>79</v>
      </c>
      <c r="AY229" s="286" t="s">
        <v>160</v>
      </c>
    </row>
    <row r="230" s="264" customFormat="true" ht="12.8" hidden="false" customHeight="false" outlineLevel="0" collapsed="false">
      <c r="B230" s="265"/>
      <c r="C230" s="266"/>
      <c r="D230" s="254" t="s">
        <v>168</v>
      </c>
      <c r="E230" s="267"/>
      <c r="F230" s="268" t="s">
        <v>1717</v>
      </c>
      <c r="G230" s="266"/>
      <c r="H230" s="269" t="n">
        <v>227.619</v>
      </c>
      <c r="I230" s="270"/>
      <c r="J230" s="266"/>
      <c r="K230" s="266"/>
      <c r="L230" s="271"/>
      <c r="M230" s="272"/>
      <c r="N230" s="273"/>
      <c r="O230" s="273"/>
      <c r="P230" s="273"/>
      <c r="Q230" s="273"/>
      <c r="R230" s="273"/>
      <c r="S230" s="273"/>
      <c r="T230" s="274"/>
      <c r="AT230" s="275" t="s">
        <v>168</v>
      </c>
      <c r="AU230" s="275" t="s">
        <v>88</v>
      </c>
      <c r="AV230" s="264" t="s">
        <v>166</v>
      </c>
      <c r="AW230" s="264" t="s">
        <v>35</v>
      </c>
      <c r="AX230" s="264" t="s">
        <v>86</v>
      </c>
      <c r="AY230" s="275" t="s">
        <v>160</v>
      </c>
    </row>
    <row r="231" s="31" customFormat="true" ht="21.75" hidden="false" customHeight="true" outlineLevel="0" collapsed="false">
      <c r="A231" s="24"/>
      <c r="B231" s="25"/>
      <c r="C231" s="237" t="s">
        <v>291</v>
      </c>
      <c r="D231" s="237" t="s">
        <v>162</v>
      </c>
      <c r="E231" s="238" t="s">
        <v>1382</v>
      </c>
      <c r="F231" s="239" t="s">
        <v>1383</v>
      </c>
      <c r="G231" s="240" t="s">
        <v>221</v>
      </c>
      <c r="H231" s="241" t="n">
        <v>11.6</v>
      </c>
      <c r="I231" s="242"/>
      <c r="J231" s="243" t="n">
        <f aca="false">ROUND(I231*H231,2)</f>
        <v>0</v>
      </c>
      <c r="K231" s="244"/>
      <c r="L231" s="30"/>
      <c r="M231" s="245"/>
      <c r="N231" s="246" t="s">
        <v>44</v>
      </c>
      <c r="O231" s="74"/>
      <c r="P231" s="247" t="n">
        <f aca="false">O231*H231</f>
        <v>0</v>
      </c>
      <c r="Q231" s="247" t="n">
        <v>0</v>
      </c>
      <c r="R231" s="247" t="n">
        <f aca="false">Q231*H231</f>
        <v>0</v>
      </c>
      <c r="S231" s="247" t="n">
        <v>0</v>
      </c>
      <c r="T231" s="248" t="n">
        <f aca="false">S231*H231</f>
        <v>0</v>
      </c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R231" s="249" t="s">
        <v>166</v>
      </c>
      <c r="AT231" s="249" t="s">
        <v>162</v>
      </c>
      <c r="AU231" s="249" t="s">
        <v>88</v>
      </c>
      <c r="AY231" s="3" t="s">
        <v>160</v>
      </c>
      <c r="BE231" s="250" t="n">
        <f aca="false">IF(N231="základní",J231,0)</f>
        <v>0</v>
      </c>
      <c r="BF231" s="250" t="n">
        <f aca="false">IF(N231="snížená",J231,0)</f>
        <v>0</v>
      </c>
      <c r="BG231" s="250" t="n">
        <f aca="false">IF(N231="zákl. přenesená",J231,0)</f>
        <v>0</v>
      </c>
      <c r="BH231" s="250" t="n">
        <f aca="false">IF(N231="sníž. přenesená",J231,0)</f>
        <v>0</v>
      </c>
      <c r="BI231" s="250" t="n">
        <f aca="false">IF(N231="nulová",J231,0)</f>
        <v>0</v>
      </c>
      <c r="BJ231" s="3" t="s">
        <v>86</v>
      </c>
      <c r="BK231" s="250" t="n">
        <f aca="false">ROUND(I231*H231,2)</f>
        <v>0</v>
      </c>
      <c r="BL231" s="3" t="s">
        <v>166</v>
      </c>
      <c r="BM231" s="249" t="s">
        <v>1718</v>
      </c>
    </row>
    <row r="232" s="251" customFormat="true" ht="12.8" hidden="false" customHeight="false" outlineLevel="0" collapsed="false">
      <c r="B232" s="252"/>
      <c r="C232" s="253"/>
      <c r="D232" s="254" t="s">
        <v>168</v>
      </c>
      <c r="E232" s="255"/>
      <c r="F232" s="256" t="s">
        <v>1719</v>
      </c>
      <c r="G232" s="253"/>
      <c r="H232" s="257" t="n">
        <v>11.6</v>
      </c>
      <c r="I232" s="258"/>
      <c r="J232" s="253"/>
      <c r="K232" s="253"/>
      <c r="L232" s="259"/>
      <c r="M232" s="260"/>
      <c r="N232" s="261"/>
      <c r="O232" s="261"/>
      <c r="P232" s="261"/>
      <c r="Q232" s="261"/>
      <c r="R232" s="261"/>
      <c r="S232" s="261"/>
      <c r="T232" s="262"/>
      <c r="AT232" s="263" t="s">
        <v>168</v>
      </c>
      <c r="AU232" s="263" t="s">
        <v>88</v>
      </c>
      <c r="AV232" s="251" t="s">
        <v>88</v>
      </c>
      <c r="AW232" s="251" t="s">
        <v>35</v>
      </c>
      <c r="AX232" s="251" t="s">
        <v>79</v>
      </c>
      <c r="AY232" s="263" t="s">
        <v>160</v>
      </c>
    </row>
    <row r="233" s="264" customFormat="true" ht="12.8" hidden="false" customHeight="false" outlineLevel="0" collapsed="false">
      <c r="B233" s="265"/>
      <c r="C233" s="266"/>
      <c r="D233" s="254" t="s">
        <v>168</v>
      </c>
      <c r="E233" s="267"/>
      <c r="F233" s="268" t="s">
        <v>172</v>
      </c>
      <c r="G233" s="266"/>
      <c r="H233" s="269" t="n">
        <v>11.6</v>
      </c>
      <c r="I233" s="270"/>
      <c r="J233" s="266"/>
      <c r="K233" s="266"/>
      <c r="L233" s="271"/>
      <c r="M233" s="272"/>
      <c r="N233" s="273"/>
      <c r="O233" s="273"/>
      <c r="P233" s="273"/>
      <c r="Q233" s="273"/>
      <c r="R233" s="273"/>
      <c r="S233" s="273"/>
      <c r="T233" s="274"/>
      <c r="AT233" s="275" t="s">
        <v>168</v>
      </c>
      <c r="AU233" s="275" t="s">
        <v>88</v>
      </c>
      <c r="AV233" s="264" t="s">
        <v>166</v>
      </c>
      <c r="AW233" s="264" t="s">
        <v>35</v>
      </c>
      <c r="AX233" s="264" t="s">
        <v>86</v>
      </c>
      <c r="AY233" s="275" t="s">
        <v>160</v>
      </c>
    </row>
    <row r="234" s="31" customFormat="true" ht="21.75" hidden="false" customHeight="true" outlineLevel="0" collapsed="false">
      <c r="A234" s="24"/>
      <c r="B234" s="25"/>
      <c r="C234" s="287" t="s">
        <v>297</v>
      </c>
      <c r="D234" s="287" t="s">
        <v>262</v>
      </c>
      <c r="E234" s="288" t="s">
        <v>1720</v>
      </c>
      <c r="F234" s="289" t="s">
        <v>1721</v>
      </c>
      <c r="G234" s="290" t="s">
        <v>221</v>
      </c>
      <c r="H234" s="291" t="n">
        <v>12.18</v>
      </c>
      <c r="I234" s="292"/>
      <c r="J234" s="293" t="n">
        <f aca="false">ROUND(I234*H234,2)</f>
        <v>0</v>
      </c>
      <c r="K234" s="294"/>
      <c r="L234" s="295"/>
      <c r="M234" s="296"/>
      <c r="N234" s="297" t="s">
        <v>44</v>
      </c>
      <c r="O234" s="74"/>
      <c r="P234" s="247" t="n">
        <f aca="false">O234*H234</f>
        <v>0</v>
      </c>
      <c r="Q234" s="247" t="n">
        <v>3E-005</v>
      </c>
      <c r="R234" s="247" t="n">
        <f aca="false">Q234*H234</f>
        <v>0.0003654</v>
      </c>
      <c r="S234" s="247" t="n">
        <v>0</v>
      </c>
      <c r="T234" s="248" t="n">
        <f aca="false">S234*H234</f>
        <v>0</v>
      </c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R234" s="249" t="s">
        <v>200</v>
      </c>
      <c r="AT234" s="249" t="s">
        <v>262</v>
      </c>
      <c r="AU234" s="249" t="s">
        <v>88</v>
      </c>
      <c r="AY234" s="3" t="s">
        <v>160</v>
      </c>
      <c r="BE234" s="250" t="n">
        <f aca="false">IF(N234="základní",J234,0)</f>
        <v>0</v>
      </c>
      <c r="BF234" s="250" t="n">
        <f aca="false">IF(N234="snížená",J234,0)</f>
        <v>0</v>
      </c>
      <c r="BG234" s="250" t="n">
        <f aca="false">IF(N234="zákl. přenesená",J234,0)</f>
        <v>0</v>
      </c>
      <c r="BH234" s="250" t="n">
        <f aca="false">IF(N234="sníž. přenesená",J234,0)</f>
        <v>0</v>
      </c>
      <c r="BI234" s="250" t="n">
        <f aca="false">IF(N234="nulová",J234,0)</f>
        <v>0</v>
      </c>
      <c r="BJ234" s="3" t="s">
        <v>86</v>
      </c>
      <c r="BK234" s="250" t="n">
        <f aca="false">ROUND(I234*H234,2)</f>
        <v>0</v>
      </c>
      <c r="BL234" s="3" t="s">
        <v>166</v>
      </c>
      <c r="BM234" s="249" t="s">
        <v>1722</v>
      </c>
    </row>
    <row r="235" s="251" customFormat="true" ht="12.8" hidden="false" customHeight="false" outlineLevel="0" collapsed="false">
      <c r="B235" s="252"/>
      <c r="C235" s="253"/>
      <c r="D235" s="254" t="s">
        <v>168</v>
      </c>
      <c r="E235" s="253"/>
      <c r="F235" s="256" t="s">
        <v>1723</v>
      </c>
      <c r="G235" s="253"/>
      <c r="H235" s="257" t="n">
        <v>12.18</v>
      </c>
      <c r="I235" s="258"/>
      <c r="J235" s="253"/>
      <c r="K235" s="253"/>
      <c r="L235" s="259"/>
      <c r="M235" s="260"/>
      <c r="N235" s="261"/>
      <c r="O235" s="261"/>
      <c r="P235" s="261"/>
      <c r="Q235" s="261"/>
      <c r="R235" s="261"/>
      <c r="S235" s="261"/>
      <c r="T235" s="262"/>
      <c r="AT235" s="263" t="s">
        <v>168</v>
      </c>
      <c r="AU235" s="263" t="s">
        <v>88</v>
      </c>
      <c r="AV235" s="251" t="s">
        <v>88</v>
      </c>
      <c r="AW235" s="251" t="s">
        <v>3</v>
      </c>
      <c r="AX235" s="251" t="s">
        <v>86</v>
      </c>
      <c r="AY235" s="263" t="s">
        <v>160</v>
      </c>
    </row>
    <row r="236" s="31" customFormat="true" ht="21.75" hidden="false" customHeight="true" outlineLevel="0" collapsed="false">
      <c r="A236" s="24"/>
      <c r="B236" s="25"/>
      <c r="C236" s="237" t="s">
        <v>301</v>
      </c>
      <c r="D236" s="237" t="s">
        <v>162</v>
      </c>
      <c r="E236" s="238" t="s">
        <v>605</v>
      </c>
      <c r="F236" s="239" t="s">
        <v>606</v>
      </c>
      <c r="G236" s="240" t="s">
        <v>221</v>
      </c>
      <c r="H236" s="241" t="n">
        <v>73.82</v>
      </c>
      <c r="I236" s="242"/>
      <c r="J236" s="243" t="n">
        <f aca="false">ROUND(I236*H236,2)</f>
        <v>0</v>
      </c>
      <c r="K236" s="244"/>
      <c r="L236" s="30"/>
      <c r="M236" s="245"/>
      <c r="N236" s="246" t="s">
        <v>44</v>
      </c>
      <c r="O236" s="74"/>
      <c r="P236" s="247" t="n">
        <f aca="false">O236*H236</f>
        <v>0</v>
      </c>
      <c r="Q236" s="247" t="n">
        <v>0</v>
      </c>
      <c r="R236" s="247" t="n">
        <f aca="false">Q236*H236</f>
        <v>0</v>
      </c>
      <c r="S236" s="247" t="n">
        <v>0</v>
      </c>
      <c r="T236" s="248" t="n">
        <f aca="false">S236*H236</f>
        <v>0</v>
      </c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R236" s="249" t="s">
        <v>166</v>
      </c>
      <c r="AT236" s="249" t="s">
        <v>162</v>
      </c>
      <c r="AU236" s="249" t="s">
        <v>88</v>
      </c>
      <c r="AY236" s="3" t="s">
        <v>160</v>
      </c>
      <c r="BE236" s="250" t="n">
        <f aca="false">IF(N236="základní",J236,0)</f>
        <v>0</v>
      </c>
      <c r="BF236" s="250" t="n">
        <f aca="false">IF(N236="snížená",J236,0)</f>
        <v>0</v>
      </c>
      <c r="BG236" s="250" t="n">
        <f aca="false">IF(N236="zákl. přenesená",J236,0)</f>
        <v>0</v>
      </c>
      <c r="BH236" s="250" t="n">
        <f aca="false">IF(N236="sníž. přenesená",J236,0)</f>
        <v>0</v>
      </c>
      <c r="BI236" s="250" t="n">
        <f aca="false">IF(N236="nulová",J236,0)</f>
        <v>0</v>
      </c>
      <c r="BJ236" s="3" t="s">
        <v>86</v>
      </c>
      <c r="BK236" s="250" t="n">
        <f aca="false">ROUND(I236*H236,2)</f>
        <v>0</v>
      </c>
      <c r="BL236" s="3" t="s">
        <v>166</v>
      </c>
      <c r="BM236" s="249" t="s">
        <v>1724</v>
      </c>
    </row>
    <row r="237" s="251" customFormat="true" ht="12.8" hidden="false" customHeight="false" outlineLevel="0" collapsed="false">
      <c r="B237" s="252"/>
      <c r="C237" s="253"/>
      <c r="D237" s="254" t="s">
        <v>168</v>
      </c>
      <c r="E237" s="255"/>
      <c r="F237" s="256" t="s">
        <v>613</v>
      </c>
      <c r="G237" s="253"/>
      <c r="H237" s="257" t="n">
        <v>5</v>
      </c>
      <c r="I237" s="258"/>
      <c r="J237" s="253"/>
      <c r="K237" s="253"/>
      <c r="L237" s="259"/>
      <c r="M237" s="260"/>
      <c r="N237" s="261"/>
      <c r="O237" s="261"/>
      <c r="P237" s="261"/>
      <c r="Q237" s="261"/>
      <c r="R237" s="261"/>
      <c r="S237" s="261"/>
      <c r="T237" s="262"/>
      <c r="AT237" s="263" t="s">
        <v>168</v>
      </c>
      <c r="AU237" s="263" t="s">
        <v>88</v>
      </c>
      <c r="AV237" s="251" t="s">
        <v>88</v>
      </c>
      <c r="AW237" s="251" t="s">
        <v>35</v>
      </c>
      <c r="AX237" s="251" t="s">
        <v>79</v>
      </c>
      <c r="AY237" s="263" t="s">
        <v>160</v>
      </c>
    </row>
    <row r="238" s="251" customFormat="true" ht="12.8" hidden="false" customHeight="false" outlineLevel="0" collapsed="false">
      <c r="B238" s="252"/>
      <c r="C238" s="253"/>
      <c r="D238" s="254" t="s">
        <v>168</v>
      </c>
      <c r="E238" s="255"/>
      <c r="F238" s="256" t="s">
        <v>610</v>
      </c>
      <c r="G238" s="253"/>
      <c r="H238" s="257" t="n">
        <v>5.2</v>
      </c>
      <c r="I238" s="258"/>
      <c r="J238" s="253"/>
      <c r="K238" s="253"/>
      <c r="L238" s="259"/>
      <c r="M238" s="260"/>
      <c r="N238" s="261"/>
      <c r="O238" s="261"/>
      <c r="P238" s="261"/>
      <c r="Q238" s="261"/>
      <c r="R238" s="261"/>
      <c r="S238" s="261"/>
      <c r="T238" s="262"/>
      <c r="AT238" s="263" t="s">
        <v>168</v>
      </c>
      <c r="AU238" s="263" t="s">
        <v>88</v>
      </c>
      <c r="AV238" s="251" t="s">
        <v>88</v>
      </c>
      <c r="AW238" s="251" t="s">
        <v>35</v>
      </c>
      <c r="AX238" s="251" t="s">
        <v>79</v>
      </c>
      <c r="AY238" s="263" t="s">
        <v>160</v>
      </c>
    </row>
    <row r="239" s="251" customFormat="true" ht="12.8" hidden="false" customHeight="false" outlineLevel="0" collapsed="false">
      <c r="B239" s="252"/>
      <c r="C239" s="253"/>
      <c r="D239" s="254" t="s">
        <v>168</v>
      </c>
      <c r="E239" s="255"/>
      <c r="F239" s="256" t="s">
        <v>1725</v>
      </c>
      <c r="G239" s="253"/>
      <c r="H239" s="257" t="n">
        <v>22.5</v>
      </c>
      <c r="I239" s="258"/>
      <c r="J239" s="253"/>
      <c r="K239" s="253"/>
      <c r="L239" s="259"/>
      <c r="M239" s="260"/>
      <c r="N239" s="261"/>
      <c r="O239" s="261"/>
      <c r="P239" s="261"/>
      <c r="Q239" s="261"/>
      <c r="R239" s="261"/>
      <c r="S239" s="261"/>
      <c r="T239" s="262"/>
      <c r="AT239" s="263" t="s">
        <v>168</v>
      </c>
      <c r="AU239" s="263" t="s">
        <v>88</v>
      </c>
      <c r="AV239" s="251" t="s">
        <v>88</v>
      </c>
      <c r="AW239" s="251" t="s">
        <v>35</v>
      </c>
      <c r="AX239" s="251" t="s">
        <v>79</v>
      </c>
      <c r="AY239" s="263" t="s">
        <v>160</v>
      </c>
    </row>
    <row r="240" s="251" customFormat="true" ht="12.8" hidden="false" customHeight="false" outlineLevel="0" collapsed="false">
      <c r="B240" s="252"/>
      <c r="C240" s="253"/>
      <c r="D240" s="254" t="s">
        <v>168</v>
      </c>
      <c r="E240" s="255"/>
      <c r="F240" s="256" t="s">
        <v>612</v>
      </c>
      <c r="G240" s="253"/>
      <c r="H240" s="257" t="n">
        <v>3.6</v>
      </c>
      <c r="I240" s="258"/>
      <c r="J240" s="253"/>
      <c r="K240" s="253"/>
      <c r="L240" s="259"/>
      <c r="M240" s="260"/>
      <c r="N240" s="261"/>
      <c r="O240" s="261"/>
      <c r="P240" s="261"/>
      <c r="Q240" s="261"/>
      <c r="R240" s="261"/>
      <c r="S240" s="261"/>
      <c r="T240" s="262"/>
      <c r="AT240" s="263" t="s">
        <v>168</v>
      </c>
      <c r="AU240" s="263" t="s">
        <v>88</v>
      </c>
      <c r="AV240" s="251" t="s">
        <v>88</v>
      </c>
      <c r="AW240" s="251" t="s">
        <v>35</v>
      </c>
      <c r="AX240" s="251" t="s">
        <v>79</v>
      </c>
      <c r="AY240" s="263" t="s">
        <v>160</v>
      </c>
    </row>
    <row r="241" s="251" customFormat="true" ht="12.8" hidden="false" customHeight="false" outlineLevel="0" collapsed="false">
      <c r="B241" s="252"/>
      <c r="C241" s="253"/>
      <c r="D241" s="254" t="s">
        <v>168</v>
      </c>
      <c r="E241" s="255"/>
      <c r="F241" s="256" t="s">
        <v>1726</v>
      </c>
      <c r="G241" s="253"/>
      <c r="H241" s="257" t="n">
        <v>5.6</v>
      </c>
      <c r="I241" s="258"/>
      <c r="J241" s="253"/>
      <c r="K241" s="253"/>
      <c r="L241" s="259"/>
      <c r="M241" s="260"/>
      <c r="N241" s="261"/>
      <c r="O241" s="261"/>
      <c r="P241" s="261"/>
      <c r="Q241" s="261"/>
      <c r="R241" s="261"/>
      <c r="S241" s="261"/>
      <c r="T241" s="262"/>
      <c r="AT241" s="263" t="s">
        <v>168</v>
      </c>
      <c r="AU241" s="263" t="s">
        <v>88</v>
      </c>
      <c r="AV241" s="251" t="s">
        <v>88</v>
      </c>
      <c r="AW241" s="251" t="s">
        <v>35</v>
      </c>
      <c r="AX241" s="251" t="s">
        <v>79</v>
      </c>
      <c r="AY241" s="263" t="s">
        <v>160</v>
      </c>
    </row>
    <row r="242" s="251" customFormat="true" ht="12.8" hidden="false" customHeight="false" outlineLevel="0" collapsed="false">
      <c r="B242" s="252"/>
      <c r="C242" s="253"/>
      <c r="D242" s="254" t="s">
        <v>168</v>
      </c>
      <c r="E242" s="255"/>
      <c r="F242" s="256" t="s">
        <v>1727</v>
      </c>
      <c r="G242" s="253"/>
      <c r="H242" s="257" t="n">
        <v>5.4</v>
      </c>
      <c r="I242" s="258"/>
      <c r="J242" s="253"/>
      <c r="K242" s="253"/>
      <c r="L242" s="259"/>
      <c r="M242" s="260"/>
      <c r="N242" s="261"/>
      <c r="O242" s="261"/>
      <c r="P242" s="261"/>
      <c r="Q242" s="261"/>
      <c r="R242" s="261"/>
      <c r="S242" s="261"/>
      <c r="T242" s="262"/>
      <c r="AT242" s="263" t="s">
        <v>168</v>
      </c>
      <c r="AU242" s="263" t="s">
        <v>88</v>
      </c>
      <c r="AV242" s="251" t="s">
        <v>88</v>
      </c>
      <c r="AW242" s="251" t="s">
        <v>35</v>
      </c>
      <c r="AX242" s="251" t="s">
        <v>79</v>
      </c>
      <c r="AY242" s="263" t="s">
        <v>160</v>
      </c>
    </row>
    <row r="243" s="251" customFormat="true" ht="12.8" hidden="false" customHeight="false" outlineLevel="0" collapsed="false">
      <c r="B243" s="252"/>
      <c r="C243" s="253"/>
      <c r="D243" s="254" t="s">
        <v>168</v>
      </c>
      <c r="E243" s="255"/>
      <c r="F243" s="256" t="s">
        <v>1728</v>
      </c>
      <c r="G243" s="253"/>
      <c r="H243" s="257" t="n">
        <v>15.6</v>
      </c>
      <c r="I243" s="258"/>
      <c r="J243" s="253"/>
      <c r="K243" s="253"/>
      <c r="L243" s="259"/>
      <c r="M243" s="260"/>
      <c r="N243" s="261"/>
      <c r="O243" s="261"/>
      <c r="P243" s="261"/>
      <c r="Q243" s="261"/>
      <c r="R243" s="261"/>
      <c r="S243" s="261"/>
      <c r="T243" s="262"/>
      <c r="AT243" s="263" t="s">
        <v>168</v>
      </c>
      <c r="AU243" s="263" t="s">
        <v>88</v>
      </c>
      <c r="AV243" s="251" t="s">
        <v>88</v>
      </c>
      <c r="AW243" s="251" t="s">
        <v>35</v>
      </c>
      <c r="AX243" s="251" t="s">
        <v>79</v>
      </c>
      <c r="AY243" s="263" t="s">
        <v>160</v>
      </c>
    </row>
    <row r="244" s="251" customFormat="true" ht="12.8" hidden="false" customHeight="false" outlineLevel="0" collapsed="false">
      <c r="B244" s="252"/>
      <c r="C244" s="253"/>
      <c r="D244" s="254" t="s">
        <v>168</v>
      </c>
      <c r="E244" s="255"/>
      <c r="F244" s="256" t="s">
        <v>1729</v>
      </c>
      <c r="G244" s="253"/>
      <c r="H244" s="257" t="n">
        <v>7.62</v>
      </c>
      <c r="I244" s="258"/>
      <c r="J244" s="253"/>
      <c r="K244" s="253"/>
      <c r="L244" s="259"/>
      <c r="M244" s="260"/>
      <c r="N244" s="261"/>
      <c r="O244" s="261"/>
      <c r="P244" s="261"/>
      <c r="Q244" s="261"/>
      <c r="R244" s="261"/>
      <c r="S244" s="261"/>
      <c r="T244" s="262"/>
      <c r="AT244" s="263" t="s">
        <v>168</v>
      </c>
      <c r="AU244" s="263" t="s">
        <v>88</v>
      </c>
      <c r="AV244" s="251" t="s">
        <v>88</v>
      </c>
      <c r="AW244" s="251" t="s">
        <v>35</v>
      </c>
      <c r="AX244" s="251" t="s">
        <v>79</v>
      </c>
      <c r="AY244" s="263" t="s">
        <v>160</v>
      </c>
    </row>
    <row r="245" s="251" customFormat="true" ht="12.8" hidden="false" customHeight="false" outlineLevel="0" collapsed="false">
      <c r="B245" s="252"/>
      <c r="C245" s="253"/>
      <c r="D245" s="254" t="s">
        <v>168</v>
      </c>
      <c r="E245" s="255"/>
      <c r="F245" s="256" t="s">
        <v>1730</v>
      </c>
      <c r="G245" s="253"/>
      <c r="H245" s="257" t="n">
        <v>3.3</v>
      </c>
      <c r="I245" s="258"/>
      <c r="J245" s="253"/>
      <c r="K245" s="253"/>
      <c r="L245" s="259"/>
      <c r="M245" s="260"/>
      <c r="N245" s="261"/>
      <c r="O245" s="261"/>
      <c r="P245" s="261"/>
      <c r="Q245" s="261"/>
      <c r="R245" s="261"/>
      <c r="S245" s="261"/>
      <c r="T245" s="262"/>
      <c r="AT245" s="263" t="s">
        <v>168</v>
      </c>
      <c r="AU245" s="263" t="s">
        <v>88</v>
      </c>
      <c r="AV245" s="251" t="s">
        <v>88</v>
      </c>
      <c r="AW245" s="251" t="s">
        <v>35</v>
      </c>
      <c r="AX245" s="251" t="s">
        <v>79</v>
      </c>
      <c r="AY245" s="263" t="s">
        <v>160</v>
      </c>
    </row>
    <row r="246" s="264" customFormat="true" ht="12.8" hidden="false" customHeight="false" outlineLevel="0" collapsed="false">
      <c r="B246" s="265"/>
      <c r="C246" s="266"/>
      <c r="D246" s="254" t="s">
        <v>168</v>
      </c>
      <c r="E246" s="267"/>
      <c r="F246" s="268" t="s">
        <v>172</v>
      </c>
      <c r="G246" s="266"/>
      <c r="H246" s="269" t="n">
        <v>73.82</v>
      </c>
      <c r="I246" s="270"/>
      <c r="J246" s="266"/>
      <c r="K246" s="266"/>
      <c r="L246" s="271"/>
      <c r="M246" s="272"/>
      <c r="N246" s="273"/>
      <c r="O246" s="273"/>
      <c r="P246" s="273"/>
      <c r="Q246" s="273"/>
      <c r="R246" s="273"/>
      <c r="S246" s="273"/>
      <c r="T246" s="274"/>
      <c r="AT246" s="275" t="s">
        <v>168</v>
      </c>
      <c r="AU246" s="275" t="s">
        <v>88</v>
      </c>
      <c r="AV246" s="264" t="s">
        <v>166</v>
      </c>
      <c r="AW246" s="264" t="s">
        <v>35</v>
      </c>
      <c r="AX246" s="264" t="s">
        <v>86</v>
      </c>
      <c r="AY246" s="275" t="s">
        <v>160</v>
      </c>
    </row>
    <row r="247" s="31" customFormat="true" ht="21.75" hidden="false" customHeight="true" outlineLevel="0" collapsed="false">
      <c r="A247" s="24"/>
      <c r="B247" s="25"/>
      <c r="C247" s="287" t="s">
        <v>305</v>
      </c>
      <c r="D247" s="287" t="s">
        <v>262</v>
      </c>
      <c r="E247" s="288" t="s">
        <v>616</v>
      </c>
      <c r="F247" s="289" t="s">
        <v>617</v>
      </c>
      <c r="G247" s="290" t="s">
        <v>221</v>
      </c>
      <c r="H247" s="291" t="n">
        <v>77.511</v>
      </c>
      <c r="I247" s="292"/>
      <c r="J247" s="293" t="n">
        <f aca="false">ROUND(I247*H247,2)</f>
        <v>0</v>
      </c>
      <c r="K247" s="294"/>
      <c r="L247" s="295"/>
      <c r="M247" s="296"/>
      <c r="N247" s="297" t="s">
        <v>44</v>
      </c>
      <c r="O247" s="74"/>
      <c r="P247" s="247" t="n">
        <f aca="false">O247*H247</f>
        <v>0</v>
      </c>
      <c r="Q247" s="247" t="n">
        <v>4E-005</v>
      </c>
      <c r="R247" s="247" t="n">
        <f aca="false">Q247*H247</f>
        <v>0.00310044</v>
      </c>
      <c r="S247" s="247" t="n">
        <v>0</v>
      </c>
      <c r="T247" s="248" t="n">
        <f aca="false">S247*H247</f>
        <v>0</v>
      </c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R247" s="249" t="s">
        <v>200</v>
      </c>
      <c r="AT247" s="249" t="s">
        <v>262</v>
      </c>
      <c r="AU247" s="249" t="s">
        <v>88</v>
      </c>
      <c r="AY247" s="3" t="s">
        <v>160</v>
      </c>
      <c r="BE247" s="250" t="n">
        <f aca="false">IF(N247="základní",J247,0)</f>
        <v>0</v>
      </c>
      <c r="BF247" s="250" t="n">
        <f aca="false">IF(N247="snížená",J247,0)</f>
        <v>0</v>
      </c>
      <c r="BG247" s="250" t="n">
        <f aca="false">IF(N247="zákl. přenesená",J247,0)</f>
        <v>0</v>
      </c>
      <c r="BH247" s="250" t="n">
        <f aca="false">IF(N247="sníž. přenesená",J247,0)</f>
        <v>0</v>
      </c>
      <c r="BI247" s="250" t="n">
        <f aca="false">IF(N247="nulová",J247,0)</f>
        <v>0</v>
      </c>
      <c r="BJ247" s="3" t="s">
        <v>86</v>
      </c>
      <c r="BK247" s="250" t="n">
        <f aca="false">ROUND(I247*H247,2)</f>
        <v>0</v>
      </c>
      <c r="BL247" s="3" t="s">
        <v>166</v>
      </c>
      <c r="BM247" s="249" t="s">
        <v>1731</v>
      </c>
    </row>
    <row r="248" s="251" customFormat="true" ht="12.8" hidden="false" customHeight="false" outlineLevel="0" collapsed="false">
      <c r="B248" s="252"/>
      <c r="C248" s="253"/>
      <c r="D248" s="254" t="s">
        <v>168</v>
      </c>
      <c r="E248" s="253"/>
      <c r="F248" s="256" t="s">
        <v>1732</v>
      </c>
      <c r="G248" s="253"/>
      <c r="H248" s="257" t="n">
        <v>77.511</v>
      </c>
      <c r="I248" s="258"/>
      <c r="J248" s="253"/>
      <c r="K248" s="253"/>
      <c r="L248" s="259"/>
      <c r="M248" s="260"/>
      <c r="N248" s="261"/>
      <c r="O248" s="261"/>
      <c r="P248" s="261"/>
      <c r="Q248" s="261"/>
      <c r="R248" s="261"/>
      <c r="S248" s="261"/>
      <c r="T248" s="262"/>
      <c r="AT248" s="263" t="s">
        <v>168</v>
      </c>
      <c r="AU248" s="263" t="s">
        <v>88</v>
      </c>
      <c r="AV248" s="251" t="s">
        <v>88</v>
      </c>
      <c r="AW248" s="251" t="s">
        <v>3</v>
      </c>
      <c r="AX248" s="251" t="s">
        <v>86</v>
      </c>
      <c r="AY248" s="263" t="s">
        <v>160</v>
      </c>
    </row>
    <row r="249" s="31" customFormat="true" ht="33" hidden="false" customHeight="true" outlineLevel="0" collapsed="false">
      <c r="A249" s="24"/>
      <c r="B249" s="25"/>
      <c r="C249" s="237" t="s">
        <v>310</v>
      </c>
      <c r="D249" s="237" t="s">
        <v>162</v>
      </c>
      <c r="E249" s="238" t="s">
        <v>1733</v>
      </c>
      <c r="F249" s="239" t="s">
        <v>1734</v>
      </c>
      <c r="G249" s="240" t="s">
        <v>213</v>
      </c>
      <c r="H249" s="241" t="n">
        <v>22.95</v>
      </c>
      <c r="I249" s="242"/>
      <c r="J249" s="243" t="n">
        <f aca="false">ROUND(I249*H249,2)</f>
        <v>0</v>
      </c>
      <c r="K249" s="244"/>
      <c r="L249" s="30"/>
      <c r="M249" s="245"/>
      <c r="N249" s="246" t="s">
        <v>44</v>
      </c>
      <c r="O249" s="74"/>
      <c r="P249" s="247" t="n">
        <f aca="false">O249*H249</f>
        <v>0</v>
      </c>
      <c r="Q249" s="247" t="n">
        <v>0.00835</v>
      </c>
      <c r="R249" s="247" t="n">
        <f aca="false">Q249*H249</f>
        <v>0.1916325</v>
      </c>
      <c r="S249" s="247" t="n">
        <v>0</v>
      </c>
      <c r="T249" s="248" t="n">
        <f aca="false">S249*H249</f>
        <v>0</v>
      </c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R249" s="249" t="s">
        <v>166</v>
      </c>
      <c r="AT249" s="249" t="s">
        <v>162</v>
      </c>
      <c r="AU249" s="249" t="s">
        <v>88</v>
      </c>
      <c r="AY249" s="3" t="s">
        <v>160</v>
      </c>
      <c r="BE249" s="250" t="n">
        <f aca="false">IF(N249="základní",J249,0)</f>
        <v>0</v>
      </c>
      <c r="BF249" s="250" t="n">
        <f aca="false">IF(N249="snížená",J249,0)</f>
        <v>0</v>
      </c>
      <c r="BG249" s="250" t="n">
        <f aca="false">IF(N249="zákl. přenesená",J249,0)</f>
        <v>0</v>
      </c>
      <c r="BH249" s="250" t="n">
        <f aca="false">IF(N249="sníž. přenesená",J249,0)</f>
        <v>0</v>
      </c>
      <c r="BI249" s="250" t="n">
        <f aca="false">IF(N249="nulová",J249,0)</f>
        <v>0</v>
      </c>
      <c r="BJ249" s="3" t="s">
        <v>86</v>
      </c>
      <c r="BK249" s="250" t="n">
        <f aca="false">ROUND(I249*H249,2)</f>
        <v>0</v>
      </c>
      <c r="BL249" s="3" t="s">
        <v>166</v>
      </c>
      <c r="BM249" s="249" t="s">
        <v>1735</v>
      </c>
    </row>
    <row r="250" s="276" customFormat="true" ht="12.8" hidden="false" customHeight="false" outlineLevel="0" collapsed="false">
      <c r="B250" s="277"/>
      <c r="C250" s="278"/>
      <c r="D250" s="254" t="s">
        <v>168</v>
      </c>
      <c r="E250" s="279"/>
      <c r="F250" s="280" t="s">
        <v>1736</v>
      </c>
      <c r="G250" s="278"/>
      <c r="H250" s="279"/>
      <c r="I250" s="281"/>
      <c r="J250" s="278"/>
      <c r="K250" s="278"/>
      <c r="L250" s="282"/>
      <c r="M250" s="283"/>
      <c r="N250" s="284"/>
      <c r="O250" s="284"/>
      <c r="P250" s="284"/>
      <c r="Q250" s="284"/>
      <c r="R250" s="284"/>
      <c r="S250" s="284"/>
      <c r="T250" s="285"/>
      <c r="AT250" s="286" t="s">
        <v>168</v>
      </c>
      <c r="AU250" s="286" t="s">
        <v>88</v>
      </c>
      <c r="AV250" s="276" t="s">
        <v>86</v>
      </c>
      <c r="AW250" s="276" t="s">
        <v>35</v>
      </c>
      <c r="AX250" s="276" t="s">
        <v>79</v>
      </c>
      <c r="AY250" s="286" t="s">
        <v>160</v>
      </c>
    </row>
    <row r="251" s="276" customFormat="true" ht="12.8" hidden="false" customHeight="false" outlineLevel="0" collapsed="false">
      <c r="B251" s="277"/>
      <c r="C251" s="278"/>
      <c r="D251" s="254" t="s">
        <v>168</v>
      </c>
      <c r="E251" s="279"/>
      <c r="F251" s="280" t="s">
        <v>1690</v>
      </c>
      <c r="G251" s="278"/>
      <c r="H251" s="279"/>
      <c r="I251" s="281"/>
      <c r="J251" s="278"/>
      <c r="K251" s="278"/>
      <c r="L251" s="282"/>
      <c r="M251" s="283"/>
      <c r="N251" s="284"/>
      <c r="O251" s="284"/>
      <c r="P251" s="284"/>
      <c r="Q251" s="284"/>
      <c r="R251" s="284"/>
      <c r="S251" s="284"/>
      <c r="T251" s="285"/>
      <c r="AT251" s="286" t="s">
        <v>168</v>
      </c>
      <c r="AU251" s="286" t="s">
        <v>88</v>
      </c>
      <c r="AV251" s="276" t="s">
        <v>86</v>
      </c>
      <c r="AW251" s="276" t="s">
        <v>35</v>
      </c>
      <c r="AX251" s="276" t="s">
        <v>79</v>
      </c>
      <c r="AY251" s="286" t="s">
        <v>160</v>
      </c>
    </row>
    <row r="252" s="251" customFormat="true" ht="12.8" hidden="false" customHeight="false" outlineLevel="0" collapsed="false">
      <c r="B252" s="252"/>
      <c r="C252" s="253"/>
      <c r="D252" s="254" t="s">
        <v>168</v>
      </c>
      <c r="E252" s="255"/>
      <c r="F252" s="256" t="s">
        <v>1737</v>
      </c>
      <c r="G252" s="253"/>
      <c r="H252" s="257" t="n">
        <v>6.57</v>
      </c>
      <c r="I252" s="258"/>
      <c r="J252" s="253"/>
      <c r="K252" s="253"/>
      <c r="L252" s="259"/>
      <c r="M252" s="260"/>
      <c r="N252" s="261"/>
      <c r="O252" s="261"/>
      <c r="P252" s="261"/>
      <c r="Q252" s="261"/>
      <c r="R252" s="261"/>
      <c r="S252" s="261"/>
      <c r="T252" s="262"/>
      <c r="AT252" s="263" t="s">
        <v>168</v>
      </c>
      <c r="AU252" s="263" t="s">
        <v>88</v>
      </c>
      <c r="AV252" s="251" t="s">
        <v>88</v>
      </c>
      <c r="AW252" s="251" t="s">
        <v>35</v>
      </c>
      <c r="AX252" s="251" t="s">
        <v>79</v>
      </c>
      <c r="AY252" s="263" t="s">
        <v>160</v>
      </c>
    </row>
    <row r="253" s="276" customFormat="true" ht="12.8" hidden="false" customHeight="false" outlineLevel="0" collapsed="false">
      <c r="B253" s="277"/>
      <c r="C253" s="278"/>
      <c r="D253" s="254" t="s">
        <v>168</v>
      </c>
      <c r="E253" s="279"/>
      <c r="F253" s="280" t="s">
        <v>1695</v>
      </c>
      <c r="G253" s="278"/>
      <c r="H253" s="279"/>
      <c r="I253" s="281"/>
      <c r="J253" s="278"/>
      <c r="K253" s="278"/>
      <c r="L253" s="282"/>
      <c r="M253" s="283"/>
      <c r="N253" s="284"/>
      <c r="O253" s="284"/>
      <c r="P253" s="284"/>
      <c r="Q253" s="284"/>
      <c r="R253" s="284"/>
      <c r="S253" s="284"/>
      <c r="T253" s="285"/>
      <c r="AT253" s="286" t="s">
        <v>168</v>
      </c>
      <c r="AU253" s="286" t="s">
        <v>88</v>
      </c>
      <c r="AV253" s="276" t="s">
        <v>86</v>
      </c>
      <c r="AW253" s="276" t="s">
        <v>35</v>
      </c>
      <c r="AX253" s="276" t="s">
        <v>79</v>
      </c>
      <c r="AY253" s="286" t="s">
        <v>160</v>
      </c>
    </row>
    <row r="254" s="251" customFormat="true" ht="12.8" hidden="false" customHeight="false" outlineLevel="0" collapsed="false">
      <c r="B254" s="252"/>
      <c r="C254" s="253"/>
      <c r="D254" s="254" t="s">
        <v>168</v>
      </c>
      <c r="E254" s="255"/>
      <c r="F254" s="256" t="s">
        <v>1738</v>
      </c>
      <c r="G254" s="253"/>
      <c r="H254" s="257" t="n">
        <v>5.49</v>
      </c>
      <c r="I254" s="258"/>
      <c r="J254" s="253"/>
      <c r="K254" s="253"/>
      <c r="L254" s="259"/>
      <c r="M254" s="260"/>
      <c r="N254" s="261"/>
      <c r="O254" s="261"/>
      <c r="P254" s="261"/>
      <c r="Q254" s="261"/>
      <c r="R254" s="261"/>
      <c r="S254" s="261"/>
      <c r="T254" s="262"/>
      <c r="AT254" s="263" t="s">
        <v>168</v>
      </c>
      <c r="AU254" s="263" t="s">
        <v>88</v>
      </c>
      <c r="AV254" s="251" t="s">
        <v>88</v>
      </c>
      <c r="AW254" s="251" t="s">
        <v>35</v>
      </c>
      <c r="AX254" s="251" t="s">
        <v>79</v>
      </c>
      <c r="AY254" s="263" t="s">
        <v>160</v>
      </c>
    </row>
    <row r="255" s="276" customFormat="true" ht="12.8" hidden="false" customHeight="false" outlineLevel="0" collapsed="false">
      <c r="B255" s="277"/>
      <c r="C255" s="278"/>
      <c r="D255" s="254" t="s">
        <v>168</v>
      </c>
      <c r="E255" s="279"/>
      <c r="F255" s="280" t="s">
        <v>1701</v>
      </c>
      <c r="G255" s="278"/>
      <c r="H255" s="279"/>
      <c r="I255" s="281"/>
      <c r="J255" s="278"/>
      <c r="K255" s="278"/>
      <c r="L255" s="282"/>
      <c r="M255" s="283"/>
      <c r="N255" s="284"/>
      <c r="O255" s="284"/>
      <c r="P255" s="284"/>
      <c r="Q255" s="284"/>
      <c r="R255" s="284"/>
      <c r="S255" s="284"/>
      <c r="T255" s="285"/>
      <c r="AT255" s="286" t="s">
        <v>168</v>
      </c>
      <c r="AU255" s="286" t="s">
        <v>88</v>
      </c>
      <c r="AV255" s="276" t="s">
        <v>86</v>
      </c>
      <c r="AW255" s="276" t="s">
        <v>35</v>
      </c>
      <c r="AX255" s="276" t="s">
        <v>79</v>
      </c>
      <c r="AY255" s="286" t="s">
        <v>160</v>
      </c>
    </row>
    <row r="256" s="251" customFormat="true" ht="12.8" hidden="false" customHeight="false" outlineLevel="0" collapsed="false">
      <c r="B256" s="252"/>
      <c r="C256" s="253"/>
      <c r="D256" s="254" t="s">
        <v>168</v>
      </c>
      <c r="E256" s="255"/>
      <c r="F256" s="256" t="s">
        <v>1739</v>
      </c>
      <c r="G256" s="253"/>
      <c r="H256" s="257" t="n">
        <v>10.89</v>
      </c>
      <c r="I256" s="258"/>
      <c r="J256" s="253"/>
      <c r="K256" s="253"/>
      <c r="L256" s="259"/>
      <c r="M256" s="260"/>
      <c r="N256" s="261"/>
      <c r="O256" s="261"/>
      <c r="P256" s="261"/>
      <c r="Q256" s="261"/>
      <c r="R256" s="261"/>
      <c r="S256" s="261"/>
      <c r="T256" s="262"/>
      <c r="AT256" s="263" t="s">
        <v>168</v>
      </c>
      <c r="AU256" s="263" t="s">
        <v>88</v>
      </c>
      <c r="AV256" s="251" t="s">
        <v>88</v>
      </c>
      <c r="AW256" s="251" t="s">
        <v>35</v>
      </c>
      <c r="AX256" s="251" t="s">
        <v>79</v>
      </c>
      <c r="AY256" s="263" t="s">
        <v>160</v>
      </c>
    </row>
    <row r="257" s="276" customFormat="true" ht="12.8" hidden="false" customHeight="false" outlineLevel="0" collapsed="false">
      <c r="B257" s="277"/>
      <c r="C257" s="278"/>
      <c r="D257" s="254" t="s">
        <v>168</v>
      </c>
      <c r="E257" s="279"/>
      <c r="F257" s="280" t="s">
        <v>1706</v>
      </c>
      <c r="G257" s="278"/>
      <c r="H257" s="279"/>
      <c r="I257" s="281"/>
      <c r="J257" s="278"/>
      <c r="K257" s="278"/>
      <c r="L257" s="282"/>
      <c r="M257" s="283"/>
      <c r="N257" s="284"/>
      <c r="O257" s="284"/>
      <c r="P257" s="284"/>
      <c r="Q257" s="284"/>
      <c r="R257" s="284"/>
      <c r="S257" s="284"/>
      <c r="T257" s="285"/>
      <c r="AT257" s="286" t="s">
        <v>168</v>
      </c>
      <c r="AU257" s="286" t="s">
        <v>88</v>
      </c>
      <c r="AV257" s="276" t="s">
        <v>86</v>
      </c>
      <c r="AW257" s="276" t="s">
        <v>35</v>
      </c>
      <c r="AX257" s="276" t="s">
        <v>79</v>
      </c>
      <c r="AY257" s="286" t="s">
        <v>160</v>
      </c>
    </row>
    <row r="258" s="264" customFormat="true" ht="12.8" hidden="false" customHeight="false" outlineLevel="0" collapsed="false">
      <c r="B258" s="265"/>
      <c r="C258" s="266"/>
      <c r="D258" s="254" t="s">
        <v>168</v>
      </c>
      <c r="E258" s="267"/>
      <c r="F258" s="268" t="s">
        <v>1717</v>
      </c>
      <c r="G258" s="266"/>
      <c r="H258" s="269" t="n">
        <v>22.95</v>
      </c>
      <c r="I258" s="270"/>
      <c r="J258" s="266"/>
      <c r="K258" s="266"/>
      <c r="L258" s="271"/>
      <c r="M258" s="272"/>
      <c r="N258" s="273"/>
      <c r="O258" s="273"/>
      <c r="P258" s="273"/>
      <c r="Q258" s="273"/>
      <c r="R258" s="273"/>
      <c r="S258" s="273"/>
      <c r="T258" s="274"/>
      <c r="AT258" s="275" t="s">
        <v>168</v>
      </c>
      <c r="AU258" s="275" t="s">
        <v>88</v>
      </c>
      <c r="AV258" s="264" t="s">
        <v>166</v>
      </c>
      <c r="AW258" s="264" t="s">
        <v>35</v>
      </c>
      <c r="AX258" s="264" t="s">
        <v>86</v>
      </c>
      <c r="AY258" s="275" t="s">
        <v>160</v>
      </c>
    </row>
    <row r="259" s="31" customFormat="true" ht="21.75" hidden="false" customHeight="true" outlineLevel="0" collapsed="false">
      <c r="A259" s="24"/>
      <c r="B259" s="25"/>
      <c r="C259" s="287" t="s">
        <v>316</v>
      </c>
      <c r="D259" s="287" t="s">
        <v>262</v>
      </c>
      <c r="E259" s="288" t="s">
        <v>1740</v>
      </c>
      <c r="F259" s="289" t="s">
        <v>1741</v>
      </c>
      <c r="G259" s="290" t="s">
        <v>213</v>
      </c>
      <c r="H259" s="291" t="n">
        <v>23.409</v>
      </c>
      <c r="I259" s="292"/>
      <c r="J259" s="293" t="n">
        <f aca="false">ROUND(I259*H259,2)</f>
        <v>0</v>
      </c>
      <c r="K259" s="294"/>
      <c r="L259" s="295"/>
      <c r="M259" s="296"/>
      <c r="N259" s="297" t="s">
        <v>44</v>
      </c>
      <c r="O259" s="74"/>
      <c r="P259" s="247" t="n">
        <f aca="false">O259*H259</f>
        <v>0</v>
      </c>
      <c r="Q259" s="247" t="n">
        <v>0.00194</v>
      </c>
      <c r="R259" s="247" t="n">
        <f aca="false">Q259*H259</f>
        <v>0.04541346</v>
      </c>
      <c r="S259" s="247" t="n">
        <v>0</v>
      </c>
      <c r="T259" s="248" t="n">
        <f aca="false">S259*H259</f>
        <v>0</v>
      </c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R259" s="249" t="s">
        <v>200</v>
      </c>
      <c r="AT259" s="249" t="s">
        <v>262</v>
      </c>
      <c r="AU259" s="249" t="s">
        <v>88</v>
      </c>
      <c r="AY259" s="3" t="s">
        <v>160</v>
      </c>
      <c r="BE259" s="250" t="n">
        <f aca="false">IF(N259="základní",J259,0)</f>
        <v>0</v>
      </c>
      <c r="BF259" s="250" t="n">
        <f aca="false">IF(N259="snížená",J259,0)</f>
        <v>0</v>
      </c>
      <c r="BG259" s="250" t="n">
        <f aca="false">IF(N259="zákl. přenesená",J259,0)</f>
        <v>0</v>
      </c>
      <c r="BH259" s="250" t="n">
        <f aca="false">IF(N259="sníž. přenesená",J259,0)</f>
        <v>0</v>
      </c>
      <c r="BI259" s="250" t="n">
        <f aca="false">IF(N259="nulová",J259,0)</f>
        <v>0</v>
      </c>
      <c r="BJ259" s="3" t="s">
        <v>86</v>
      </c>
      <c r="BK259" s="250" t="n">
        <f aca="false">ROUND(I259*H259,2)</f>
        <v>0</v>
      </c>
      <c r="BL259" s="3" t="s">
        <v>166</v>
      </c>
      <c r="BM259" s="249" t="s">
        <v>1742</v>
      </c>
    </row>
    <row r="260" s="251" customFormat="true" ht="12.8" hidden="false" customHeight="false" outlineLevel="0" collapsed="false">
      <c r="B260" s="252"/>
      <c r="C260" s="253"/>
      <c r="D260" s="254" t="s">
        <v>168</v>
      </c>
      <c r="E260" s="253"/>
      <c r="F260" s="256" t="s">
        <v>1743</v>
      </c>
      <c r="G260" s="253"/>
      <c r="H260" s="257" t="n">
        <v>23.409</v>
      </c>
      <c r="I260" s="258"/>
      <c r="J260" s="253"/>
      <c r="K260" s="253"/>
      <c r="L260" s="259"/>
      <c r="M260" s="260"/>
      <c r="N260" s="261"/>
      <c r="O260" s="261"/>
      <c r="P260" s="261"/>
      <c r="Q260" s="261"/>
      <c r="R260" s="261"/>
      <c r="S260" s="261"/>
      <c r="T260" s="262"/>
      <c r="AT260" s="263" t="s">
        <v>168</v>
      </c>
      <c r="AU260" s="263" t="s">
        <v>88</v>
      </c>
      <c r="AV260" s="251" t="s">
        <v>88</v>
      </c>
      <c r="AW260" s="251" t="s">
        <v>3</v>
      </c>
      <c r="AX260" s="251" t="s">
        <v>86</v>
      </c>
      <c r="AY260" s="263" t="s">
        <v>160</v>
      </c>
    </row>
    <row r="261" s="31" customFormat="true" ht="33" hidden="false" customHeight="true" outlineLevel="0" collapsed="false">
      <c r="A261" s="24"/>
      <c r="B261" s="25"/>
      <c r="C261" s="237" t="s">
        <v>324</v>
      </c>
      <c r="D261" s="237" t="s">
        <v>162</v>
      </c>
      <c r="E261" s="238" t="s">
        <v>1744</v>
      </c>
      <c r="F261" s="239" t="s">
        <v>1745</v>
      </c>
      <c r="G261" s="240" t="s">
        <v>213</v>
      </c>
      <c r="H261" s="241" t="n">
        <v>206.211</v>
      </c>
      <c r="I261" s="242"/>
      <c r="J261" s="243" t="n">
        <f aca="false">ROUND(I261*H261,2)</f>
        <v>0</v>
      </c>
      <c r="K261" s="244"/>
      <c r="L261" s="30"/>
      <c r="M261" s="245"/>
      <c r="N261" s="246" t="s">
        <v>44</v>
      </c>
      <c r="O261" s="74"/>
      <c r="P261" s="247" t="n">
        <f aca="false">O261*H261</f>
        <v>0</v>
      </c>
      <c r="Q261" s="247" t="n">
        <v>0.0086</v>
      </c>
      <c r="R261" s="247" t="n">
        <f aca="false">Q261*H261</f>
        <v>1.7734146</v>
      </c>
      <c r="S261" s="247" t="n">
        <v>0</v>
      </c>
      <c r="T261" s="248" t="n">
        <f aca="false">S261*H261</f>
        <v>0</v>
      </c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R261" s="249" t="s">
        <v>166</v>
      </c>
      <c r="AT261" s="249" t="s">
        <v>162</v>
      </c>
      <c r="AU261" s="249" t="s">
        <v>88</v>
      </c>
      <c r="AY261" s="3" t="s">
        <v>160</v>
      </c>
      <c r="BE261" s="250" t="n">
        <f aca="false">IF(N261="základní",J261,0)</f>
        <v>0</v>
      </c>
      <c r="BF261" s="250" t="n">
        <f aca="false">IF(N261="snížená",J261,0)</f>
        <v>0</v>
      </c>
      <c r="BG261" s="250" t="n">
        <f aca="false">IF(N261="zákl. přenesená",J261,0)</f>
        <v>0</v>
      </c>
      <c r="BH261" s="250" t="n">
        <f aca="false">IF(N261="sníž. přenesená",J261,0)</f>
        <v>0</v>
      </c>
      <c r="BI261" s="250" t="n">
        <f aca="false">IF(N261="nulová",J261,0)</f>
        <v>0</v>
      </c>
      <c r="BJ261" s="3" t="s">
        <v>86</v>
      </c>
      <c r="BK261" s="250" t="n">
        <f aca="false">ROUND(I261*H261,2)</f>
        <v>0</v>
      </c>
      <c r="BL261" s="3" t="s">
        <v>166</v>
      </c>
      <c r="BM261" s="249" t="s">
        <v>1746</v>
      </c>
    </row>
    <row r="262" s="251" customFormat="true" ht="12.8" hidden="false" customHeight="false" outlineLevel="0" collapsed="false">
      <c r="B262" s="252"/>
      <c r="C262" s="253"/>
      <c r="D262" s="254" t="s">
        <v>168</v>
      </c>
      <c r="E262" s="255"/>
      <c r="F262" s="256" t="s">
        <v>1689</v>
      </c>
      <c r="G262" s="253"/>
      <c r="H262" s="257" t="n">
        <v>12.48</v>
      </c>
      <c r="I262" s="258"/>
      <c r="J262" s="253"/>
      <c r="K262" s="253"/>
      <c r="L262" s="259"/>
      <c r="M262" s="260"/>
      <c r="N262" s="261"/>
      <c r="O262" s="261"/>
      <c r="P262" s="261"/>
      <c r="Q262" s="261"/>
      <c r="R262" s="261"/>
      <c r="S262" s="261"/>
      <c r="T262" s="262"/>
      <c r="AT262" s="263" t="s">
        <v>168</v>
      </c>
      <c r="AU262" s="263" t="s">
        <v>88</v>
      </c>
      <c r="AV262" s="251" t="s">
        <v>88</v>
      </c>
      <c r="AW262" s="251" t="s">
        <v>35</v>
      </c>
      <c r="AX262" s="251" t="s">
        <v>79</v>
      </c>
      <c r="AY262" s="263" t="s">
        <v>160</v>
      </c>
    </row>
    <row r="263" s="276" customFormat="true" ht="12.8" hidden="false" customHeight="false" outlineLevel="0" collapsed="false">
      <c r="B263" s="277"/>
      <c r="C263" s="278"/>
      <c r="D263" s="254" t="s">
        <v>168</v>
      </c>
      <c r="E263" s="279"/>
      <c r="F263" s="280" t="s">
        <v>1690</v>
      </c>
      <c r="G263" s="278"/>
      <c r="H263" s="279"/>
      <c r="I263" s="281"/>
      <c r="J263" s="278"/>
      <c r="K263" s="278"/>
      <c r="L263" s="282"/>
      <c r="M263" s="283"/>
      <c r="N263" s="284"/>
      <c r="O263" s="284"/>
      <c r="P263" s="284"/>
      <c r="Q263" s="284"/>
      <c r="R263" s="284"/>
      <c r="S263" s="284"/>
      <c r="T263" s="285"/>
      <c r="AT263" s="286" t="s">
        <v>168</v>
      </c>
      <c r="AU263" s="286" t="s">
        <v>88</v>
      </c>
      <c r="AV263" s="276" t="s">
        <v>86</v>
      </c>
      <c r="AW263" s="276" t="s">
        <v>35</v>
      </c>
      <c r="AX263" s="276" t="s">
        <v>79</v>
      </c>
      <c r="AY263" s="286" t="s">
        <v>160</v>
      </c>
    </row>
    <row r="264" s="251" customFormat="true" ht="12.8" hidden="false" customHeight="false" outlineLevel="0" collapsed="false">
      <c r="B264" s="252"/>
      <c r="C264" s="253"/>
      <c r="D264" s="254" t="s">
        <v>168</v>
      </c>
      <c r="E264" s="255"/>
      <c r="F264" s="256" t="s">
        <v>1691</v>
      </c>
      <c r="G264" s="253"/>
      <c r="H264" s="257" t="n">
        <v>66.92</v>
      </c>
      <c r="I264" s="258"/>
      <c r="J264" s="253"/>
      <c r="K264" s="253"/>
      <c r="L264" s="259"/>
      <c r="M264" s="260"/>
      <c r="N264" s="261"/>
      <c r="O264" s="261"/>
      <c r="P264" s="261"/>
      <c r="Q264" s="261"/>
      <c r="R264" s="261"/>
      <c r="S264" s="261"/>
      <c r="T264" s="262"/>
      <c r="AT264" s="263" t="s">
        <v>168</v>
      </c>
      <c r="AU264" s="263" t="s">
        <v>88</v>
      </c>
      <c r="AV264" s="251" t="s">
        <v>88</v>
      </c>
      <c r="AW264" s="251" t="s">
        <v>35</v>
      </c>
      <c r="AX264" s="251" t="s">
        <v>79</v>
      </c>
      <c r="AY264" s="263" t="s">
        <v>160</v>
      </c>
    </row>
    <row r="265" s="251" customFormat="true" ht="12.8" hidden="false" customHeight="false" outlineLevel="0" collapsed="false">
      <c r="B265" s="252"/>
      <c r="C265" s="253"/>
      <c r="D265" s="254" t="s">
        <v>168</v>
      </c>
      <c r="E265" s="255"/>
      <c r="F265" s="256" t="s">
        <v>1692</v>
      </c>
      <c r="G265" s="253"/>
      <c r="H265" s="257" t="n">
        <v>-4.5</v>
      </c>
      <c r="I265" s="258"/>
      <c r="J265" s="253"/>
      <c r="K265" s="253"/>
      <c r="L265" s="259"/>
      <c r="M265" s="260"/>
      <c r="N265" s="261"/>
      <c r="O265" s="261"/>
      <c r="P265" s="261"/>
      <c r="Q265" s="261"/>
      <c r="R265" s="261"/>
      <c r="S265" s="261"/>
      <c r="T265" s="262"/>
      <c r="AT265" s="263" t="s">
        <v>168</v>
      </c>
      <c r="AU265" s="263" t="s">
        <v>88</v>
      </c>
      <c r="AV265" s="251" t="s">
        <v>88</v>
      </c>
      <c r="AW265" s="251" t="s">
        <v>35</v>
      </c>
      <c r="AX265" s="251" t="s">
        <v>79</v>
      </c>
      <c r="AY265" s="263" t="s">
        <v>160</v>
      </c>
    </row>
    <row r="266" s="251" customFormat="true" ht="12.8" hidden="false" customHeight="false" outlineLevel="0" collapsed="false">
      <c r="B266" s="252"/>
      <c r="C266" s="253"/>
      <c r="D266" s="254" t="s">
        <v>168</v>
      </c>
      <c r="E266" s="255"/>
      <c r="F266" s="256" t="s">
        <v>1693</v>
      </c>
      <c r="G266" s="253"/>
      <c r="H266" s="257" t="n">
        <v>-3.059</v>
      </c>
      <c r="I266" s="258"/>
      <c r="J266" s="253"/>
      <c r="K266" s="253"/>
      <c r="L266" s="259"/>
      <c r="M266" s="260"/>
      <c r="N266" s="261"/>
      <c r="O266" s="261"/>
      <c r="P266" s="261"/>
      <c r="Q266" s="261"/>
      <c r="R266" s="261"/>
      <c r="S266" s="261"/>
      <c r="T266" s="262"/>
      <c r="AT266" s="263" t="s">
        <v>168</v>
      </c>
      <c r="AU266" s="263" t="s">
        <v>88</v>
      </c>
      <c r="AV266" s="251" t="s">
        <v>88</v>
      </c>
      <c r="AW266" s="251" t="s">
        <v>35</v>
      </c>
      <c r="AX266" s="251" t="s">
        <v>79</v>
      </c>
      <c r="AY266" s="263" t="s">
        <v>160</v>
      </c>
    </row>
    <row r="267" s="251" customFormat="true" ht="12.8" hidden="false" customHeight="false" outlineLevel="0" collapsed="false">
      <c r="B267" s="252"/>
      <c r="C267" s="253"/>
      <c r="D267" s="254" t="s">
        <v>168</v>
      </c>
      <c r="E267" s="255"/>
      <c r="F267" s="256" t="s">
        <v>1694</v>
      </c>
      <c r="G267" s="253"/>
      <c r="H267" s="257" t="n">
        <v>-1.08</v>
      </c>
      <c r="I267" s="258"/>
      <c r="J267" s="253"/>
      <c r="K267" s="253"/>
      <c r="L267" s="259"/>
      <c r="M267" s="260"/>
      <c r="N267" s="261"/>
      <c r="O267" s="261"/>
      <c r="P267" s="261"/>
      <c r="Q267" s="261"/>
      <c r="R267" s="261"/>
      <c r="S267" s="261"/>
      <c r="T267" s="262"/>
      <c r="AT267" s="263" t="s">
        <v>168</v>
      </c>
      <c r="AU267" s="263" t="s">
        <v>88</v>
      </c>
      <c r="AV267" s="251" t="s">
        <v>88</v>
      </c>
      <c r="AW267" s="251" t="s">
        <v>35</v>
      </c>
      <c r="AX267" s="251" t="s">
        <v>79</v>
      </c>
      <c r="AY267" s="263" t="s">
        <v>160</v>
      </c>
    </row>
    <row r="268" s="276" customFormat="true" ht="12.8" hidden="false" customHeight="false" outlineLevel="0" collapsed="false">
      <c r="B268" s="277"/>
      <c r="C268" s="278"/>
      <c r="D268" s="254" t="s">
        <v>168</v>
      </c>
      <c r="E268" s="279"/>
      <c r="F268" s="280" t="s">
        <v>1695</v>
      </c>
      <c r="G268" s="278"/>
      <c r="H268" s="279"/>
      <c r="I268" s="281"/>
      <c r="J268" s="278"/>
      <c r="K268" s="278"/>
      <c r="L268" s="282"/>
      <c r="M268" s="283"/>
      <c r="N268" s="284"/>
      <c r="O268" s="284"/>
      <c r="P268" s="284"/>
      <c r="Q268" s="284"/>
      <c r="R268" s="284"/>
      <c r="S268" s="284"/>
      <c r="T268" s="285"/>
      <c r="AT268" s="286" t="s">
        <v>168</v>
      </c>
      <c r="AU268" s="286" t="s">
        <v>88</v>
      </c>
      <c r="AV268" s="276" t="s">
        <v>86</v>
      </c>
      <c r="AW268" s="276" t="s">
        <v>35</v>
      </c>
      <c r="AX268" s="276" t="s">
        <v>79</v>
      </c>
      <c r="AY268" s="286" t="s">
        <v>160</v>
      </c>
    </row>
    <row r="269" s="251" customFormat="true" ht="12.8" hidden="false" customHeight="false" outlineLevel="0" collapsed="false">
      <c r="B269" s="252"/>
      <c r="C269" s="253"/>
      <c r="D269" s="254" t="s">
        <v>168</v>
      </c>
      <c r="E269" s="255"/>
      <c r="F269" s="256" t="s">
        <v>1696</v>
      </c>
      <c r="G269" s="253"/>
      <c r="H269" s="257" t="n">
        <v>99.07</v>
      </c>
      <c r="I269" s="258"/>
      <c r="J269" s="253"/>
      <c r="K269" s="253"/>
      <c r="L269" s="259"/>
      <c r="M269" s="260"/>
      <c r="N269" s="261"/>
      <c r="O269" s="261"/>
      <c r="P269" s="261"/>
      <c r="Q269" s="261"/>
      <c r="R269" s="261"/>
      <c r="S269" s="261"/>
      <c r="T269" s="262"/>
      <c r="AT269" s="263" t="s">
        <v>168</v>
      </c>
      <c r="AU269" s="263" t="s">
        <v>88</v>
      </c>
      <c r="AV269" s="251" t="s">
        <v>88</v>
      </c>
      <c r="AW269" s="251" t="s">
        <v>35</v>
      </c>
      <c r="AX269" s="251" t="s">
        <v>79</v>
      </c>
      <c r="AY269" s="263" t="s">
        <v>160</v>
      </c>
    </row>
    <row r="270" s="251" customFormat="true" ht="12.8" hidden="false" customHeight="false" outlineLevel="0" collapsed="false">
      <c r="B270" s="252"/>
      <c r="C270" s="253"/>
      <c r="D270" s="254" t="s">
        <v>168</v>
      </c>
      <c r="E270" s="255"/>
      <c r="F270" s="256" t="s">
        <v>1697</v>
      </c>
      <c r="G270" s="253"/>
      <c r="H270" s="257" t="n">
        <v>-2.1</v>
      </c>
      <c r="I270" s="258"/>
      <c r="J270" s="253"/>
      <c r="K270" s="253"/>
      <c r="L270" s="259"/>
      <c r="M270" s="260"/>
      <c r="N270" s="261"/>
      <c r="O270" s="261"/>
      <c r="P270" s="261"/>
      <c r="Q270" s="261"/>
      <c r="R270" s="261"/>
      <c r="S270" s="261"/>
      <c r="T270" s="262"/>
      <c r="AT270" s="263" t="s">
        <v>168</v>
      </c>
      <c r="AU270" s="263" t="s">
        <v>88</v>
      </c>
      <c r="AV270" s="251" t="s">
        <v>88</v>
      </c>
      <c r="AW270" s="251" t="s">
        <v>35</v>
      </c>
      <c r="AX270" s="251" t="s">
        <v>79</v>
      </c>
      <c r="AY270" s="263" t="s">
        <v>160</v>
      </c>
    </row>
    <row r="271" s="251" customFormat="true" ht="12.8" hidden="false" customHeight="false" outlineLevel="0" collapsed="false">
      <c r="B271" s="252"/>
      <c r="C271" s="253"/>
      <c r="D271" s="254" t="s">
        <v>168</v>
      </c>
      <c r="E271" s="255"/>
      <c r="F271" s="256" t="s">
        <v>1698</v>
      </c>
      <c r="G271" s="253"/>
      <c r="H271" s="257" t="n">
        <v>-2.25</v>
      </c>
      <c r="I271" s="258"/>
      <c r="J271" s="253"/>
      <c r="K271" s="253"/>
      <c r="L271" s="259"/>
      <c r="M271" s="260"/>
      <c r="N271" s="261"/>
      <c r="O271" s="261"/>
      <c r="P271" s="261"/>
      <c r="Q271" s="261"/>
      <c r="R271" s="261"/>
      <c r="S271" s="261"/>
      <c r="T271" s="262"/>
      <c r="AT271" s="263" t="s">
        <v>168</v>
      </c>
      <c r="AU271" s="263" t="s">
        <v>88</v>
      </c>
      <c r="AV271" s="251" t="s">
        <v>88</v>
      </c>
      <c r="AW271" s="251" t="s">
        <v>35</v>
      </c>
      <c r="AX271" s="251" t="s">
        <v>79</v>
      </c>
      <c r="AY271" s="263" t="s">
        <v>160</v>
      </c>
    </row>
    <row r="272" s="251" customFormat="true" ht="12.8" hidden="false" customHeight="false" outlineLevel="0" collapsed="false">
      <c r="B272" s="252"/>
      <c r="C272" s="253"/>
      <c r="D272" s="254" t="s">
        <v>168</v>
      </c>
      <c r="E272" s="255"/>
      <c r="F272" s="256" t="s">
        <v>1699</v>
      </c>
      <c r="G272" s="253"/>
      <c r="H272" s="257" t="n">
        <v>-3</v>
      </c>
      <c r="I272" s="258"/>
      <c r="J272" s="253"/>
      <c r="K272" s="253"/>
      <c r="L272" s="259"/>
      <c r="M272" s="260"/>
      <c r="N272" s="261"/>
      <c r="O272" s="261"/>
      <c r="P272" s="261"/>
      <c r="Q272" s="261"/>
      <c r="R272" s="261"/>
      <c r="S272" s="261"/>
      <c r="T272" s="262"/>
      <c r="AT272" s="263" t="s">
        <v>168</v>
      </c>
      <c r="AU272" s="263" t="s">
        <v>88</v>
      </c>
      <c r="AV272" s="251" t="s">
        <v>88</v>
      </c>
      <c r="AW272" s="251" t="s">
        <v>35</v>
      </c>
      <c r="AX272" s="251" t="s">
        <v>79</v>
      </c>
      <c r="AY272" s="263" t="s">
        <v>160</v>
      </c>
    </row>
    <row r="273" s="251" customFormat="true" ht="12.8" hidden="false" customHeight="false" outlineLevel="0" collapsed="false">
      <c r="B273" s="252"/>
      <c r="C273" s="253"/>
      <c r="D273" s="254" t="s">
        <v>168</v>
      </c>
      <c r="E273" s="255"/>
      <c r="F273" s="256" t="s">
        <v>1700</v>
      </c>
      <c r="G273" s="253"/>
      <c r="H273" s="257" t="n">
        <v>-7.2</v>
      </c>
      <c r="I273" s="258"/>
      <c r="J273" s="253"/>
      <c r="K273" s="253"/>
      <c r="L273" s="259"/>
      <c r="M273" s="260"/>
      <c r="N273" s="261"/>
      <c r="O273" s="261"/>
      <c r="P273" s="261"/>
      <c r="Q273" s="261"/>
      <c r="R273" s="261"/>
      <c r="S273" s="261"/>
      <c r="T273" s="262"/>
      <c r="AT273" s="263" t="s">
        <v>168</v>
      </c>
      <c r="AU273" s="263" t="s">
        <v>88</v>
      </c>
      <c r="AV273" s="251" t="s">
        <v>88</v>
      </c>
      <c r="AW273" s="251" t="s">
        <v>35</v>
      </c>
      <c r="AX273" s="251" t="s">
        <v>79</v>
      </c>
      <c r="AY273" s="263" t="s">
        <v>160</v>
      </c>
    </row>
    <row r="274" s="276" customFormat="true" ht="12.8" hidden="false" customHeight="false" outlineLevel="0" collapsed="false">
      <c r="B274" s="277"/>
      <c r="C274" s="278"/>
      <c r="D274" s="254" t="s">
        <v>168</v>
      </c>
      <c r="E274" s="279"/>
      <c r="F274" s="280" t="s">
        <v>1701</v>
      </c>
      <c r="G274" s="278"/>
      <c r="H274" s="279"/>
      <c r="I274" s="281"/>
      <c r="J274" s="278"/>
      <c r="K274" s="278"/>
      <c r="L274" s="282"/>
      <c r="M274" s="283"/>
      <c r="N274" s="284"/>
      <c r="O274" s="284"/>
      <c r="P274" s="284"/>
      <c r="Q274" s="284"/>
      <c r="R274" s="284"/>
      <c r="S274" s="284"/>
      <c r="T274" s="285"/>
      <c r="AT274" s="286" t="s">
        <v>168</v>
      </c>
      <c r="AU274" s="286" t="s">
        <v>88</v>
      </c>
      <c r="AV274" s="276" t="s">
        <v>86</v>
      </c>
      <c r="AW274" s="276" t="s">
        <v>35</v>
      </c>
      <c r="AX274" s="276" t="s">
        <v>79</v>
      </c>
      <c r="AY274" s="286" t="s">
        <v>160</v>
      </c>
    </row>
    <row r="275" s="251" customFormat="true" ht="12.8" hidden="false" customHeight="false" outlineLevel="0" collapsed="false">
      <c r="B275" s="252"/>
      <c r="C275" s="253"/>
      <c r="D275" s="254" t="s">
        <v>168</v>
      </c>
      <c r="E275" s="255"/>
      <c r="F275" s="256" t="s">
        <v>1702</v>
      </c>
      <c r="G275" s="253"/>
      <c r="H275" s="257" t="n">
        <v>59.76</v>
      </c>
      <c r="I275" s="258"/>
      <c r="J275" s="253"/>
      <c r="K275" s="253"/>
      <c r="L275" s="259"/>
      <c r="M275" s="260"/>
      <c r="N275" s="261"/>
      <c r="O275" s="261"/>
      <c r="P275" s="261"/>
      <c r="Q275" s="261"/>
      <c r="R275" s="261"/>
      <c r="S275" s="261"/>
      <c r="T275" s="262"/>
      <c r="AT275" s="263" t="s">
        <v>168</v>
      </c>
      <c r="AU275" s="263" t="s">
        <v>88</v>
      </c>
      <c r="AV275" s="251" t="s">
        <v>88</v>
      </c>
      <c r="AW275" s="251" t="s">
        <v>35</v>
      </c>
      <c r="AX275" s="251" t="s">
        <v>79</v>
      </c>
      <c r="AY275" s="263" t="s">
        <v>160</v>
      </c>
    </row>
    <row r="276" s="251" customFormat="true" ht="12.8" hidden="false" customHeight="false" outlineLevel="0" collapsed="false">
      <c r="B276" s="252"/>
      <c r="C276" s="253"/>
      <c r="D276" s="254" t="s">
        <v>168</v>
      </c>
      <c r="E276" s="255"/>
      <c r="F276" s="256" t="s">
        <v>1703</v>
      </c>
      <c r="G276" s="253"/>
      <c r="H276" s="257" t="n">
        <v>-1.08</v>
      </c>
      <c r="I276" s="258"/>
      <c r="J276" s="253"/>
      <c r="K276" s="253"/>
      <c r="L276" s="259"/>
      <c r="M276" s="260"/>
      <c r="N276" s="261"/>
      <c r="O276" s="261"/>
      <c r="P276" s="261"/>
      <c r="Q276" s="261"/>
      <c r="R276" s="261"/>
      <c r="S276" s="261"/>
      <c r="T276" s="262"/>
      <c r="AT276" s="263" t="s">
        <v>168</v>
      </c>
      <c r="AU276" s="263" t="s">
        <v>88</v>
      </c>
      <c r="AV276" s="251" t="s">
        <v>88</v>
      </c>
      <c r="AW276" s="251" t="s">
        <v>35</v>
      </c>
      <c r="AX276" s="251" t="s">
        <v>79</v>
      </c>
      <c r="AY276" s="263" t="s">
        <v>160</v>
      </c>
    </row>
    <row r="277" s="251" customFormat="true" ht="12.8" hidden="false" customHeight="false" outlineLevel="0" collapsed="false">
      <c r="B277" s="252"/>
      <c r="C277" s="253"/>
      <c r="D277" s="254" t="s">
        <v>168</v>
      </c>
      <c r="E277" s="255"/>
      <c r="F277" s="256" t="s">
        <v>1704</v>
      </c>
      <c r="G277" s="253"/>
      <c r="H277" s="257" t="n">
        <v>-2.53</v>
      </c>
      <c r="I277" s="258"/>
      <c r="J277" s="253"/>
      <c r="K277" s="253"/>
      <c r="L277" s="259"/>
      <c r="M277" s="260"/>
      <c r="N277" s="261"/>
      <c r="O277" s="261"/>
      <c r="P277" s="261"/>
      <c r="Q277" s="261"/>
      <c r="R277" s="261"/>
      <c r="S277" s="261"/>
      <c r="T277" s="262"/>
      <c r="AT277" s="263" t="s">
        <v>168</v>
      </c>
      <c r="AU277" s="263" t="s">
        <v>88</v>
      </c>
      <c r="AV277" s="251" t="s">
        <v>88</v>
      </c>
      <c r="AW277" s="251" t="s">
        <v>35</v>
      </c>
      <c r="AX277" s="251" t="s">
        <v>79</v>
      </c>
      <c r="AY277" s="263" t="s">
        <v>160</v>
      </c>
    </row>
    <row r="278" s="251" customFormat="true" ht="12.8" hidden="false" customHeight="false" outlineLevel="0" collapsed="false">
      <c r="B278" s="252"/>
      <c r="C278" s="253"/>
      <c r="D278" s="254" t="s">
        <v>168</v>
      </c>
      <c r="E278" s="255"/>
      <c r="F278" s="256" t="s">
        <v>1705</v>
      </c>
      <c r="G278" s="253"/>
      <c r="H278" s="257" t="n">
        <v>-0.72</v>
      </c>
      <c r="I278" s="258"/>
      <c r="J278" s="253"/>
      <c r="K278" s="253"/>
      <c r="L278" s="259"/>
      <c r="M278" s="260"/>
      <c r="N278" s="261"/>
      <c r="O278" s="261"/>
      <c r="P278" s="261"/>
      <c r="Q278" s="261"/>
      <c r="R278" s="261"/>
      <c r="S278" s="261"/>
      <c r="T278" s="262"/>
      <c r="AT278" s="263" t="s">
        <v>168</v>
      </c>
      <c r="AU278" s="263" t="s">
        <v>88</v>
      </c>
      <c r="AV278" s="251" t="s">
        <v>88</v>
      </c>
      <c r="AW278" s="251" t="s">
        <v>35</v>
      </c>
      <c r="AX278" s="251" t="s">
        <v>79</v>
      </c>
      <c r="AY278" s="263" t="s">
        <v>160</v>
      </c>
    </row>
    <row r="279" s="251" customFormat="true" ht="12.8" hidden="false" customHeight="false" outlineLevel="0" collapsed="false">
      <c r="B279" s="252"/>
      <c r="C279" s="253"/>
      <c r="D279" s="254" t="s">
        <v>168</v>
      </c>
      <c r="E279" s="255"/>
      <c r="F279" s="256" t="s">
        <v>1692</v>
      </c>
      <c r="G279" s="253"/>
      <c r="H279" s="257" t="n">
        <v>-4.5</v>
      </c>
      <c r="I279" s="258"/>
      <c r="J279" s="253"/>
      <c r="K279" s="253"/>
      <c r="L279" s="259"/>
      <c r="M279" s="260"/>
      <c r="N279" s="261"/>
      <c r="O279" s="261"/>
      <c r="P279" s="261"/>
      <c r="Q279" s="261"/>
      <c r="R279" s="261"/>
      <c r="S279" s="261"/>
      <c r="T279" s="262"/>
      <c r="AT279" s="263" t="s">
        <v>168</v>
      </c>
      <c r="AU279" s="263" t="s">
        <v>88</v>
      </c>
      <c r="AV279" s="251" t="s">
        <v>88</v>
      </c>
      <c r="AW279" s="251" t="s">
        <v>35</v>
      </c>
      <c r="AX279" s="251" t="s">
        <v>79</v>
      </c>
      <c r="AY279" s="263" t="s">
        <v>160</v>
      </c>
    </row>
    <row r="280" s="276" customFormat="true" ht="12.8" hidden="false" customHeight="false" outlineLevel="0" collapsed="false">
      <c r="B280" s="277"/>
      <c r="C280" s="278"/>
      <c r="D280" s="254" t="s">
        <v>168</v>
      </c>
      <c r="E280" s="279"/>
      <c r="F280" s="280" t="s">
        <v>1706</v>
      </c>
      <c r="G280" s="278"/>
      <c r="H280" s="279"/>
      <c r="I280" s="281"/>
      <c r="J280" s="278"/>
      <c r="K280" s="278"/>
      <c r="L280" s="282"/>
      <c r="M280" s="283"/>
      <c r="N280" s="284"/>
      <c r="O280" s="284"/>
      <c r="P280" s="284"/>
      <c r="Q280" s="284"/>
      <c r="R280" s="284"/>
      <c r="S280" s="284"/>
      <c r="T280" s="285"/>
      <c r="AT280" s="286" t="s">
        <v>168</v>
      </c>
      <c r="AU280" s="286" t="s">
        <v>88</v>
      </c>
      <c r="AV280" s="276" t="s">
        <v>86</v>
      </c>
      <c r="AW280" s="276" t="s">
        <v>35</v>
      </c>
      <c r="AX280" s="276" t="s">
        <v>79</v>
      </c>
      <c r="AY280" s="286" t="s">
        <v>160</v>
      </c>
    </row>
    <row r="281" s="264" customFormat="true" ht="12.8" hidden="false" customHeight="false" outlineLevel="0" collapsed="false">
      <c r="B281" s="265"/>
      <c r="C281" s="266"/>
      <c r="D281" s="254" t="s">
        <v>168</v>
      </c>
      <c r="E281" s="267"/>
      <c r="F281" s="268" t="s">
        <v>1717</v>
      </c>
      <c r="G281" s="266"/>
      <c r="H281" s="269" t="n">
        <v>206.211</v>
      </c>
      <c r="I281" s="270"/>
      <c r="J281" s="266"/>
      <c r="K281" s="266"/>
      <c r="L281" s="271"/>
      <c r="M281" s="272"/>
      <c r="N281" s="273"/>
      <c r="O281" s="273"/>
      <c r="P281" s="273"/>
      <c r="Q281" s="273"/>
      <c r="R281" s="273"/>
      <c r="S281" s="273"/>
      <c r="T281" s="274"/>
      <c r="AT281" s="275" t="s">
        <v>168</v>
      </c>
      <c r="AU281" s="275" t="s">
        <v>88</v>
      </c>
      <c r="AV281" s="264" t="s">
        <v>166</v>
      </c>
      <c r="AW281" s="264" t="s">
        <v>35</v>
      </c>
      <c r="AX281" s="264" t="s">
        <v>86</v>
      </c>
      <c r="AY281" s="275" t="s">
        <v>160</v>
      </c>
    </row>
    <row r="282" s="31" customFormat="true" ht="21.75" hidden="false" customHeight="true" outlineLevel="0" collapsed="false">
      <c r="A282" s="24"/>
      <c r="B282" s="25"/>
      <c r="C282" s="287" t="s">
        <v>328</v>
      </c>
      <c r="D282" s="287" t="s">
        <v>262</v>
      </c>
      <c r="E282" s="288" t="s">
        <v>1747</v>
      </c>
      <c r="F282" s="289" t="s">
        <v>1748</v>
      </c>
      <c r="G282" s="290" t="s">
        <v>213</v>
      </c>
      <c r="H282" s="291" t="n">
        <v>4.14</v>
      </c>
      <c r="I282" s="292"/>
      <c r="J282" s="293" t="n">
        <f aca="false">ROUND(I282*H282,2)</f>
        <v>0</v>
      </c>
      <c r="K282" s="294"/>
      <c r="L282" s="295"/>
      <c r="M282" s="296"/>
      <c r="N282" s="297" t="s">
        <v>44</v>
      </c>
      <c r="O282" s="74"/>
      <c r="P282" s="247" t="n">
        <f aca="false">O282*H282</f>
        <v>0</v>
      </c>
      <c r="Q282" s="247" t="n">
        <v>0.0049</v>
      </c>
      <c r="R282" s="247" t="n">
        <f aca="false">Q282*H282</f>
        <v>0.020286</v>
      </c>
      <c r="S282" s="247" t="n">
        <v>0</v>
      </c>
      <c r="T282" s="248" t="n">
        <f aca="false">S282*H282</f>
        <v>0</v>
      </c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R282" s="249" t="s">
        <v>200</v>
      </c>
      <c r="AT282" s="249" t="s">
        <v>262</v>
      </c>
      <c r="AU282" s="249" t="s">
        <v>88</v>
      </c>
      <c r="AY282" s="3" t="s">
        <v>160</v>
      </c>
      <c r="BE282" s="250" t="n">
        <f aca="false">IF(N282="základní",J282,0)</f>
        <v>0</v>
      </c>
      <c r="BF282" s="250" t="n">
        <f aca="false">IF(N282="snížená",J282,0)</f>
        <v>0</v>
      </c>
      <c r="BG282" s="250" t="n">
        <f aca="false">IF(N282="zákl. přenesená",J282,0)</f>
        <v>0</v>
      </c>
      <c r="BH282" s="250" t="n">
        <f aca="false">IF(N282="sníž. přenesená",J282,0)</f>
        <v>0</v>
      </c>
      <c r="BI282" s="250" t="n">
        <f aca="false">IF(N282="nulová",J282,0)</f>
        <v>0</v>
      </c>
      <c r="BJ282" s="3" t="s">
        <v>86</v>
      </c>
      <c r="BK282" s="250" t="n">
        <f aca="false">ROUND(I282*H282,2)</f>
        <v>0</v>
      </c>
      <c r="BL282" s="3" t="s">
        <v>166</v>
      </c>
      <c r="BM282" s="249" t="s">
        <v>1749</v>
      </c>
    </row>
    <row r="283" s="251" customFormat="true" ht="12.8" hidden="false" customHeight="false" outlineLevel="0" collapsed="false">
      <c r="B283" s="252"/>
      <c r="C283" s="253"/>
      <c r="D283" s="254" t="s">
        <v>168</v>
      </c>
      <c r="E283" s="255"/>
      <c r="F283" s="256" t="s">
        <v>532</v>
      </c>
      <c r="G283" s="253"/>
      <c r="H283" s="257" t="n">
        <v>4.14</v>
      </c>
      <c r="I283" s="258"/>
      <c r="J283" s="253"/>
      <c r="K283" s="253"/>
      <c r="L283" s="259"/>
      <c r="M283" s="260"/>
      <c r="N283" s="261"/>
      <c r="O283" s="261"/>
      <c r="P283" s="261"/>
      <c r="Q283" s="261"/>
      <c r="R283" s="261"/>
      <c r="S283" s="261"/>
      <c r="T283" s="262"/>
      <c r="AT283" s="263" t="s">
        <v>168</v>
      </c>
      <c r="AU283" s="263" t="s">
        <v>88</v>
      </c>
      <c r="AV283" s="251" t="s">
        <v>88</v>
      </c>
      <c r="AW283" s="251" t="s">
        <v>35</v>
      </c>
      <c r="AX283" s="251" t="s">
        <v>79</v>
      </c>
      <c r="AY283" s="263" t="s">
        <v>160</v>
      </c>
    </row>
    <row r="284" s="276" customFormat="true" ht="12.8" hidden="false" customHeight="false" outlineLevel="0" collapsed="false">
      <c r="B284" s="277"/>
      <c r="C284" s="278"/>
      <c r="D284" s="254" t="s">
        <v>168</v>
      </c>
      <c r="E284" s="279"/>
      <c r="F284" s="280" t="s">
        <v>1750</v>
      </c>
      <c r="G284" s="278"/>
      <c r="H284" s="279"/>
      <c r="I284" s="281"/>
      <c r="J284" s="278"/>
      <c r="K284" s="278"/>
      <c r="L284" s="282"/>
      <c r="M284" s="283"/>
      <c r="N284" s="284"/>
      <c r="O284" s="284"/>
      <c r="P284" s="284"/>
      <c r="Q284" s="284"/>
      <c r="R284" s="284"/>
      <c r="S284" s="284"/>
      <c r="T284" s="285"/>
      <c r="AT284" s="286" t="s">
        <v>168</v>
      </c>
      <c r="AU284" s="286" t="s">
        <v>88</v>
      </c>
      <c r="AV284" s="276" t="s">
        <v>86</v>
      </c>
      <c r="AW284" s="276" t="s">
        <v>35</v>
      </c>
      <c r="AX284" s="276" t="s">
        <v>79</v>
      </c>
      <c r="AY284" s="286" t="s">
        <v>160</v>
      </c>
    </row>
    <row r="285" s="264" customFormat="true" ht="12.8" hidden="false" customHeight="false" outlineLevel="0" collapsed="false">
      <c r="B285" s="265"/>
      <c r="C285" s="266"/>
      <c r="D285" s="254" t="s">
        <v>168</v>
      </c>
      <c r="E285" s="267"/>
      <c r="F285" s="268" t="s">
        <v>172</v>
      </c>
      <c r="G285" s="266"/>
      <c r="H285" s="269" t="n">
        <v>4.14</v>
      </c>
      <c r="I285" s="270"/>
      <c r="J285" s="266"/>
      <c r="K285" s="266"/>
      <c r="L285" s="271"/>
      <c r="M285" s="272"/>
      <c r="N285" s="273"/>
      <c r="O285" s="273"/>
      <c r="P285" s="273"/>
      <c r="Q285" s="273"/>
      <c r="R285" s="273"/>
      <c r="S285" s="273"/>
      <c r="T285" s="274"/>
      <c r="AT285" s="275" t="s">
        <v>168</v>
      </c>
      <c r="AU285" s="275" t="s">
        <v>88</v>
      </c>
      <c r="AV285" s="264" t="s">
        <v>166</v>
      </c>
      <c r="AW285" s="264" t="s">
        <v>35</v>
      </c>
      <c r="AX285" s="264" t="s">
        <v>86</v>
      </c>
      <c r="AY285" s="275" t="s">
        <v>160</v>
      </c>
    </row>
    <row r="286" s="31" customFormat="true" ht="21.75" hidden="false" customHeight="true" outlineLevel="0" collapsed="false">
      <c r="A286" s="24"/>
      <c r="B286" s="25"/>
      <c r="C286" s="287" t="s">
        <v>333</v>
      </c>
      <c r="D286" s="287" t="s">
        <v>262</v>
      </c>
      <c r="E286" s="288" t="s">
        <v>1747</v>
      </c>
      <c r="F286" s="289" t="s">
        <v>1748</v>
      </c>
      <c r="G286" s="290" t="s">
        <v>213</v>
      </c>
      <c r="H286" s="291" t="n">
        <v>202.071</v>
      </c>
      <c r="I286" s="292"/>
      <c r="J286" s="293" t="n">
        <f aca="false">ROUND(I286*H286,2)</f>
        <v>0</v>
      </c>
      <c r="K286" s="294"/>
      <c r="L286" s="295"/>
      <c r="M286" s="296"/>
      <c r="N286" s="297" t="s">
        <v>44</v>
      </c>
      <c r="O286" s="74"/>
      <c r="P286" s="247" t="n">
        <f aca="false">O286*H286</f>
        <v>0</v>
      </c>
      <c r="Q286" s="247" t="n">
        <v>0.0049</v>
      </c>
      <c r="R286" s="247" t="n">
        <f aca="false">Q286*H286</f>
        <v>0.9901479</v>
      </c>
      <c r="S286" s="247" t="n">
        <v>0</v>
      </c>
      <c r="T286" s="248" t="n">
        <f aca="false">S286*H286</f>
        <v>0</v>
      </c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R286" s="249" t="s">
        <v>200</v>
      </c>
      <c r="AT286" s="249" t="s">
        <v>262</v>
      </c>
      <c r="AU286" s="249" t="s">
        <v>88</v>
      </c>
      <c r="AY286" s="3" t="s">
        <v>160</v>
      </c>
      <c r="BE286" s="250" t="n">
        <f aca="false">IF(N286="základní",J286,0)</f>
        <v>0</v>
      </c>
      <c r="BF286" s="250" t="n">
        <f aca="false">IF(N286="snížená",J286,0)</f>
        <v>0</v>
      </c>
      <c r="BG286" s="250" t="n">
        <f aca="false">IF(N286="zákl. přenesená",J286,0)</f>
        <v>0</v>
      </c>
      <c r="BH286" s="250" t="n">
        <f aca="false">IF(N286="sníž. přenesená",J286,0)</f>
        <v>0</v>
      </c>
      <c r="BI286" s="250" t="n">
        <f aca="false">IF(N286="nulová",J286,0)</f>
        <v>0</v>
      </c>
      <c r="BJ286" s="3" t="s">
        <v>86</v>
      </c>
      <c r="BK286" s="250" t="n">
        <f aca="false">ROUND(I286*H286,2)</f>
        <v>0</v>
      </c>
      <c r="BL286" s="3" t="s">
        <v>166</v>
      </c>
      <c r="BM286" s="249" t="s">
        <v>1751</v>
      </c>
    </row>
    <row r="287" s="251" customFormat="true" ht="12.8" hidden="false" customHeight="false" outlineLevel="0" collapsed="false">
      <c r="B287" s="252"/>
      <c r="C287" s="253"/>
      <c r="D287" s="254" t="s">
        <v>168</v>
      </c>
      <c r="E287" s="255"/>
      <c r="F287" s="256" t="s">
        <v>1752</v>
      </c>
      <c r="G287" s="253"/>
      <c r="H287" s="257" t="n">
        <v>206.211</v>
      </c>
      <c r="I287" s="258"/>
      <c r="J287" s="253"/>
      <c r="K287" s="253"/>
      <c r="L287" s="259"/>
      <c r="M287" s="260"/>
      <c r="N287" s="261"/>
      <c r="O287" s="261"/>
      <c r="P287" s="261"/>
      <c r="Q287" s="261"/>
      <c r="R287" s="261"/>
      <c r="S287" s="261"/>
      <c r="T287" s="262"/>
      <c r="AT287" s="263" t="s">
        <v>168</v>
      </c>
      <c r="AU287" s="263" t="s">
        <v>88</v>
      </c>
      <c r="AV287" s="251" t="s">
        <v>88</v>
      </c>
      <c r="AW287" s="251" t="s">
        <v>35</v>
      </c>
      <c r="AX287" s="251" t="s">
        <v>79</v>
      </c>
      <c r="AY287" s="263" t="s">
        <v>160</v>
      </c>
    </row>
    <row r="288" s="251" customFormat="true" ht="12.8" hidden="false" customHeight="false" outlineLevel="0" collapsed="false">
      <c r="B288" s="252"/>
      <c r="C288" s="253"/>
      <c r="D288" s="254" t="s">
        <v>168</v>
      </c>
      <c r="E288" s="255"/>
      <c r="F288" s="256" t="s">
        <v>1753</v>
      </c>
      <c r="G288" s="253"/>
      <c r="H288" s="257" t="n">
        <v>-4.14</v>
      </c>
      <c r="I288" s="258"/>
      <c r="J288" s="253"/>
      <c r="K288" s="253"/>
      <c r="L288" s="259"/>
      <c r="M288" s="260"/>
      <c r="N288" s="261"/>
      <c r="O288" s="261"/>
      <c r="P288" s="261"/>
      <c r="Q288" s="261"/>
      <c r="R288" s="261"/>
      <c r="S288" s="261"/>
      <c r="T288" s="262"/>
      <c r="AT288" s="263" t="s">
        <v>168</v>
      </c>
      <c r="AU288" s="263" t="s">
        <v>88</v>
      </c>
      <c r="AV288" s="251" t="s">
        <v>88</v>
      </c>
      <c r="AW288" s="251" t="s">
        <v>35</v>
      </c>
      <c r="AX288" s="251" t="s">
        <v>79</v>
      </c>
      <c r="AY288" s="263" t="s">
        <v>160</v>
      </c>
    </row>
    <row r="289" s="264" customFormat="true" ht="12.8" hidden="false" customHeight="false" outlineLevel="0" collapsed="false">
      <c r="B289" s="265"/>
      <c r="C289" s="266"/>
      <c r="D289" s="254" t="s">
        <v>168</v>
      </c>
      <c r="E289" s="267"/>
      <c r="F289" s="268" t="s">
        <v>172</v>
      </c>
      <c r="G289" s="266"/>
      <c r="H289" s="269" t="n">
        <v>202.071</v>
      </c>
      <c r="I289" s="270"/>
      <c r="J289" s="266"/>
      <c r="K289" s="266"/>
      <c r="L289" s="271"/>
      <c r="M289" s="272"/>
      <c r="N289" s="273"/>
      <c r="O289" s="273"/>
      <c r="P289" s="273"/>
      <c r="Q289" s="273"/>
      <c r="R289" s="273"/>
      <c r="S289" s="273"/>
      <c r="T289" s="274"/>
      <c r="AT289" s="275" t="s">
        <v>168</v>
      </c>
      <c r="AU289" s="275" t="s">
        <v>88</v>
      </c>
      <c r="AV289" s="264" t="s">
        <v>166</v>
      </c>
      <c r="AW289" s="264" t="s">
        <v>35</v>
      </c>
      <c r="AX289" s="264" t="s">
        <v>86</v>
      </c>
      <c r="AY289" s="275" t="s">
        <v>160</v>
      </c>
    </row>
    <row r="290" s="31" customFormat="true" ht="33" hidden="false" customHeight="true" outlineLevel="0" collapsed="false">
      <c r="A290" s="24"/>
      <c r="B290" s="25"/>
      <c r="C290" s="237" t="s">
        <v>337</v>
      </c>
      <c r="D290" s="237" t="s">
        <v>162</v>
      </c>
      <c r="E290" s="238" t="s">
        <v>1754</v>
      </c>
      <c r="F290" s="239" t="s">
        <v>1755</v>
      </c>
      <c r="G290" s="240" t="s">
        <v>221</v>
      </c>
      <c r="H290" s="241" t="n">
        <v>94.92</v>
      </c>
      <c r="I290" s="242"/>
      <c r="J290" s="243" t="n">
        <f aca="false">ROUND(I290*H290,2)</f>
        <v>0</v>
      </c>
      <c r="K290" s="244"/>
      <c r="L290" s="30"/>
      <c r="M290" s="245"/>
      <c r="N290" s="246" t="s">
        <v>44</v>
      </c>
      <c r="O290" s="74"/>
      <c r="P290" s="247" t="n">
        <f aca="false">O290*H290</f>
        <v>0</v>
      </c>
      <c r="Q290" s="247" t="n">
        <v>0.00339</v>
      </c>
      <c r="R290" s="247" t="n">
        <f aca="false">Q290*H290</f>
        <v>0.3217788</v>
      </c>
      <c r="S290" s="247" t="n">
        <v>0</v>
      </c>
      <c r="T290" s="248" t="n">
        <f aca="false">S290*H290</f>
        <v>0</v>
      </c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R290" s="249" t="s">
        <v>166</v>
      </c>
      <c r="AT290" s="249" t="s">
        <v>162</v>
      </c>
      <c r="AU290" s="249" t="s">
        <v>88</v>
      </c>
      <c r="AY290" s="3" t="s">
        <v>160</v>
      </c>
      <c r="BE290" s="250" t="n">
        <f aca="false">IF(N290="základní",J290,0)</f>
        <v>0</v>
      </c>
      <c r="BF290" s="250" t="n">
        <f aca="false">IF(N290="snížená",J290,0)</f>
        <v>0</v>
      </c>
      <c r="BG290" s="250" t="n">
        <f aca="false">IF(N290="zákl. přenesená",J290,0)</f>
        <v>0</v>
      </c>
      <c r="BH290" s="250" t="n">
        <f aca="false">IF(N290="sníž. přenesená",J290,0)</f>
        <v>0</v>
      </c>
      <c r="BI290" s="250" t="n">
        <f aca="false">IF(N290="nulová",J290,0)</f>
        <v>0</v>
      </c>
      <c r="BJ290" s="3" t="s">
        <v>86</v>
      </c>
      <c r="BK290" s="250" t="n">
        <f aca="false">ROUND(I290*H290,2)</f>
        <v>0</v>
      </c>
      <c r="BL290" s="3" t="s">
        <v>166</v>
      </c>
      <c r="BM290" s="249" t="s">
        <v>1756</v>
      </c>
    </row>
    <row r="291" s="251" customFormat="true" ht="12.8" hidden="false" customHeight="false" outlineLevel="0" collapsed="false">
      <c r="B291" s="252"/>
      <c r="C291" s="253"/>
      <c r="D291" s="254" t="s">
        <v>168</v>
      </c>
      <c r="E291" s="255"/>
      <c r="F291" s="256" t="s">
        <v>1757</v>
      </c>
      <c r="G291" s="253"/>
      <c r="H291" s="257" t="n">
        <v>7</v>
      </c>
      <c r="I291" s="258"/>
      <c r="J291" s="253"/>
      <c r="K291" s="253"/>
      <c r="L291" s="259"/>
      <c r="M291" s="260"/>
      <c r="N291" s="261"/>
      <c r="O291" s="261"/>
      <c r="P291" s="261"/>
      <c r="Q291" s="261"/>
      <c r="R291" s="261"/>
      <c r="S291" s="261"/>
      <c r="T291" s="262"/>
      <c r="AT291" s="263" t="s">
        <v>168</v>
      </c>
      <c r="AU291" s="263" t="s">
        <v>88</v>
      </c>
      <c r="AV291" s="251" t="s">
        <v>88</v>
      </c>
      <c r="AW291" s="251" t="s">
        <v>35</v>
      </c>
      <c r="AX291" s="251" t="s">
        <v>79</v>
      </c>
      <c r="AY291" s="263" t="s">
        <v>160</v>
      </c>
    </row>
    <row r="292" s="251" customFormat="true" ht="12.8" hidden="false" customHeight="false" outlineLevel="0" collapsed="false">
      <c r="B292" s="252"/>
      <c r="C292" s="253"/>
      <c r="D292" s="254" t="s">
        <v>168</v>
      </c>
      <c r="E292" s="255"/>
      <c r="F292" s="256" t="s">
        <v>610</v>
      </c>
      <c r="G292" s="253"/>
      <c r="H292" s="257" t="n">
        <v>5.2</v>
      </c>
      <c r="I292" s="258"/>
      <c r="J292" s="253"/>
      <c r="K292" s="253"/>
      <c r="L292" s="259"/>
      <c r="M292" s="260"/>
      <c r="N292" s="261"/>
      <c r="O292" s="261"/>
      <c r="P292" s="261"/>
      <c r="Q292" s="261"/>
      <c r="R292" s="261"/>
      <c r="S292" s="261"/>
      <c r="T292" s="262"/>
      <c r="AT292" s="263" t="s">
        <v>168</v>
      </c>
      <c r="AU292" s="263" t="s">
        <v>88</v>
      </c>
      <c r="AV292" s="251" t="s">
        <v>88</v>
      </c>
      <c r="AW292" s="251" t="s">
        <v>35</v>
      </c>
      <c r="AX292" s="251" t="s">
        <v>79</v>
      </c>
      <c r="AY292" s="263" t="s">
        <v>160</v>
      </c>
    </row>
    <row r="293" s="251" customFormat="true" ht="12.8" hidden="false" customHeight="false" outlineLevel="0" collapsed="false">
      <c r="B293" s="252"/>
      <c r="C293" s="253"/>
      <c r="D293" s="254" t="s">
        <v>168</v>
      </c>
      <c r="E293" s="255"/>
      <c r="F293" s="256" t="s">
        <v>1758</v>
      </c>
      <c r="G293" s="253"/>
      <c r="H293" s="257" t="n">
        <v>30</v>
      </c>
      <c r="I293" s="258"/>
      <c r="J293" s="253"/>
      <c r="K293" s="253"/>
      <c r="L293" s="259"/>
      <c r="M293" s="260"/>
      <c r="N293" s="261"/>
      <c r="O293" s="261"/>
      <c r="P293" s="261"/>
      <c r="Q293" s="261"/>
      <c r="R293" s="261"/>
      <c r="S293" s="261"/>
      <c r="T293" s="262"/>
      <c r="AT293" s="263" t="s">
        <v>168</v>
      </c>
      <c r="AU293" s="263" t="s">
        <v>88</v>
      </c>
      <c r="AV293" s="251" t="s">
        <v>88</v>
      </c>
      <c r="AW293" s="251" t="s">
        <v>35</v>
      </c>
      <c r="AX293" s="251" t="s">
        <v>79</v>
      </c>
      <c r="AY293" s="263" t="s">
        <v>160</v>
      </c>
    </row>
    <row r="294" s="251" customFormat="true" ht="12.8" hidden="false" customHeight="false" outlineLevel="0" collapsed="false">
      <c r="B294" s="252"/>
      <c r="C294" s="253"/>
      <c r="D294" s="254" t="s">
        <v>168</v>
      </c>
      <c r="E294" s="255"/>
      <c r="F294" s="256" t="s">
        <v>1759</v>
      </c>
      <c r="G294" s="253"/>
      <c r="H294" s="257" t="n">
        <v>4.2</v>
      </c>
      <c r="I294" s="258"/>
      <c r="J294" s="253"/>
      <c r="K294" s="253"/>
      <c r="L294" s="259"/>
      <c r="M294" s="260"/>
      <c r="N294" s="261"/>
      <c r="O294" s="261"/>
      <c r="P294" s="261"/>
      <c r="Q294" s="261"/>
      <c r="R294" s="261"/>
      <c r="S294" s="261"/>
      <c r="T294" s="262"/>
      <c r="AT294" s="263" t="s">
        <v>168</v>
      </c>
      <c r="AU294" s="263" t="s">
        <v>88</v>
      </c>
      <c r="AV294" s="251" t="s">
        <v>88</v>
      </c>
      <c r="AW294" s="251" t="s">
        <v>35</v>
      </c>
      <c r="AX294" s="251" t="s">
        <v>79</v>
      </c>
      <c r="AY294" s="263" t="s">
        <v>160</v>
      </c>
    </row>
    <row r="295" s="251" customFormat="true" ht="12.8" hidden="false" customHeight="false" outlineLevel="0" collapsed="false">
      <c r="B295" s="252"/>
      <c r="C295" s="253"/>
      <c r="D295" s="254" t="s">
        <v>168</v>
      </c>
      <c r="E295" s="255"/>
      <c r="F295" s="256" t="s">
        <v>1726</v>
      </c>
      <c r="G295" s="253"/>
      <c r="H295" s="257" t="n">
        <v>5.6</v>
      </c>
      <c r="I295" s="258"/>
      <c r="J295" s="253"/>
      <c r="K295" s="253"/>
      <c r="L295" s="259"/>
      <c r="M295" s="260"/>
      <c r="N295" s="261"/>
      <c r="O295" s="261"/>
      <c r="P295" s="261"/>
      <c r="Q295" s="261"/>
      <c r="R295" s="261"/>
      <c r="S295" s="261"/>
      <c r="T295" s="262"/>
      <c r="AT295" s="263" t="s">
        <v>168</v>
      </c>
      <c r="AU295" s="263" t="s">
        <v>88</v>
      </c>
      <c r="AV295" s="251" t="s">
        <v>88</v>
      </c>
      <c r="AW295" s="251" t="s">
        <v>35</v>
      </c>
      <c r="AX295" s="251" t="s">
        <v>79</v>
      </c>
      <c r="AY295" s="263" t="s">
        <v>160</v>
      </c>
    </row>
    <row r="296" s="251" customFormat="true" ht="12.8" hidden="false" customHeight="false" outlineLevel="0" collapsed="false">
      <c r="B296" s="252"/>
      <c r="C296" s="253"/>
      <c r="D296" s="254" t="s">
        <v>168</v>
      </c>
      <c r="E296" s="255"/>
      <c r="F296" s="256" t="s">
        <v>1760</v>
      </c>
      <c r="G296" s="253"/>
      <c r="H296" s="257" t="n">
        <v>7.2</v>
      </c>
      <c r="I296" s="258"/>
      <c r="J296" s="253"/>
      <c r="K296" s="253"/>
      <c r="L296" s="259"/>
      <c r="M296" s="260"/>
      <c r="N296" s="261"/>
      <c r="O296" s="261"/>
      <c r="P296" s="261"/>
      <c r="Q296" s="261"/>
      <c r="R296" s="261"/>
      <c r="S296" s="261"/>
      <c r="T296" s="262"/>
      <c r="AT296" s="263" t="s">
        <v>168</v>
      </c>
      <c r="AU296" s="263" t="s">
        <v>88</v>
      </c>
      <c r="AV296" s="251" t="s">
        <v>88</v>
      </c>
      <c r="AW296" s="251" t="s">
        <v>35</v>
      </c>
      <c r="AX296" s="251" t="s">
        <v>79</v>
      </c>
      <c r="AY296" s="263" t="s">
        <v>160</v>
      </c>
    </row>
    <row r="297" s="251" customFormat="true" ht="12.8" hidden="false" customHeight="false" outlineLevel="0" collapsed="false">
      <c r="B297" s="252"/>
      <c r="C297" s="253"/>
      <c r="D297" s="254" t="s">
        <v>168</v>
      </c>
      <c r="E297" s="255"/>
      <c r="F297" s="256" t="s">
        <v>1761</v>
      </c>
      <c r="G297" s="253"/>
      <c r="H297" s="257" t="n">
        <v>21.6</v>
      </c>
      <c r="I297" s="258"/>
      <c r="J297" s="253"/>
      <c r="K297" s="253"/>
      <c r="L297" s="259"/>
      <c r="M297" s="260"/>
      <c r="N297" s="261"/>
      <c r="O297" s="261"/>
      <c r="P297" s="261"/>
      <c r="Q297" s="261"/>
      <c r="R297" s="261"/>
      <c r="S297" s="261"/>
      <c r="T297" s="262"/>
      <c r="AT297" s="263" t="s">
        <v>168</v>
      </c>
      <c r="AU297" s="263" t="s">
        <v>88</v>
      </c>
      <c r="AV297" s="251" t="s">
        <v>88</v>
      </c>
      <c r="AW297" s="251" t="s">
        <v>35</v>
      </c>
      <c r="AX297" s="251" t="s">
        <v>79</v>
      </c>
      <c r="AY297" s="263" t="s">
        <v>160</v>
      </c>
    </row>
    <row r="298" s="251" customFormat="true" ht="12.8" hidden="false" customHeight="false" outlineLevel="0" collapsed="false">
      <c r="B298" s="252"/>
      <c r="C298" s="253"/>
      <c r="D298" s="254" t="s">
        <v>168</v>
      </c>
      <c r="E298" s="255"/>
      <c r="F298" s="256" t="s">
        <v>1762</v>
      </c>
      <c r="G298" s="253"/>
      <c r="H298" s="257" t="n">
        <v>9.92</v>
      </c>
      <c r="I298" s="258"/>
      <c r="J298" s="253"/>
      <c r="K298" s="253"/>
      <c r="L298" s="259"/>
      <c r="M298" s="260"/>
      <c r="N298" s="261"/>
      <c r="O298" s="261"/>
      <c r="P298" s="261"/>
      <c r="Q298" s="261"/>
      <c r="R298" s="261"/>
      <c r="S298" s="261"/>
      <c r="T298" s="262"/>
      <c r="AT298" s="263" t="s">
        <v>168</v>
      </c>
      <c r="AU298" s="263" t="s">
        <v>88</v>
      </c>
      <c r="AV298" s="251" t="s">
        <v>88</v>
      </c>
      <c r="AW298" s="251" t="s">
        <v>35</v>
      </c>
      <c r="AX298" s="251" t="s">
        <v>79</v>
      </c>
      <c r="AY298" s="263" t="s">
        <v>160</v>
      </c>
    </row>
    <row r="299" s="251" customFormat="true" ht="12.8" hidden="false" customHeight="false" outlineLevel="0" collapsed="false">
      <c r="B299" s="252"/>
      <c r="C299" s="253"/>
      <c r="D299" s="254" t="s">
        <v>168</v>
      </c>
      <c r="E299" s="255"/>
      <c r="F299" s="256" t="s">
        <v>1763</v>
      </c>
      <c r="G299" s="253"/>
      <c r="H299" s="257" t="n">
        <v>4.2</v>
      </c>
      <c r="I299" s="258"/>
      <c r="J299" s="253"/>
      <c r="K299" s="253"/>
      <c r="L299" s="259"/>
      <c r="M299" s="260"/>
      <c r="N299" s="261"/>
      <c r="O299" s="261"/>
      <c r="P299" s="261"/>
      <c r="Q299" s="261"/>
      <c r="R299" s="261"/>
      <c r="S299" s="261"/>
      <c r="T299" s="262"/>
      <c r="AT299" s="263" t="s">
        <v>168</v>
      </c>
      <c r="AU299" s="263" t="s">
        <v>88</v>
      </c>
      <c r="AV299" s="251" t="s">
        <v>88</v>
      </c>
      <c r="AW299" s="251" t="s">
        <v>35</v>
      </c>
      <c r="AX299" s="251" t="s">
        <v>79</v>
      </c>
      <c r="AY299" s="263" t="s">
        <v>160</v>
      </c>
    </row>
    <row r="300" s="264" customFormat="true" ht="12.8" hidden="false" customHeight="false" outlineLevel="0" collapsed="false">
      <c r="B300" s="265"/>
      <c r="C300" s="266"/>
      <c r="D300" s="254" t="s">
        <v>168</v>
      </c>
      <c r="E300" s="267"/>
      <c r="F300" s="268" t="s">
        <v>172</v>
      </c>
      <c r="G300" s="266"/>
      <c r="H300" s="269" t="n">
        <v>94.92</v>
      </c>
      <c r="I300" s="270"/>
      <c r="J300" s="266"/>
      <c r="K300" s="266"/>
      <c r="L300" s="271"/>
      <c r="M300" s="272"/>
      <c r="N300" s="273"/>
      <c r="O300" s="273"/>
      <c r="P300" s="273"/>
      <c r="Q300" s="273"/>
      <c r="R300" s="273"/>
      <c r="S300" s="273"/>
      <c r="T300" s="274"/>
      <c r="AT300" s="275" t="s">
        <v>168</v>
      </c>
      <c r="AU300" s="275" t="s">
        <v>88</v>
      </c>
      <c r="AV300" s="264" t="s">
        <v>166</v>
      </c>
      <c r="AW300" s="264" t="s">
        <v>35</v>
      </c>
      <c r="AX300" s="264" t="s">
        <v>86</v>
      </c>
      <c r="AY300" s="275" t="s">
        <v>160</v>
      </c>
    </row>
    <row r="301" s="31" customFormat="true" ht="16.5" hidden="false" customHeight="true" outlineLevel="0" collapsed="false">
      <c r="A301" s="24"/>
      <c r="B301" s="25"/>
      <c r="C301" s="287" t="s">
        <v>331</v>
      </c>
      <c r="D301" s="287" t="s">
        <v>262</v>
      </c>
      <c r="E301" s="288" t="s">
        <v>1764</v>
      </c>
      <c r="F301" s="289" t="s">
        <v>1765</v>
      </c>
      <c r="G301" s="290" t="s">
        <v>213</v>
      </c>
      <c r="H301" s="291" t="n">
        <v>26.103</v>
      </c>
      <c r="I301" s="292"/>
      <c r="J301" s="293" t="n">
        <f aca="false">ROUND(I301*H301,2)</f>
        <v>0</v>
      </c>
      <c r="K301" s="294"/>
      <c r="L301" s="295"/>
      <c r="M301" s="296"/>
      <c r="N301" s="297" t="s">
        <v>44</v>
      </c>
      <c r="O301" s="74"/>
      <c r="P301" s="247" t="n">
        <f aca="false">O301*H301</f>
        <v>0</v>
      </c>
      <c r="Q301" s="247" t="n">
        <v>0.00045</v>
      </c>
      <c r="R301" s="247" t="n">
        <f aca="false">Q301*H301</f>
        <v>0.01174635</v>
      </c>
      <c r="S301" s="247" t="n">
        <v>0</v>
      </c>
      <c r="T301" s="248" t="n">
        <f aca="false">S301*H301</f>
        <v>0</v>
      </c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R301" s="249" t="s">
        <v>200</v>
      </c>
      <c r="AT301" s="249" t="s">
        <v>262</v>
      </c>
      <c r="AU301" s="249" t="s">
        <v>88</v>
      </c>
      <c r="AY301" s="3" t="s">
        <v>160</v>
      </c>
      <c r="BE301" s="250" t="n">
        <f aca="false">IF(N301="základní",J301,0)</f>
        <v>0</v>
      </c>
      <c r="BF301" s="250" t="n">
        <f aca="false">IF(N301="snížená",J301,0)</f>
        <v>0</v>
      </c>
      <c r="BG301" s="250" t="n">
        <f aca="false">IF(N301="zákl. přenesená",J301,0)</f>
        <v>0</v>
      </c>
      <c r="BH301" s="250" t="n">
        <f aca="false">IF(N301="sníž. přenesená",J301,0)</f>
        <v>0</v>
      </c>
      <c r="BI301" s="250" t="n">
        <f aca="false">IF(N301="nulová",J301,0)</f>
        <v>0</v>
      </c>
      <c r="BJ301" s="3" t="s">
        <v>86</v>
      </c>
      <c r="BK301" s="250" t="n">
        <f aca="false">ROUND(I301*H301,2)</f>
        <v>0</v>
      </c>
      <c r="BL301" s="3" t="s">
        <v>166</v>
      </c>
      <c r="BM301" s="249" t="s">
        <v>1766</v>
      </c>
    </row>
    <row r="302" s="251" customFormat="true" ht="12.8" hidden="false" customHeight="false" outlineLevel="0" collapsed="false">
      <c r="B302" s="252"/>
      <c r="C302" s="253"/>
      <c r="D302" s="254" t="s">
        <v>168</v>
      </c>
      <c r="E302" s="253"/>
      <c r="F302" s="256" t="s">
        <v>1767</v>
      </c>
      <c r="G302" s="253"/>
      <c r="H302" s="257" t="n">
        <v>26.103</v>
      </c>
      <c r="I302" s="258"/>
      <c r="J302" s="253"/>
      <c r="K302" s="253"/>
      <c r="L302" s="259"/>
      <c r="M302" s="260"/>
      <c r="N302" s="261"/>
      <c r="O302" s="261"/>
      <c r="P302" s="261"/>
      <c r="Q302" s="261"/>
      <c r="R302" s="261"/>
      <c r="S302" s="261"/>
      <c r="T302" s="262"/>
      <c r="AT302" s="263" t="s">
        <v>168</v>
      </c>
      <c r="AU302" s="263" t="s">
        <v>88</v>
      </c>
      <c r="AV302" s="251" t="s">
        <v>88</v>
      </c>
      <c r="AW302" s="251" t="s">
        <v>3</v>
      </c>
      <c r="AX302" s="251" t="s">
        <v>86</v>
      </c>
      <c r="AY302" s="263" t="s">
        <v>160</v>
      </c>
    </row>
    <row r="303" s="31" customFormat="true" ht="21.75" hidden="false" customHeight="true" outlineLevel="0" collapsed="false">
      <c r="A303" s="24"/>
      <c r="B303" s="25"/>
      <c r="C303" s="237" t="s">
        <v>344</v>
      </c>
      <c r="D303" s="237" t="s">
        <v>162</v>
      </c>
      <c r="E303" s="238" t="s">
        <v>1768</v>
      </c>
      <c r="F303" s="239" t="s">
        <v>1769</v>
      </c>
      <c r="G303" s="240" t="s">
        <v>213</v>
      </c>
      <c r="H303" s="241" t="n">
        <v>206.211</v>
      </c>
      <c r="I303" s="242"/>
      <c r="J303" s="243" t="n">
        <f aca="false">ROUND(I303*H303,2)</f>
        <v>0</v>
      </c>
      <c r="K303" s="244"/>
      <c r="L303" s="30"/>
      <c r="M303" s="245"/>
      <c r="N303" s="246" t="s">
        <v>44</v>
      </c>
      <c r="O303" s="74"/>
      <c r="P303" s="247" t="n">
        <f aca="false">O303*H303</f>
        <v>0</v>
      </c>
      <c r="Q303" s="247" t="n">
        <v>6E-005</v>
      </c>
      <c r="R303" s="247" t="n">
        <f aca="false">Q303*H303</f>
        <v>0.01237266</v>
      </c>
      <c r="S303" s="247" t="n">
        <v>0</v>
      </c>
      <c r="T303" s="248" t="n">
        <f aca="false">S303*H303</f>
        <v>0</v>
      </c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R303" s="249" t="s">
        <v>166</v>
      </c>
      <c r="AT303" s="249" t="s">
        <v>162</v>
      </c>
      <c r="AU303" s="249" t="s">
        <v>88</v>
      </c>
      <c r="AY303" s="3" t="s">
        <v>160</v>
      </c>
      <c r="BE303" s="250" t="n">
        <f aca="false">IF(N303="základní",J303,0)</f>
        <v>0</v>
      </c>
      <c r="BF303" s="250" t="n">
        <f aca="false">IF(N303="snížená",J303,0)</f>
        <v>0</v>
      </c>
      <c r="BG303" s="250" t="n">
        <f aca="false">IF(N303="zákl. přenesená",J303,0)</f>
        <v>0</v>
      </c>
      <c r="BH303" s="250" t="n">
        <f aca="false">IF(N303="sníž. přenesená",J303,0)</f>
        <v>0</v>
      </c>
      <c r="BI303" s="250" t="n">
        <f aca="false">IF(N303="nulová",J303,0)</f>
        <v>0</v>
      </c>
      <c r="BJ303" s="3" t="s">
        <v>86</v>
      </c>
      <c r="BK303" s="250" t="n">
        <f aca="false">ROUND(I303*H303,2)</f>
        <v>0</v>
      </c>
      <c r="BL303" s="3" t="s">
        <v>166</v>
      </c>
      <c r="BM303" s="249" t="s">
        <v>1770</v>
      </c>
    </row>
    <row r="304" s="31" customFormat="true" ht="21.75" hidden="false" customHeight="true" outlineLevel="0" collapsed="false">
      <c r="A304" s="24"/>
      <c r="B304" s="25"/>
      <c r="C304" s="237" t="s">
        <v>348</v>
      </c>
      <c r="D304" s="237" t="s">
        <v>162</v>
      </c>
      <c r="E304" s="238" t="s">
        <v>1771</v>
      </c>
      <c r="F304" s="239" t="s">
        <v>1772</v>
      </c>
      <c r="G304" s="240" t="s">
        <v>213</v>
      </c>
      <c r="H304" s="241" t="n">
        <v>206.211</v>
      </c>
      <c r="I304" s="242"/>
      <c r="J304" s="243" t="n">
        <f aca="false">ROUND(I304*H304,2)</f>
        <v>0</v>
      </c>
      <c r="K304" s="244"/>
      <c r="L304" s="30"/>
      <c r="M304" s="245"/>
      <c r="N304" s="246" t="s">
        <v>44</v>
      </c>
      <c r="O304" s="74"/>
      <c r="P304" s="247" t="n">
        <f aca="false">O304*H304</f>
        <v>0</v>
      </c>
      <c r="Q304" s="247" t="n">
        <v>0.00273</v>
      </c>
      <c r="R304" s="247" t="n">
        <f aca="false">Q304*H304</f>
        <v>0.56295603</v>
      </c>
      <c r="S304" s="247" t="n">
        <v>0</v>
      </c>
      <c r="T304" s="248" t="n">
        <f aca="false">S304*H304</f>
        <v>0</v>
      </c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R304" s="249" t="s">
        <v>166</v>
      </c>
      <c r="AT304" s="249" t="s">
        <v>162</v>
      </c>
      <c r="AU304" s="249" t="s">
        <v>88</v>
      </c>
      <c r="AY304" s="3" t="s">
        <v>160</v>
      </c>
      <c r="BE304" s="250" t="n">
        <f aca="false">IF(N304="základní",J304,0)</f>
        <v>0</v>
      </c>
      <c r="BF304" s="250" t="n">
        <f aca="false">IF(N304="snížená",J304,0)</f>
        <v>0</v>
      </c>
      <c r="BG304" s="250" t="n">
        <f aca="false">IF(N304="zákl. přenesená",J304,0)</f>
        <v>0</v>
      </c>
      <c r="BH304" s="250" t="n">
        <f aca="false">IF(N304="sníž. přenesená",J304,0)</f>
        <v>0</v>
      </c>
      <c r="BI304" s="250" t="n">
        <f aca="false">IF(N304="nulová",J304,0)</f>
        <v>0</v>
      </c>
      <c r="BJ304" s="3" t="s">
        <v>86</v>
      </c>
      <c r="BK304" s="250" t="n">
        <f aca="false">ROUND(I304*H304,2)</f>
        <v>0</v>
      </c>
      <c r="BL304" s="3" t="s">
        <v>166</v>
      </c>
      <c r="BM304" s="249" t="s">
        <v>1773</v>
      </c>
    </row>
    <row r="305" s="31" customFormat="true" ht="21.75" hidden="false" customHeight="true" outlineLevel="0" collapsed="false">
      <c r="A305" s="24"/>
      <c r="B305" s="25"/>
      <c r="C305" s="237" t="s">
        <v>352</v>
      </c>
      <c r="D305" s="237" t="s">
        <v>162</v>
      </c>
      <c r="E305" s="238" t="s">
        <v>1774</v>
      </c>
      <c r="F305" s="239" t="s">
        <v>1775</v>
      </c>
      <c r="G305" s="240" t="s">
        <v>213</v>
      </c>
      <c r="H305" s="241" t="n">
        <v>22.95</v>
      </c>
      <c r="I305" s="242"/>
      <c r="J305" s="243" t="n">
        <f aca="false">ROUND(I305*H305,2)</f>
        <v>0</v>
      </c>
      <c r="K305" s="244"/>
      <c r="L305" s="30"/>
      <c r="M305" s="245"/>
      <c r="N305" s="246" t="s">
        <v>44</v>
      </c>
      <c r="O305" s="74"/>
      <c r="P305" s="247" t="n">
        <f aca="false">O305*H305</f>
        <v>0</v>
      </c>
      <c r="Q305" s="247" t="n">
        <v>0.00628</v>
      </c>
      <c r="R305" s="247" t="n">
        <f aca="false">Q305*H305</f>
        <v>0.144126</v>
      </c>
      <c r="S305" s="247" t="n">
        <v>0</v>
      </c>
      <c r="T305" s="248" t="n">
        <f aca="false">S305*H305</f>
        <v>0</v>
      </c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R305" s="249" t="s">
        <v>166</v>
      </c>
      <c r="AT305" s="249" t="s">
        <v>162</v>
      </c>
      <c r="AU305" s="249" t="s">
        <v>88</v>
      </c>
      <c r="AY305" s="3" t="s">
        <v>160</v>
      </c>
      <c r="BE305" s="250" t="n">
        <f aca="false">IF(N305="základní",J305,0)</f>
        <v>0</v>
      </c>
      <c r="BF305" s="250" t="n">
        <f aca="false">IF(N305="snížená",J305,0)</f>
        <v>0</v>
      </c>
      <c r="BG305" s="250" t="n">
        <f aca="false">IF(N305="zákl. přenesená",J305,0)</f>
        <v>0</v>
      </c>
      <c r="BH305" s="250" t="n">
        <f aca="false">IF(N305="sníž. přenesená",J305,0)</f>
        <v>0</v>
      </c>
      <c r="BI305" s="250" t="n">
        <f aca="false">IF(N305="nulová",J305,0)</f>
        <v>0</v>
      </c>
      <c r="BJ305" s="3" t="s">
        <v>86</v>
      </c>
      <c r="BK305" s="250" t="n">
        <f aca="false">ROUND(I305*H305,2)</f>
        <v>0</v>
      </c>
      <c r="BL305" s="3" t="s">
        <v>166</v>
      </c>
      <c r="BM305" s="249" t="s">
        <v>1776</v>
      </c>
    </row>
    <row r="306" s="31" customFormat="true" ht="16.5" hidden="false" customHeight="true" outlineLevel="0" collapsed="false">
      <c r="A306" s="24"/>
      <c r="B306" s="25"/>
      <c r="C306" s="237" t="s">
        <v>356</v>
      </c>
      <c r="D306" s="237" t="s">
        <v>162</v>
      </c>
      <c r="E306" s="238" t="s">
        <v>1777</v>
      </c>
      <c r="F306" s="239" t="s">
        <v>1778</v>
      </c>
      <c r="G306" s="240" t="s">
        <v>213</v>
      </c>
      <c r="H306" s="241" t="n">
        <v>31.969</v>
      </c>
      <c r="I306" s="242"/>
      <c r="J306" s="243" t="n">
        <f aca="false">ROUND(I306*H306,2)</f>
        <v>0</v>
      </c>
      <c r="K306" s="244"/>
      <c r="L306" s="30"/>
      <c r="M306" s="245"/>
      <c r="N306" s="246" t="s">
        <v>44</v>
      </c>
      <c r="O306" s="74"/>
      <c r="P306" s="247" t="n">
        <f aca="false">O306*H306</f>
        <v>0</v>
      </c>
      <c r="Q306" s="247" t="n">
        <v>0</v>
      </c>
      <c r="R306" s="247" t="n">
        <f aca="false">Q306*H306</f>
        <v>0</v>
      </c>
      <c r="S306" s="247" t="n">
        <v>0</v>
      </c>
      <c r="T306" s="248" t="n">
        <f aca="false">S306*H306</f>
        <v>0</v>
      </c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R306" s="249" t="s">
        <v>166</v>
      </c>
      <c r="AT306" s="249" t="s">
        <v>162</v>
      </c>
      <c r="AU306" s="249" t="s">
        <v>88</v>
      </c>
      <c r="AY306" s="3" t="s">
        <v>160</v>
      </c>
      <c r="BE306" s="250" t="n">
        <f aca="false">IF(N306="základní",J306,0)</f>
        <v>0</v>
      </c>
      <c r="BF306" s="250" t="n">
        <f aca="false">IF(N306="snížená",J306,0)</f>
        <v>0</v>
      </c>
      <c r="BG306" s="250" t="n">
        <f aca="false">IF(N306="zákl. přenesená",J306,0)</f>
        <v>0</v>
      </c>
      <c r="BH306" s="250" t="n">
        <f aca="false">IF(N306="sníž. přenesená",J306,0)</f>
        <v>0</v>
      </c>
      <c r="BI306" s="250" t="n">
        <f aca="false">IF(N306="nulová",J306,0)</f>
        <v>0</v>
      </c>
      <c r="BJ306" s="3" t="s">
        <v>86</v>
      </c>
      <c r="BK306" s="250" t="n">
        <f aca="false">ROUND(I306*H306,2)</f>
        <v>0</v>
      </c>
      <c r="BL306" s="3" t="s">
        <v>166</v>
      </c>
      <c r="BM306" s="249" t="s">
        <v>1779</v>
      </c>
    </row>
    <row r="307" s="251" customFormat="true" ht="12.8" hidden="false" customHeight="false" outlineLevel="0" collapsed="false">
      <c r="B307" s="252"/>
      <c r="C307" s="253"/>
      <c r="D307" s="254" t="s">
        <v>168</v>
      </c>
      <c r="E307" s="255"/>
      <c r="F307" s="256" t="s">
        <v>1780</v>
      </c>
      <c r="G307" s="253"/>
      <c r="H307" s="257" t="n">
        <v>3</v>
      </c>
      <c r="I307" s="258"/>
      <c r="J307" s="253"/>
      <c r="K307" s="253"/>
      <c r="L307" s="259"/>
      <c r="M307" s="260"/>
      <c r="N307" s="261"/>
      <c r="O307" s="261"/>
      <c r="P307" s="261"/>
      <c r="Q307" s="261"/>
      <c r="R307" s="261"/>
      <c r="S307" s="261"/>
      <c r="T307" s="262"/>
      <c r="AT307" s="263" t="s">
        <v>168</v>
      </c>
      <c r="AU307" s="263" t="s">
        <v>88</v>
      </c>
      <c r="AV307" s="251" t="s">
        <v>88</v>
      </c>
      <c r="AW307" s="251" t="s">
        <v>35</v>
      </c>
      <c r="AX307" s="251" t="s">
        <v>79</v>
      </c>
      <c r="AY307" s="263" t="s">
        <v>160</v>
      </c>
    </row>
    <row r="308" s="251" customFormat="true" ht="12.8" hidden="false" customHeight="false" outlineLevel="0" collapsed="false">
      <c r="B308" s="252"/>
      <c r="C308" s="253"/>
      <c r="D308" s="254" t="s">
        <v>168</v>
      </c>
      <c r="E308" s="255"/>
      <c r="F308" s="256" t="s">
        <v>1781</v>
      </c>
      <c r="G308" s="253"/>
      <c r="H308" s="257" t="n">
        <v>2.1</v>
      </c>
      <c r="I308" s="258"/>
      <c r="J308" s="253"/>
      <c r="K308" s="253"/>
      <c r="L308" s="259"/>
      <c r="M308" s="260"/>
      <c r="N308" s="261"/>
      <c r="O308" s="261"/>
      <c r="P308" s="261"/>
      <c r="Q308" s="261"/>
      <c r="R308" s="261"/>
      <c r="S308" s="261"/>
      <c r="T308" s="262"/>
      <c r="AT308" s="263" t="s">
        <v>168</v>
      </c>
      <c r="AU308" s="263" t="s">
        <v>88</v>
      </c>
      <c r="AV308" s="251" t="s">
        <v>88</v>
      </c>
      <c r="AW308" s="251" t="s">
        <v>35</v>
      </c>
      <c r="AX308" s="251" t="s">
        <v>79</v>
      </c>
      <c r="AY308" s="263" t="s">
        <v>160</v>
      </c>
    </row>
    <row r="309" s="251" customFormat="true" ht="12.8" hidden="false" customHeight="false" outlineLevel="0" collapsed="false">
      <c r="B309" s="252"/>
      <c r="C309" s="253"/>
      <c r="D309" s="254" t="s">
        <v>168</v>
      </c>
      <c r="E309" s="255"/>
      <c r="F309" s="256" t="s">
        <v>1782</v>
      </c>
      <c r="G309" s="253"/>
      <c r="H309" s="257" t="n">
        <v>11.25</v>
      </c>
      <c r="I309" s="258"/>
      <c r="J309" s="253"/>
      <c r="K309" s="253"/>
      <c r="L309" s="259"/>
      <c r="M309" s="260"/>
      <c r="N309" s="261"/>
      <c r="O309" s="261"/>
      <c r="P309" s="261"/>
      <c r="Q309" s="261"/>
      <c r="R309" s="261"/>
      <c r="S309" s="261"/>
      <c r="T309" s="262"/>
      <c r="AT309" s="263" t="s">
        <v>168</v>
      </c>
      <c r="AU309" s="263" t="s">
        <v>88</v>
      </c>
      <c r="AV309" s="251" t="s">
        <v>88</v>
      </c>
      <c r="AW309" s="251" t="s">
        <v>35</v>
      </c>
      <c r="AX309" s="251" t="s">
        <v>79</v>
      </c>
      <c r="AY309" s="263" t="s">
        <v>160</v>
      </c>
    </row>
    <row r="310" s="251" customFormat="true" ht="12.8" hidden="false" customHeight="false" outlineLevel="0" collapsed="false">
      <c r="B310" s="252"/>
      <c r="C310" s="253"/>
      <c r="D310" s="254" t="s">
        <v>168</v>
      </c>
      <c r="E310" s="255"/>
      <c r="F310" s="256" t="s">
        <v>1783</v>
      </c>
      <c r="G310" s="253"/>
      <c r="H310" s="257" t="n">
        <v>0.9</v>
      </c>
      <c r="I310" s="258"/>
      <c r="J310" s="253"/>
      <c r="K310" s="253"/>
      <c r="L310" s="259"/>
      <c r="M310" s="260"/>
      <c r="N310" s="261"/>
      <c r="O310" s="261"/>
      <c r="P310" s="261"/>
      <c r="Q310" s="261"/>
      <c r="R310" s="261"/>
      <c r="S310" s="261"/>
      <c r="T310" s="262"/>
      <c r="AT310" s="263" t="s">
        <v>168</v>
      </c>
      <c r="AU310" s="263" t="s">
        <v>88</v>
      </c>
      <c r="AV310" s="251" t="s">
        <v>88</v>
      </c>
      <c r="AW310" s="251" t="s">
        <v>35</v>
      </c>
      <c r="AX310" s="251" t="s">
        <v>79</v>
      </c>
      <c r="AY310" s="263" t="s">
        <v>160</v>
      </c>
    </row>
    <row r="311" s="251" customFormat="true" ht="12.8" hidden="false" customHeight="false" outlineLevel="0" collapsed="false">
      <c r="B311" s="252"/>
      <c r="C311" s="253"/>
      <c r="D311" s="254" t="s">
        <v>168</v>
      </c>
      <c r="E311" s="255"/>
      <c r="F311" s="256" t="s">
        <v>1784</v>
      </c>
      <c r="G311" s="253"/>
      <c r="H311" s="257" t="n">
        <v>2.3</v>
      </c>
      <c r="I311" s="258"/>
      <c r="J311" s="253"/>
      <c r="K311" s="253"/>
      <c r="L311" s="259"/>
      <c r="M311" s="260"/>
      <c r="N311" s="261"/>
      <c r="O311" s="261"/>
      <c r="P311" s="261"/>
      <c r="Q311" s="261"/>
      <c r="R311" s="261"/>
      <c r="S311" s="261"/>
      <c r="T311" s="262"/>
      <c r="AT311" s="263" t="s">
        <v>168</v>
      </c>
      <c r="AU311" s="263" t="s">
        <v>88</v>
      </c>
      <c r="AV311" s="251" t="s">
        <v>88</v>
      </c>
      <c r="AW311" s="251" t="s">
        <v>35</v>
      </c>
      <c r="AX311" s="251" t="s">
        <v>79</v>
      </c>
      <c r="AY311" s="263" t="s">
        <v>160</v>
      </c>
    </row>
    <row r="312" s="251" customFormat="true" ht="12.8" hidden="false" customHeight="false" outlineLevel="0" collapsed="false">
      <c r="B312" s="252"/>
      <c r="C312" s="253"/>
      <c r="D312" s="254" t="s">
        <v>168</v>
      </c>
      <c r="E312" s="255"/>
      <c r="F312" s="256" t="s">
        <v>1785</v>
      </c>
      <c r="G312" s="253"/>
      <c r="H312" s="257" t="n">
        <v>1.08</v>
      </c>
      <c r="I312" s="258"/>
      <c r="J312" s="253"/>
      <c r="K312" s="253"/>
      <c r="L312" s="259"/>
      <c r="M312" s="260"/>
      <c r="N312" s="261"/>
      <c r="O312" s="261"/>
      <c r="P312" s="261"/>
      <c r="Q312" s="261"/>
      <c r="R312" s="261"/>
      <c r="S312" s="261"/>
      <c r="T312" s="262"/>
      <c r="AT312" s="263" t="s">
        <v>168</v>
      </c>
      <c r="AU312" s="263" t="s">
        <v>88</v>
      </c>
      <c r="AV312" s="251" t="s">
        <v>88</v>
      </c>
      <c r="AW312" s="251" t="s">
        <v>35</v>
      </c>
      <c r="AX312" s="251" t="s">
        <v>79</v>
      </c>
      <c r="AY312" s="263" t="s">
        <v>160</v>
      </c>
    </row>
    <row r="313" s="251" customFormat="true" ht="12.8" hidden="false" customHeight="false" outlineLevel="0" collapsed="false">
      <c r="B313" s="252"/>
      <c r="C313" s="253"/>
      <c r="D313" s="254" t="s">
        <v>168</v>
      </c>
      <c r="E313" s="255"/>
      <c r="F313" s="256" t="s">
        <v>1786</v>
      </c>
      <c r="G313" s="253"/>
      <c r="H313" s="257" t="n">
        <v>7.2</v>
      </c>
      <c r="I313" s="258"/>
      <c r="J313" s="253"/>
      <c r="K313" s="253"/>
      <c r="L313" s="259"/>
      <c r="M313" s="260"/>
      <c r="N313" s="261"/>
      <c r="O313" s="261"/>
      <c r="P313" s="261"/>
      <c r="Q313" s="261"/>
      <c r="R313" s="261"/>
      <c r="S313" s="261"/>
      <c r="T313" s="262"/>
      <c r="AT313" s="263" t="s">
        <v>168</v>
      </c>
      <c r="AU313" s="263" t="s">
        <v>88</v>
      </c>
      <c r="AV313" s="251" t="s">
        <v>88</v>
      </c>
      <c r="AW313" s="251" t="s">
        <v>35</v>
      </c>
      <c r="AX313" s="251" t="s">
        <v>79</v>
      </c>
      <c r="AY313" s="263" t="s">
        <v>160</v>
      </c>
    </row>
    <row r="314" s="251" customFormat="true" ht="12.8" hidden="false" customHeight="false" outlineLevel="0" collapsed="false">
      <c r="B314" s="252"/>
      <c r="C314" s="253"/>
      <c r="D314" s="254" t="s">
        <v>168</v>
      </c>
      <c r="E314" s="255"/>
      <c r="F314" s="256" t="s">
        <v>1787</v>
      </c>
      <c r="G314" s="253"/>
      <c r="H314" s="257" t="n">
        <v>3.059</v>
      </c>
      <c r="I314" s="258"/>
      <c r="J314" s="253"/>
      <c r="K314" s="253"/>
      <c r="L314" s="259"/>
      <c r="M314" s="260"/>
      <c r="N314" s="261"/>
      <c r="O314" s="261"/>
      <c r="P314" s="261"/>
      <c r="Q314" s="261"/>
      <c r="R314" s="261"/>
      <c r="S314" s="261"/>
      <c r="T314" s="262"/>
      <c r="AT314" s="263" t="s">
        <v>168</v>
      </c>
      <c r="AU314" s="263" t="s">
        <v>88</v>
      </c>
      <c r="AV314" s="251" t="s">
        <v>88</v>
      </c>
      <c r="AW314" s="251" t="s">
        <v>35</v>
      </c>
      <c r="AX314" s="251" t="s">
        <v>79</v>
      </c>
      <c r="AY314" s="263" t="s">
        <v>160</v>
      </c>
    </row>
    <row r="315" s="251" customFormat="true" ht="12.8" hidden="false" customHeight="false" outlineLevel="0" collapsed="false">
      <c r="B315" s="252"/>
      <c r="C315" s="253"/>
      <c r="D315" s="254" t="s">
        <v>168</v>
      </c>
      <c r="E315" s="255"/>
      <c r="F315" s="256" t="s">
        <v>1788</v>
      </c>
      <c r="G315" s="253"/>
      <c r="H315" s="257" t="n">
        <v>1.08</v>
      </c>
      <c r="I315" s="258"/>
      <c r="J315" s="253"/>
      <c r="K315" s="253"/>
      <c r="L315" s="259"/>
      <c r="M315" s="260"/>
      <c r="N315" s="261"/>
      <c r="O315" s="261"/>
      <c r="P315" s="261"/>
      <c r="Q315" s="261"/>
      <c r="R315" s="261"/>
      <c r="S315" s="261"/>
      <c r="T315" s="262"/>
      <c r="AT315" s="263" t="s">
        <v>168</v>
      </c>
      <c r="AU315" s="263" t="s">
        <v>88</v>
      </c>
      <c r="AV315" s="251" t="s">
        <v>88</v>
      </c>
      <c r="AW315" s="251" t="s">
        <v>35</v>
      </c>
      <c r="AX315" s="251" t="s">
        <v>79</v>
      </c>
      <c r="AY315" s="263" t="s">
        <v>160</v>
      </c>
    </row>
    <row r="316" s="264" customFormat="true" ht="12.8" hidden="false" customHeight="false" outlineLevel="0" collapsed="false">
      <c r="B316" s="265"/>
      <c r="C316" s="266"/>
      <c r="D316" s="254" t="s">
        <v>168</v>
      </c>
      <c r="E316" s="267"/>
      <c r="F316" s="268" t="s">
        <v>172</v>
      </c>
      <c r="G316" s="266"/>
      <c r="H316" s="269" t="n">
        <v>31.969</v>
      </c>
      <c r="I316" s="270"/>
      <c r="J316" s="266"/>
      <c r="K316" s="266"/>
      <c r="L316" s="271"/>
      <c r="M316" s="272"/>
      <c r="N316" s="273"/>
      <c r="O316" s="273"/>
      <c r="P316" s="273"/>
      <c r="Q316" s="273"/>
      <c r="R316" s="273"/>
      <c r="S316" s="273"/>
      <c r="T316" s="274"/>
      <c r="AT316" s="275" t="s">
        <v>168</v>
      </c>
      <c r="AU316" s="275" t="s">
        <v>88</v>
      </c>
      <c r="AV316" s="264" t="s">
        <v>166</v>
      </c>
      <c r="AW316" s="264" t="s">
        <v>35</v>
      </c>
      <c r="AX316" s="264" t="s">
        <v>86</v>
      </c>
      <c r="AY316" s="275" t="s">
        <v>160</v>
      </c>
    </row>
    <row r="317" s="31" customFormat="true" ht="16.5" hidden="false" customHeight="true" outlineLevel="0" collapsed="false">
      <c r="A317" s="24"/>
      <c r="B317" s="25"/>
      <c r="C317" s="237" t="s">
        <v>360</v>
      </c>
      <c r="D317" s="237" t="s">
        <v>162</v>
      </c>
      <c r="E317" s="238" t="s">
        <v>1789</v>
      </c>
      <c r="F317" s="239" t="s">
        <v>1790</v>
      </c>
      <c r="G317" s="240" t="s">
        <v>213</v>
      </c>
      <c r="H317" s="241" t="n">
        <v>22.95</v>
      </c>
      <c r="I317" s="242"/>
      <c r="J317" s="243" t="n">
        <f aca="false">ROUND(I317*H317,2)</f>
        <v>0</v>
      </c>
      <c r="K317" s="244"/>
      <c r="L317" s="30"/>
      <c r="M317" s="245"/>
      <c r="N317" s="246" t="s">
        <v>44</v>
      </c>
      <c r="O317" s="74"/>
      <c r="P317" s="247" t="n">
        <f aca="false">O317*H317</f>
        <v>0</v>
      </c>
      <c r="Q317" s="247" t="n">
        <v>0</v>
      </c>
      <c r="R317" s="247" t="n">
        <f aca="false">Q317*H317</f>
        <v>0</v>
      </c>
      <c r="S317" s="247" t="n">
        <v>0</v>
      </c>
      <c r="T317" s="248" t="n">
        <f aca="false">S317*H317</f>
        <v>0</v>
      </c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R317" s="249" t="s">
        <v>166</v>
      </c>
      <c r="AT317" s="249" t="s">
        <v>162</v>
      </c>
      <c r="AU317" s="249" t="s">
        <v>88</v>
      </c>
      <c r="AY317" s="3" t="s">
        <v>160</v>
      </c>
      <c r="BE317" s="250" t="n">
        <f aca="false">IF(N317="základní",J317,0)</f>
        <v>0</v>
      </c>
      <c r="BF317" s="250" t="n">
        <f aca="false">IF(N317="snížená",J317,0)</f>
        <v>0</v>
      </c>
      <c r="BG317" s="250" t="n">
        <f aca="false">IF(N317="zákl. přenesená",J317,0)</f>
        <v>0</v>
      </c>
      <c r="BH317" s="250" t="n">
        <f aca="false">IF(N317="sníž. přenesená",J317,0)</f>
        <v>0</v>
      </c>
      <c r="BI317" s="250" t="n">
        <f aca="false">IF(N317="nulová",J317,0)</f>
        <v>0</v>
      </c>
      <c r="BJ317" s="3" t="s">
        <v>86</v>
      </c>
      <c r="BK317" s="250" t="n">
        <f aca="false">ROUND(I317*H317,2)</f>
        <v>0</v>
      </c>
      <c r="BL317" s="3" t="s">
        <v>166</v>
      </c>
      <c r="BM317" s="249" t="s">
        <v>1791</v>
      </c>
    </row>
    <row r="318" s="251" customFormat="true" ht="12.8" hidden="false" customHeight="false" outlineLevel="0" collapsed="false">
      <c r="B318" s="252"/>
      <c r="C318" s="253"/>
      <c r="D318" s="254" t="s">
        <v>168</v>
      </c>
      <c r="E318" s="255"/>
      <c r="F318" s="256" t="s">
        <v>1752</v>
      </c>
      <c r="G318" s="253"/>
      <c r="H318" s="257" t="n">
        <v>206.211</v>
      </c>
      <c r="I318" s="258"/>
      <c r="J318" s="253"/>
      <c r="K318" s="253"/>
      <c r="L318" s="259"/>
      <c r="M318" s="260"/>
      <c r="N318" s="261"/>
      <c r="O318" s="261"/>
      <c r="P318" s="261"/>
      <c r="Q318" s="261"/>
      <c r="R318" s="261"/>
      <c r="S318" s="261"/>
      <c r="T318" s="262"/>
      <c r="AT318" s="263" t="s">
        <v>168</v>
      </c>
      <c r="AU318" s="263" t="s">
        <v>88</v>
      </c>
      <c r="AV318" s="251" t="s">
        <v>88</v>
      </c>
      <c r="AW318" s="251" t="s">
        <v>35</v>
      </c>
      <c r="AX318" s="251" t="s">
        <v>79</v>
      </c>
      <c r="AY318" s="263" t="s">
        <v>160</v>
      </c>
    </row>
    <row r="319" s="251" customFormat="true" ht="12.8" hidden="false" customHeight="false" outlineLevel="0" collapsed="false">
      <c r="B319" s="252"/>
      <c r="C319" s="253"/>
      <c r="D319" s="254" t="s">
        <v>168</v>
      </c>
      <c r="E319" s="255"/>
      <c r="F319" s="256" t="s">
        <v>1792</v>
      </c>
      <c r="G319" s="253"/>
      <c r="H319" s="257" t="n">
        <v>22.95</v>
      </c>
      <c r="I319" s="258"/>
      <c r="J319" s="253"/>
      <c r="K319" s="253"/>
      <c r="L319" s="259"/>
      <c r="M319" s="260"/>
      <c r="N319" s="261"/>
      <c r="O319" s="261"/>
      <c r="P319" s="261"/>
      <c r="Q319" s="261"/>
      <c r="R319" s="261"/>
      <c r="S319" s="261"/>
      <c r="T319" s="262"/>
      <c r="AT319" s="263" t="s">
        <v>168</v>
      </c>
      <c r="AU319" s="263" t="s">
        <v>88</v>
      </c>
      <c r="AV319" s="251" t="s">
        <v>88</v>
      </c>
      <c r="AW319" s="251" t="s">
        <v>35</v>
      </c>
      <c r="AX319" s="251" t="s">
        <v>86</v>
      </c>
      <c r="AY319" s="263" t="s">
        <v>160</v>
      </c>
    </row>
    <row r="320" s="220" customFormat="true" ht="22.8" hidden="false" customHeight="true" outlineLevel="0" collapsed="false">
      <c r="B320" s="221"/>
      <c r="C320" s="222"/>
      <c r="D320" s="223" t="s">
        <v>78</v>
      </c>
      <c r="E320" s="235" t="s">
        <v>204</v>
      </c>
      <c r="F320" s="235" t="s">
        <v>1793</v>
      </c>
      <c r="G320" s="222"/>
      <c r="H320" s="222"/>
      <c r="I320" s="225"/>
      <c r="J320" s="236" t="n">
        <f aca="false">BK320</f>
        <v>0</v>
      </c>
      <c r="K320" s="222"/>
      <c r="L320" s="227"/>
      <c r="M320" s="228"/>
      <c r="N320" s="229"/>
      <c r="O320" s="229"/>
      <c r="P320" s="230" t="n">
        <f aca="false">SUM(P321:P361)</f>
        <v>0</v>
      </c>
      <c r="Q320" s="229"/>
      <c r="R320" s="230" t="n">
        <f aca="false">SUM(R321:R361)</f>
        <v>6.22647755</v>
      </c>
      <c r="S320" s="229"/>
      <c r="T320" s="231" t="n">
        <f aca="false">SUM(T321:T361)</f>
        <v>14.11356</v>
      </c>
      <c r="AR320" s="232" t="s">
        <v>86</v>
      </c>
      <c r="AT320" s="233" t="s">
        <v>78</v>
      </c>
      <c r="AU320" s="233" t="s">
        <v>86</v>
      </c>
      <c r="AY320" s="232" t="s">
        <v>160</v>
      </c>
      <c r="BK320" s="234" t="n">
        <f aca="false">SUM(BK321:BK361)</f>
        <v>0</v>
      </c>
    </row>
    <row r="321" s="31" customFormat="true" ht="21.75" hidden="false" customHeight="true" outlineLevel="0" collapsed="false">
      <c r="A321" s="24"/>
      <c r="B321" s="25"/>
      <c r="C321" s="237" t="s">
        <v>367</v>
      </c>
      <c r="D321" s="237" t="s">
        <v>162</v>
      </c>
      <c r="E321" s="238" t="s">
        <v>1794</v>
      </c>
      <c r="F321" s="239" t="s">
        <v>1795</v>
      </c>
      <c r="G321" s="240" t="s">
        <v>213</v>
      </c>
      <c r="H321" s="241" t="n">
        <v>107.561</v>
      </c>
      <c r="I321" s="242"/>
      <c r="J321" s="243" t="n">
        <f aca="false">ROUND(I321*H321,2)</f>
        <v>0</v>
      </c>
      <c r="K321" s="244"/>
      <c r="L321" s="30"/>
      <c r="M321" s="245"/>
      <c r="N321" s="246" t="s">
        <v>44</v>
      </c>
      <c r="O321" s="74"/>
      <c r="P321" s="247" t="n">
        <f aca="false">O321*H321</f>
        <v>0</v>
      </c>
      <c r="Q321" s="247" t="n">
        <v>0.00047</v>
      </c>
      <c r="R321" s="247" t="n">
        <f aca="false">Q321*H321</f>
        <v>0.05055367</v>
      </c>
      <c r="S321" s="247" t="n">
        <v>0</v>
      </c>
      <c r="T321" s="248" t="n">
        <f aca="false">S321*H321</f>
        <v>0</v>
      </c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R321" s="249" t="s">
        <v>166</v>
      </c>
      <c r="AT321" s="249" t="s">
        <v>162</v>
      </c>
      <c r="AU321" s="249" t="s">
        <v>88</v>
      </c>
      <c r="AY321" s="3" t="s">
        <v>160</v>
      </c>
      <c r="BE321" s="250" t="n">
        <f aca="false">IF(N321="základní",J321,0)</f>
        <v>0</v>
      </c>
      <c r="BF321" s="250" t="n">
        <f aca="false">IF(N321="snížená",J321,0)</f>
        <v>0</v>
      </c>
      <c r="BG321" s="250" t="n">
        <f aca="false">IF(N321="zákl. přenesená",J321,0)</f>
        <v>0</v>
      </c>
      <c r="BH321" s="250" t="n">
        <f aca="false">IF(N321="sníž. přenesená",J321,0)</f>
        <v>0</v>
      </c>
      <c r="BI321" s="250" t="n">
        <f aca="false">IF(N321="nulová",J321,0)</f>
        <v>0</v>
      </c>
      <c r="BJ321" s="3" t="s">
        <v>86</v>
      </c>
      <c r="BK321" s="250" t="n">
        <f aca="false">ROUND(I321*H321,2)</f>
        <v>0</v>
      </c>
      <c r="BL321" s="3" t="s">
        <v>166</v>
      </c>
      <c r="BM321" s="249" t="s">
        <v>1796</v>
      </c>
    </row>
    <row r="322" s="251" customFormat="true" ht="12.8" hidden="false" customHeight="false" outlineLevel="0" collapsed="false">
      <c r="B322" s="252"/>
      <c r="C322" s="253"/>
      <c r="D322" s="254" t="s">
        <v>168</v>
      </c>
      <c r="E322" s="255"/>
      <c r="F322" s="256" t="s">
        <v>1797</v>
      </c>
      <c r="G322" s="253"/>
      <c r="H322" s="257" t="n">
        <v>28.13</v>
      </c>
      <c r="I322" s="258"/>
      <c r="J322" s="253"/>
      <c r="K322" s="253"/>
      <c r="L322" s="259"/>
      <c r="M322" s="260"/>
      <c r="N322" s="261"/>
      <c r="O322" s="261"/>
      <c r="P322" s="261"/>
      <c r="Q322" s="261"/>
      <c r="R322" s="261"/>
      <c r="S322" s="261"/>
      <c r="T322" s="262"/>
      <c r="AT322" s="263" t="s">
        <v>168</v>
      </c>
      <c r="AU322" s="263" t="s">
        <v>88</v>
      </c>
      <c r="AV322" s="251" t="s">
        <v>88</v>
      </c>
      <c r="AW322" s="251" t="s">
        <v>35</v>
      </c>
      <c r="AX322" s="251" t="s">
        <v>79</v>
      </c>
      <c r="AY322" s="263" t="s">
        <v>160</v>
      </c>
    </row>
    <row r="323" s="251" customFormat="true" ht="12.8" hidden="false" customHeight="false" outlineLevel="0" collapsed="false">
      <c r="B323" s="252"/>
      <c r="C323" s="253"/>
      <c r="D323" s="254" t="s">
        <v>168</v>
      </c>
      <c r="E323" s="255"/>
      <c r="F323" s="256" t="s">
        <v>1798</v>
      </c>
      <c r="G323" s="253"/>
      <c r="H323" s="257" t="n">
        <v>40.89</v>
      </c>
      <c r="I323" s="258"/>
      <c r="J323" s="253"/>
      <c r="K323" s="253"/>
      <c r="L323" s="259"/>
      <c r="M323" s="260"/>
      <c r="N323" s="261"/>
      <c r="O323" s="261"/>
      <c r="P323" s="261"/>
      <c r="Q323" s="261"/>
      <c r="R323" s="261"/>
      <c r="S323" s="261"/>
      <c r="T323" s="262"/>
      <c r="AT323" s="263" t="s">
        <v>168</v>
      </c>
      <c r="AU323" s="263" t="s">
        <v>88</v>
      </c>
      <c r="AV323" s="251" t="s">
        <v>88</v>
      </c>
      <c r="AW323" s="251" t="s">
        <v>35</v>
      </c>
      <c r="AX323" s="251" t="s">
        <v>79</v>
      </c>
      <c r="AY323" s="263" t="s">
        <v>160</v>
      </c>
    </row>
    <row r="324" s="251" customFormat="true" ht="12.8" hidden="false" customHeight="false" outlineLevel="0" collapsed="false">
      <c r="B324" s="252"/>
      <c r="C324" s="253"/>
      <c r="D324" s="254" t="s">
        <v>168</v>
      </c>
      <c r="E324" s="255"/>
      <c r="F324" s="256" t="s">
        <v>1799</v>
      </c>
      <c r="G324" s="253"/>
      <c r="H324" s="257" t="n">
        <v>38.541</v>
      </c>
      <c r="I324" s="258"/>
      <c r="J324" s="253"/>
      <c r="K324" s="253"/>
      <c r="L324" s="259"/>
      <c r="M324" s="260"/>
      <c r="N324" s="261"/>
      <c r="O324" s="261"/>
      <c r="P324" s="261"/>
      <c r="Q324" s="261"/>
      <c r="R324" s="261"/>
      <c r="S324" s="261"/>
      <c r="T324" s="262"/>
      <c r="AT324" s="263" t="s">
        <v>168</v>
      </c>
      <c r="AU324" s="263" t="s">
        <v>88</v>
      </c>
      <c r="AV324" s="251" t="s">
        <v>88</v>
      </c>
      <c r="AW324" s="251" t="s">
        <v>35</v>
      </c>
      <c r="AX324" s="251" t="s">
        <v>79</v>
      </c>
      <c r="AY324" s="263" t="s">
        <v>160</v>
      </c>
    </row>
    <row r="325" s="276" customFormat="true" ht="12.8" hidden="false" customHeight="false" outlineLevel="0" collapsed="false">
      <c r="B325" s="277"/>
      <c r="C325" s="278"/>
      <c r="D325" s="254" t="s">
        <v>168</v>
      </c>
      <c r="E325" s="279"/>
      <c r="F325" s="280" t="s">
        <v>1612</v>
      </c>
      <c r="G325" s="278"/>
      <c r="H325" s="279"/>
      <c r="I325" s="281"/>
      <c r="J325" s="278"/>
      <c r="K325" s="278"/>
      <c r="L325" s="282"/>
      <c r="M325" s="283"/>
      <c r="N325" s="284"/>
      <c r="O325" s="284"/>
      <c r="P325" s="284"/>
      <c r="Q325" s="284"/>
      <c r="R325" s="284"/>
      <c r="S325" s="284"/>
      <c r="T325" s="285"/>
      <c r="AT325" s="286" t="s">
        <v>168</v>
      </c>
      <c r="AU325" s="286" t="s">
        <v>88</v>
      </c>
      <c r="AV325" s="276" t="s">
        <v>86</v>
      </c>
      <c r="AW325" s="276" t="s">
        <v>35</v>
      </c>
      <c r="AX325" s="276" t="s">
        <v>79</v>
      </c>
      <c r="AY325" s="286" t="s">
        <v>160</v>
      </c>
    </row>
    <row r="326" s="264" customFormat="true" ht="12.8" hidden="false" customHeight="false" outlineLevel="0" collapsed="false">
      <c r="B326" s="265"/>
      <c r="C326" s="266"/>
      <c r="D326" s="254" t="s">
        <v>168</v>
      </c>
      <c r="E326" s="267"/>
      <c r="F326" s="268" t="s">
        <v>172</v>
      </c>
      <c r="G326" s="266"/>
      <c r="H326" s="269" t="n">
        <v>107.561</v>
      </c>
      <c r="I326" s="270"/>
      <c r="J326" s="266"/>
      <c r="K326" s="266"/>
      <c r="L326" s="271"/>
      <c r="M326" s="272"/>
      <c r="N326" s="273"/>
      <c r="O326" s="273"/>
      <c r="P326" s="273"/>
      <c r="Q326" s="273"/>
      <c r="R326" s="273"/>
      <c r="S326" s="273"/>
      <c r="T326" s="274"/>
      <c r="AT326" s="275" t="s">
        <v>168</v>
      </c>
      <c r="AU326" s="275" t="s">
        <v>88</v>
      </c>
      <c r="AV326" s="264" t="s">
        <v>166</v>
      </c>
      <c r="AW326" s="264" t="s">
        <v>35</v>
      </c>
      <c r="AX326" s="264" t="s">
        <v>86</v>
      </c>
      <c r="AY326" s="275" t="s">
        <v>160</v>
      </c>
    </row>
    <row r="327" s="31" customFormat="true" ht="21.75" hidden="false" customHeight="true" outlineLevel="0" collapsed="false">
      <c r="A327" s="24"/>
      <c r="B327" s="25"/>
      <c r="C327" s="237" t="s">
        <v>372</v>
      </c>
      <c r="D327" s="237" t="s">
        <v>162</v>
      </c>
      <c r="E327" s="238" t="s">
        <v>1800</v>
      </c>
      <c r="F327" s="239" t="s">
        <v>1801</v>
      </c>
      <c r="G327" s="240" t="s">
        <v>221</v>
      </c>
      <c r="H327" s="241" t="n">
        <v>23.8</v>
      </c>
      <c r="I327" s="242"/>
      <c r="J327" s="243" t="n">
        <f aca="false">ROUND(I327*H327,2)</f>
        <v>0</v>
      </c>
      <c r="K327" s="244"/>
      <c r="L327" s="30"/>
      <c r="M327" s="245"/>
      <c r="N327" s="246" t="s">
        <v>44</v>
      </c>
      <c r="O327" s="74"/>
      <c r="P327" s="247" t="n">
        <f aca="false">O327*H327</f>
        <v>0</v>
      </c>
      <c r="Q327" s="247" t="n">
        <v>0.13096</v>
      </c>
      <c r="R327" s="247" t="n">
        <f aca="false">Q327*H327</f>
        <v>3.116848</v>
      </c>
      <c r="S327" s="247" t="n">
        <v>0</v>
      </c>
      <c r="T327" s="248" t="n">
        <f aca="false">S327*H327</f>
        <v>0</v>
      </c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R327" s="249" t="s">
        <v>166</v>
      </c>
      <c r="AT327" s="249" t="s">
        <v>162</v>
      </c>
      <c r="AU327" s="249" t="s">
        <v>88</v>
      </c>
      <c r="AY327" s="3" t="s">
        <v>160</v>
      </c>
      <c r="BE327" s="250" t="n">
        <f aca="false">IF(N327="základní",J327,0)</f>
        <v>0</v>
      </c>
      <c r="BF327" s="250" t="n">
        <f aca="false">IF(N327="snížená",J327,0)</f>
        <v>0</v>
      </c>
      <c r="BG327" s="250" t="n">
        <f aca="false">IF(N327="zákl. přenesená",J327,0)</f>
        <v>0</v>
      </c>
      <c r="BH327" s="250" t="n">
        <f aca="false">IF(N327="sníž. přenesená",J327,0)</f>
        <v>0</v>
      </c>
      <c r="BI327" s="250" t="n">
        <f aca="false">IF(N327="nulová",J327,0)</f>
        <v>0</v>
      </c>
      <c r="BJ327" s="3" t="s">
        <v>86</v>
      </c>
      <c r="BK327" s="250" t="n">
        <f aca="false">ROUND(I327*H327,2)</f>
        <v>0</v>
      </c>
      <c r="BL327" s="3" t="s">
        <v>166</v>
      </c>
      <c r="BM327" s="249" t="s">
        <v>1802</v>
      </c>
    </row>
    <row r="328" s="251" customFormat="true" ht="12.8" hidden="false" customHeight="false" outlineLevel="0" collapsed="false">
      <c r="B328" s="252"/>
      <c r="C328" s="253"/>
      <c r="D328" s="254" t="s">
        <v>168</v>
      </c>
      <c r="E328" s="255"/>
      <c r="F328" s="256" t="s">
        <v>1803</v>
      </c>
      <c r="G328" s="253"/>
      <c r="H328" s="257" t="n">
        <v>9.7</v>
      </c>
      <c r="I328" s="258"/>
      <c r="J328" s="253"/>
      <c r="K328" s="253"/>
      <c r="L328" s="259"/>
      <c r="M328" s="260"/>
      <c r="N328" s="261"/>
      <c r="O328" s="261"/>
      <c r="P328" s="261"/>
      <c r="Q328" s="261"/>
      <c r="R328" s="261"/>
      <c r="S328" s="261"/>
      <c r="T328" s="262"/>
      <c r="AT328" s="263" t="s">
        <v>168</v>
      </c>
      <c r="AU328" s="263" t="s">
        <v>88</v>
      </c>
      <c r="AV328" s="251" t="s">
        <v>88</v>
      </c>
      <c r="AW328" s="251" t="s">
        <v>35</v>
      </c>
      <c r="AX328" s="251" t="s">
        <v>79</v>
      </c>
      <c r="AY328" s="263" t="s">
        <v>160</v>
      </c>
    </row>
    <row r="329" s="251" customFormat="true" ht="12.8" hidden="false" customHeight="false" outlineLevel="0" collapsed="false">
      <c r="B329" s="252"/>
      <c r="C329" s="253"/>
      <c r="D329" s="254" t="s">
        <v>168</v>
      </c>
      <c r="E329" s="255"/>
      <c r="F329" s="256" t="s">
        <v>1804</v>
      </c>
      <c r="G329" s="253"/>
      <c r="H329" s="257" t="n">
        <v>14.1</v>
      </c>
      <c r="I329" s="258"/>
      <c r="J329" s="253"/>
      <c r="K329" s="253"/>
      <c r="L329" s="259"/>
      <c r="M329" s="260"/>
      <c r="N329" s="261"/>
      <c r="O329" s="261"/>
      <c r="P329" s="261"/>
      <c r="Q329" s="261"/>
      <c r="R329" s="261"/>
      <c r="S329" s="261"/>
      <c r="T329" s="262"/>
      <c r="AT329" s="263" t="s">
        <v>168</v>
      </c>
      <c r="AU329" s="263" t="s">
        <v>88</v>
      </c>
      <c r="AV329" s="251" t="s">
        <v>88</v>
      </c>
      <c r="AW329" s="251" t="s">
        <v>35</v>
      </c>
      <c r="AX329" s="251" t="s">
        <v>79</v>
      </c>
      <c r="AY329" s="263" t="s">
        <v>160</v>
      </c>
    </row>
    <row r="330" s="276" customFormat="true" ht="12.8" hidden="false" customHeight="false" outlineLevel="0" collapsed="false">
      <c r="B330" s="277"/>
      <c r="C330" s="278"/>
      <c r="D330" s="254" t="s">
        <v>168</v>
      </c>
      <c r="E330" s="279"/>
      <c r="F330" s="280" t="s">
        <v>1612</v>
      </c>
      <c r="G330" s="278"/>
      <c r="H330" s="279"/>
      <c r="I330" s="281"/>
      <c r="J330" s="278"/>
      <c r="K330" s="278"/>
      <c r="L330" s="282"/>
      <c r="M330" s="283"/>
      <c r="N330" s="284"/>
      <c r="O330" s="284"/>
      <c r="P330" s="284"/>
      <c r="Q330" s="284"/>
      <c r="R330" s="284"/>
      <c r="S330" s="284"/>
      <c r="T330" s="285"/>
      <c r="AT330" s="286" t="s">
        <v>168</v>
      </c>
      <c r="AU330" s="286" t="s">
        <v>88</v>
      </c>
      <c r="AV330" s="276" t="s">
        <v>86</v>
      </c>
      <c r="AW330" s="276" t="s">
        <v>35</v>
      </c>
      <c r="AX330" s="276" t="s">
        <v>79</v>
      </c>
      <c r="AY330" s="286" t="s">
        <v>160</v>
      </c>
    </row>
    <row r="331" s="264" customFormat="true" ht="12.8" hidden="false" customHeight="false" outlineLevel="0" collapsed="false">
      <c r="B331" s="265"/>
      <c r="C331" s="266"/>
      <c r="D331" s="254" t="s">
        <v>168</v>
      </c>
      <c r="E331" s="267"/>
      <c r="F331" s="268" t="s">
        <v>172</v>
      </c>
      <c r="G331" s="266"/>
      <c r="H331" s="269" t="n">
        <v>23.8</v>
      </c>
      <c r="I331" s="270"/>
      <c r="J331" s="266"/>
      <c r="K331" s="266"/>
      <c r="L331" s="271"/>
      <c r="M331" s="272"/>
      <c r="N331" s="273"/>
      <c r="O331" s="273"/>
      <c r="P331" s="273"/>
      <c r="Q331" s="273"/>
      <c r="R331" s="273"/>
      <c r="S331" s="273"/>
      <c r="T331" s="274"/>
      <c r="AT331" s="275" t="s">
        <v>168</v>
      </c>
      <c r="AU331" s="275" t="s">
        <v>88</v>
      </c>
      <c r="AV331" s="264" t="s">
        <v>166</v>
      </c>
      <c r="AW331" s="264" t="s">
        <v>35</v>
      </c>
      <c r="AX331" s="264" t="s">
        <v>86</v>
      </c>
      <c r="AY331" s="275" t="s">
        <v>160</v>
      </c>
    </row>
    <row r="332" s="31" customFormat="true" ht="16.5" hidden="false" customHeight="true" outlineLevel="0" collapsed="false">
      <c r="A332" s="24"/>
      <c r="B332" s="25"/>
      <c r="C332" s="287" t="s">
        <v>376</v>
      </c>
      <c r="D332" s="287" t="s">
        <v>262</v>
      </c>
      <c r="E332" s="288" t="s">
        <v>1805</v>
      </c>
      <c r="F332" s="289" t="s">
        <v>1806</v>
      </c>
      <c r="G332" s="290" t="s">
        <v>221</v>
      </c>
      <c r="H332" s="291" t="n">
        <v>24.038</v>
      </c>
      <c r="I332" s="292"/>
      <c r="J332" s="293" t="n">
        <f aca="false">ROUND(I332*H332,2)</f>
        <v>0</v>
      </c>
      <c r="K332" s="294"/>
      <c r="L332" s="295"/>
      <c r="M332" s="296"/>
      <c r="N332" s="297" t="s">
        <v>44</v>
      </c>
      <c r="O332" s="74"/>
      <c r="P332" s="247" t="n">
        <f aca="false">O332*H332</f>
        <v>0</v>
      </c>
      <c r="Q332" s="247" t="n">
        <v>0.12726</v>
      </c>
      <c r="R332" s="247" t="n">
        <f aca="false">Q332*H332</f>
        <v>3.05907588</v>
      </c>
      <c r="S332" s="247" t="n">
        <v>0</v>
      </c>
      <c r="T332" s="248" t="n">
        <f aca="false">S332*H332</f>
        <v>0</v>
      </c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R332" s="249" t="s">
        <v>200</v>
      </c>
      <c r="AT332" s="249" t="s">
        <v>262</v>
      </c>
      <c r="AU332" s="249" t="s">
        <v>88</v>
      </c>
      <c r="AY332" s="3" t="s">
        <v>160</v>
      </c>
      <c r="BE332" s="250" t="n">
        <f aca="false">IF(N332="základní",J332,0)</f>
        <v>0</v>
      </c>
      <c r="BF332" s="250" t="n">
        <f aca="false">IF(N332="snížená",J332,0)</f>
        <v>0</v>
      </c>
      <c r="BG332" s="250" t="n">
        <f aca="false">IF(N332="zákl. přenesená",J332,0)</f>
        <v>0</v>
      </c>
      <c r="BH332" s="250" t="n">
        <f aca="false">IF(N332="sníž. přenesená",J332,0)</f>
        <v>0</v>
      </c>
      <c r="BI332" s="250" t="n">
        <f aca="false">IF(N332="nulová",J332,0)</f>
        <v>0</v>
      </c>
      <c r="BJ332" s="3" t="s">
        <v>86</v>
      </c>
      <c r="BK332" s="250" t="n">
        <f aca="false">ROUND(I332*H332,2)</f>
        <v>0</v>
      </c>
      <c r="BL332" s="3" t="s">
        <v>166</v>
      </c>
      <c r="BM332" s="249" t="s">
        <v>1807</v>
      </c>
    </row>
    <row r="333" s="251" customFormat="true" ht="12.8" hidden="false" customHeight="false" outlineLevel="0" collapsed="false">
      <c r="B333" s="252"/>
      <c r="C333" s="253"/>
      <c r="D333" s="254" t="s">
        <v>168</v>
      </c>
      <c r="E333" s="253"/>
      <c r="F333" s="256" t="s">
        <v>1808</v>
      </c>
      <c r="G333" s="253"/>
      <c r="H333" s="257" t="n">
        <v>24.038</v>
      </c>
      <c r="I333" s="258"/>
      <c r="J333" s="253"/>
      <c r="K333" s="253"/>
      <c r="L333" s="259"/>
      <c r="M333" s="260"/>
      <c r="N333" s="261"/>
      <c r="O333" s="261"/>
      <c r="P333" s="261"/>
      <c r="Q333" s="261"/>
      <c r="R333" s="261"/>
      <c r="S333" s="261"/>
      <c r="T333" s="262"/>
      <c r="AT333" s="263" t="s">
        <v>168</v>
      </c>
      <c r="AU333" s="263" t="s">
        <v>88</v>
      </c>
      <c r="AV333" s="251" t="s">
        <v>88</v>
      </c>
      <c r="AW333" s="251" t="s">
        <v>3</v>
      </c>
      <c r="AX333" s="251" t="s">
        <v>86</v>
      </c>
      <c r="AY333" s="263" t="s">
        <v>160</v>
      </c>
    </row>
    <row r="334" s="31" customFormat="true" ht="21.75" hidden="false" customHeight="true" outlineLevel="0" collapsed="false">
      <c r="A334" s="24"/>
      <c r="B334" s="25"/>
      <c r="C334" s="237" t="s">
        <v>380</v>
      </c>
      <c r="D334" s="237" t="s">
        <v>162</v>
      </c>
      <c r="E334" s="238" t="s">
        <v>1809</v>
      </c>
      <c r="F334" s="239" t="s">
        <v>1810</v>
      </c>
      <c r="G334" s="240" t="s">
        <v>213</v>
      </c>
      <c r="H334" s="241" t="n">
        <v>261.18</v>
      </c>
      <c r="I334" s="242"/>
      <c r="J334" s="243" t="n">
        <f aca="false">ROUND(I334*H334,2)</f>
        <v>0</v>
      </c>
      <c r="K334" s="244"/>
      <c r="L334" s="30"/>
      <c r="M334" s="245"/>
      <c r="N334" s="246" t="s">
        <v>44</v>
      </c>
      <c r="O334" s="74"/>
      <c r="P334" s="247" t="n">
        <f aca="false">O334*H334</f>
        <v>0</v>
      </c>
      <c r="Q334" s="247" t="n">
        <v>0</v>
      </c>
      <c r="R334" s="247" t="n">
        <f aca="false">Q334*H334</f>
        <v>0</v>
      </c>
      <c r="S334" s="247" t="n">
        <v>0</v>
      </c>
      <c r="T334" s="248" t="n">
        <f aca="false">S334*H334</f>
        <v>0</v>
      </c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R334" s="249" t="s">
        <v>166</v>
      </c>
      <c r="AT334" s="249" t="s">
        <v>162</v>
      </c>
      <c r="AU334" s="249" t="s">
        <v>88</v>
      </c>
      <c r="AY334" s="3" t="s">
        <v>160</v>
      </c>
      <c r="BE334" s="250" t="n">
        <f aca="false">IF(N334="základní",J334,0)</f>
        <v>0</v>
      </c>
      <c r="BF334" s="250" t="n">
        <f aca="false">IF(N334="snížená",J334,0)</f>
        <v>0</v>
      </c>
      <c r="BG334" s="250" t="n">
        <f aca="false">IF(N334="zákl. přenesená",J334,0)</f>
        <v>0</v>
      </c>
      <c r="BH334" s="250" t="n">
        <f aca="false">IF(N334="sníž. přenesená",J334,0)</f>
        <v>0</v>
      </c>
      <c r="BI334" s="250" t="n">
        <f aca="false">IF(N334="nulová",J334,0)</f>
        <v>0</v>
      </c>
      <c r="BJ334" s="3" t="s">
        <v>86</v>
      </c>
      <c r="BK334" s="250" t="n">
        <f aca="false">ROUND(I334*H334,2)</f>
        <v>0</v>
      </c>
      <c r="BL334" s="3" t="s">
        <v>166</v>
      </c>
      <c r="BM334" s="249" t="s">
        <v>1811</v>
      </c>
    </row>
    <row r="335" s="251" customFormat="true" ht="12.8" hidden="false" customHeight="false" outlineLevel="0" collapsed="false">
      <c r="B335" s="252"/>
      <c r="C335" s="253"/>
      <c r="D335" s="254" t="s">
        <v>168</v>
      </c>
      <c r="E335" s="255"/>
      <c r="F335" s="256" t="s">
        <v>1689</v>
      </c>
      <c r="G335" s="253"/>
      <c r="H335" s="257" t="n">
        <v>12.48</v>
      </c>
      <c r="I335" s="258"/>
      <c r="J335" s="253"/>
      <c r="K335" s="253"/>
      <c r="L335" s="259"/>
      <c r="M335" s="260"/>
      <c r="N335" s="261"/>
      <c r="O335" s="261"/>
      <c r="P335" s="261"/>
      <c r="Q335" s="261"/>
      <c r="R335" s="261"/>
      <c r="S335" s="261"/>
      <c r="T335" s="262"/>
      <c r="AT335" s="263" t="s">
        <v>168</v>
      </c>
      <c r="AU335" s="263" t="s">
        <v>88</v>
      </c>
      <c r="AV335" s="251" t="s">
        <v>88</v>
      </c>
      <c r="AW335" s="251" t="s">
        <v>35</v>
      </c>
      <c r="AX335" s="251" t="s">
        <v>79</v>
      </c>
      <c r="AY335" s="263" t="s">
        <v>160</v>
      </c>
    </row>
    <row r="336" s="276" customFormat="true" ht="12.8" hidden="false" customHeight="false" outlineLevel="0" collapsed="false">
      <c r="B336" s="277"/>
      <c r="C336" s="278"/>
      <c r="D336" s="254" t="s">
        <v>168</v>
      </c>
      <c r="E336" s="279"/>
      <c r="F336" s="280" t="s">
        <v>1690</v>
      </c>
      <c r="G336" s="278"/>
      <c r="H336" s="279"/>
      <c r="I336" s="281"/>
      <c r="J336" s="278"/>
      <c r="K336" s="278"/>
      <c r="L336" s="282"/>
      <c r="M336" s="283"/>
      <c r="N336" s="284"/>
      <c r="O336" s="284"/>
      <c r="P336" s="284"/>
      <c r="Q336" s="284"/>
      <c r="R336" s="284"/>
      <c r="S336" s="284"/>
      <c r="T336" s="285"/>
      <c r="AT336" s="286" t="s">
        <v>168</v>
      </c>
      <c r="AU336" s="286" t="s">
        <v>88</v>
      </c>
      <c r="AV336" s="276" t="s">
        <v>86</v>
      </c>
      <c r="AW336" s="276" t="s">
        <v>35</v>
      </c>
      <c r="AX336" s="276" t="s">
        <v>79</v>
      </c>
      <c r="AY336" s="286" t="s">
        <v>160</v>
      </c>
    </row>
    <row r="337" s="251" customFormat="true" ht="12.8" hidden="false" customHeight="false" outlineLevel="0" collapsed="false">
      <c r="B337" s="252"/>
      <c r="C337" s="253"/>
      <c r="D337" s="254" t="s">
        <v>168</v>
      </c>
      <c r="E337" s="255"/>
      <c r="F337" s="256" t="s">
        <v>1691</v>
      </c>
      <c r="G337" s="253"/>
      <c r="H337" s="257" t="n">
        <v>66.92</v>
      </c>
      <c r="I337" s="258"/>
      <c r="J337" s="253"/>
      <c r="K337" s="253"/>
      <c r="L337" s="259"/>
      <c r="M337" s="260"/>
      <c r="N337" s="261"/>
      <c r="O337" s="261"/>
      <c r="P337" s="261"/>
      <c r="Q337" s="261"/>
      <c r="R337" s="261"/>
      <c r="S337" s="261"/>
      <c r="T337" s="262"/>
      <c r="AT337" s="263" t="s">
        <v>168</v>
      </c>
      <c r="AU337" s="263" t="s">
        <v>88</v>
      </c>
      <c r="AV337" s="251" t="s">
        <v>88</v>
      </c>
      <c r="AW337" s="251" t="s">
        <v>35</v>
      </c>
      <c r="AX337" s="251" t="s">
        <v>79</v>
      </c>
      <c r="AY337" s="263" t="s">
        <v>160</v>
      </c>
    </row>
    <row r="338" s="251" customFormat="true" ht="12.8" hidden="false" customHeight="false" outlineLevel="0" collapsed="false">
      <c r="B338" s="252"/>
      <c r="C338" s="253"/>
      <c r="D338" s="254" t="s">
        <v>168</v>
      </c>
      <c r="E338" s="255"/>
      <c r="F338" s="256" t="s">
        <v>1737</v>
      </c>
      <c r="G338" s="253"/>
      <c r="H338" s="257" t="n">
        <v>6.57</v>
      </c>
      <c r="I338" s="258"/>
      <c r="J338" s="253"/>
      <c r="K338" s="253"/>
      <c r="L338" s="259"/>
      <c r="M338" s="260"/>
      <c r="N338" s="261"/>
      <c r="O338" s="261"/>
      <c r="P338" s="261"/>
      <c r="Q338" s="261"/>
      <c r="R338" s="261"/>
      <c r="S338" s="261"/>
      <c r="T338" s="262"/>
      <c r="AT338" s="263" t="s">
        <v>168</v>
      </c>
      <c r="AU338" s="263" t="s">
        <v>88</v>
      </c>
      <c r="AV338" s="251" t="s">
        <v>88</v>
      </c>
      <c r="AW338" s="251" t="s">
        <v>35</v>
      </c>
      <c r="AX338" s="251" t="s">
        <v>79</v>
      </c>
      <c r="AY338" s="263" t="s">
        <v>160</v>
      </c>
    </row>
    <row r="339" s="276" customFormat="true" ht="12.8" hidden="false" customHeight="false" outlineLevel="0" collapsed="false">
      <c r="B339" s="277"/>
      <c r="C339" s="278"/>
      <c r="D339" s="254" t="s">
        <v>168</v>
      </c>
      <c r="E339" s="279"/>
      <c r="F339" s="280" t="s">
        <v>1695</v>
      </c>
      <c r="G339" s="278"/>
      <c r="H339" s="279"/>
      <c r="I339" s="281"/>
      <c r="J339" s="278"/>
      <c r="K339" s="278"/>
      <c r="L339" s="282"/>
      <c r="M339" s="283"/>
      <c r="N339" s="284"/>
      <c r="O339" s="284"/>
      <c r="P339" s="284"/>
      <c r="Q339" s="284"/>
      <c r="R339" s="284"/>
      <c r="S339" s="284"/>
      <c r="T339" s="285"/>
      <c r="AT339" s="286" t="s">
        <v>168</v>
      </c>
      <c r="AU339" s="286" t="s">
        <v>88</v>
      </c>
      <c r="AV339" s="276" t="s">
        <v>86</v>
      </c>
      <c r="AW339" s="276" t="s">
        <v>35</v>
      </c>
      <c r="AX339" s="276" t="s">
        <v>79</v>
      </c>
      <c r="AY339" s="286" t="s">
        <v>160</v>
      </c>
    </row>
    <row r="340" s="251" customFormat="true" ht="12.8" hidden="false" customHeight="false" outlineLevel="0" collapsed="false">
      <c r="B340" s="252"/>
      <c r="C340" s="253"/>
      <c r="D340" s="254" t="s">
        <v>168</v>
      </c>
      <c r="E340" s="255"/>
      <c r="F340" s="256" t="s">
        <v>1696</v>
      </c>
      <c r="G340" s="253"/>
      <c r="H340" s="257" t="n">
        <v>99.07</v>
      </c>
      <c r="I340" s="258"/>
      <c r="J340" s="253"/>
      <c r="K340" s="253"/>
      <c r="L340" s="259"/>
      <c r="M340" s="260"/>
      <c r="N340" s="261"/>
      <c r="O340" s="261"/>
      <c r="P340" s="261"/>
      <c r="Q340" s="261"/>
      <c r="R340" s="261"/>
      <c r="S340" s="261"/>
      <c r="T340" s="262"/>
      <c r="AT340" s="263" t="s">
        <v>168</v>
      </c>
      <c r="AU340" s="263" t="s">
        <v>88</v>
      </c>
      <c r="AV340" s="251" t="s">
        <v>88</v>
      </c>
      <c r="AW340" s="251" t="s">
        <v>35</v>
      </c>
      <c r="AX340" s="251" t="s">
        <v>79</v>
      </c>
      <c r="AY340" s="263" t="s">
        <v>160</v>
      </c>
    </row>
    <row r="341" s="251" customFormat="true" ht="12.8" hidden="false" customHeight="false" outlineLevel="0" collapsed="false">
      <c r="B341" s="252"/>
      <c r="C341" s="253"/>
      <c r="D341" s="254" t="s">
        <v>168</v>
      </c>
      <c r="E341" s="255"/>
      <c r="F341" s="256" t="s">
        <v>1738</v>
      </c>
      <c r="G341" s="253"/>
      <c r="H341" s="257" t="n">
        <v>5.49</v>
      </c>
      <c r="I341" s="258"/>
      <c r="J341" s="253"/>
      <c r="K341" s="253"/>
      <c r="L341" s="259"/>
      <c r="M341" s="260"/>
      <c r="N341" s="261"/>
      <c r="O341" s="261"/>
      <c r="P341" s="261"/>
      <c r="Q341" s="261"/>
      <c r="R341" s="261"/>
      <c r="S341" s="261"/>
      <c r="T341" s="262"/>
      <c r="AT341" s="263" t="s">
        <v>168</v>
      </c>
      <c r="AU341" s="263" t="s">
        <v>88</v>
      </c>
      <c r="AV341" s="251" t="s">
        <v>88</v>
      </c>
      <c r="AW341" s="251" t="s">
        <v>35</v>
      </c>
      <c r="AX341" s="251" t="s">
        <v>79</v>
      </c>
      <c r="AY341" s="263" t="s">
        <v>160</v>
      </c>
    </row>
    <row r="342" s="276" customFormat="true" ht="12.8" hidden="false" customHeight="false" outlineLevel="0" collapsed="false">
      <c r="B342" s="277"/>
      <c r="C342" s="278"/>
      <c r="D342" s="254" t="s">
        <v>168</v>
      </c>
      <c r="E342" s="279"/>
      <c r="F342" s="280" t="s">
        <v>1701</v>
      </c>
      <c r="G342" s="278"/>
      <c r="H342" s="279"/>
      <c r="I342" s="281"/>
      <c r="J342" s="278"/>
      <c r="K342" s="278"/>
      <c r="L342" s="282"/>
      <c r="M342" s="283"/>
      <c r="N342" s="284"/>
      <c r="O342" s="284"/>
      <c r="P342" s="284"/>
      <c r="Q342" s="284"/>
      <c r="R342" s="284"/>
      <c r="S342" s="284"/>
      <c r="T342" s="285"/>
      <c r="AT342" s="286" t="s">
        <v>168</v>
      </c>
      <c r="AU342" s="286" t="s">
        <v>88</v>
      </c>
      <c r="AV342" s="276" t="s">
        <v>86</v>
      </c>
      <c r="AW342" s="276" t="s">
        <v>35</v>
      </c>
      <c r="AX342" s="276" t="s">
        <v>79</v>
      </c>
      <c r="AY342" s="286" t="s">
        <v>160</v>
      </c>
    </row>
    <row r="343" s="251" customFormat="true" ht="12.8" hidden="false" customHeight="false" outlineLevel="0" collapsed="false">
      <c r="B343" s="252"/>
      <c r="C343" s="253"/>
      <c r="D343" s="254" t="s">
        <v>168</v>
      </c>
      <c r="E343" s="255"/>
      <c r="F343" s="256" t="s">
        <v>1702</v>
      </c>
      <c r="G343" s="253"/>
      <c r="H343" s="257" t="n">
        <v>59.76</v>
      </c>
      <c r="I343" s="258"/>
      <c r="J343" s="253"/>
      <c r="K343" s="253"/>
      <c r="L343" s="259"/>
      <c r="M343" s="260"/>
      <c r="N343" s="261"/>
      <c r="O343" s="261"/>
      <c r="P343" s="261"/>
      <c r="Q343" s="261"/>
      <c r="R343" s="261"/>
      <c r="S343" s="261"/>
      <c r="T343" s="262"/>
      <c r="AT343" s="263" t="s">
        <v>168</v>
      </c>
      <c r="AU343" s="263" t="s">
        <v>88</v>
      </c>
      <c r="AV343" s="251" t="s">
        <v>88</v>
      </c>
      <c r="AW343" s="251" t="s">
        <v>35</v>
      </c>
      <c r="AX343" s="251" t="s">
        <v>79</v>
      </c>
      <c r="AY343" s="263" t="s">
        <v>160</v>
      </c>
    </row>
    <row r="344" s="251" customFormat="true" ht="12.8" hidden="false" customHeight="false" outlineLevel="0" collapsed="false">
      <c r="B344" s="252"/>
      <c r="C344" s="253"/>
      <c r="D344" s="254" t="s">
        <v>168</v>
      </c>
      <c r="E344" s="255"/>
      <c r="F344" s="256" t="s">
        <v>1812</v>
      </c>
      <c r="G344" s="253"/>
      <c r="H344" s="257" t="n">
        <v>10.89</v>
      </c>
      <c r="I344" s="258"/>
      <c r="J344" s="253"/>
      <c r="K344" s="253"/>
      <c r="L344" s="259"/>
      <c r="M344" s="260"/>
      <c r="N344" s="261"/>
      <c r="O344" s="261"/>
      <c r="P344" s="261"/>
      <c r="Q344" s="261"/>
      <c r="R344" s="261"/>
      <c r="S344" s="261"/>
      <c r="T344" s="262"/>
      <c r="AT344" s="263" t="s">
        <v>168</v>
      </c>
      <c r="AU344" s="263" t="s">
        <v>88</v>
      </c>
      <c r="AV344" s="251" t="s">
        <v>88</v>
      </c>
      <c r="AW344" s="251" t="s">
        <v>35</v>
      </c>
      <c r="AX344" s="251" t="s">
        <v>79</v>
      </c>
      <c r="AY344" s="263" t="s">
        <v>160</v>
      </c>
    </row>
    <row r="345" s="276" customFormat="true" ht="12.8" hidden="false" customHeight="false" outlineLevel="0" collapsed="false">
      <c r="B345" s="277"/>
      <c r="C345" s="278"/>
      <c r="D345" s="254" t="s">
        <v>168</v>
      </c>
      <c r="E345" s="279"/>
      <c r="F345" s="280" t="s">
        <v>1706</v>
      </c>
      <c r="G345" s="278"/>
      <c r="H345" s="279"/>
      <c r="I345" s="281"/>
      <c r="J345" s="278"/>
      <c r="K345" s="278"/>
      <c r="L345" s="282"/>
      <c r="M345" s="283"/>
      <c r="N345" s="284"/>
      <c r="O345" s="284"/>
      <c r="P345" s="284"/>
      <c r="Q345" s="284"/>
      <c r="R345" s="284"/>
      <c r="S345" s="284"/>
      <c r="T345" s="285"/>
      <c r="AT345" s="286" t="s">
        <v>168</v>
      </c>
      <c r="AU345" s="286" t="s">
        <v>88</v>
      </c>
      <c r="AV345" s="276" t="s">
        <v>86</v>
      </c>
      <c r="AW345" s="276" t="s">
        <v>35</v>
      </c>
      <c r="AX345" s="276" t="s">
        <v>79</v>
      </c>
      <c r="AY345" s="286" t="s">
        <v>160</v>
      </c>
    </row>
    <row r="346" s="264" customFormat="true" ht="12.8" hidden="false" customHeight="false" outlineLevel="0" collapsed="false">
      <c r="B346" s="265"/>
      <c r="C346" s="266"/>
      <c r="D346" s="254" t="s">
        <v>168</v>
      </c>
      <c r="E346" s="267"/>
      <c r="F346" s="268" t="s">
        <v>1717</v>
      </c>
      <c r="G346" s="266"/>
      <c r="H346" s="269" t="n">
        <v>261.18</v>
      </c>
      <c r="I346" s="270"/>
      <c r="J346" s="266"/>
      <c r="K346" s="266"/>
      <c r="L346" s="271"/>
      <c r="M346" s="272"/>
      <c r="N346" s="273"/>
      <c r="O346" s="273"/>
      <c r="P346" s="273"/>
      <c r="Q346" s="273"/>
      <c r="R346" s="273"/>
      <c r="S346" s="273"/>
      <c r="T346" s="274"/>
      <c r="AT346" s="275" t="s">
        <v>168</v>
      </c>
      <c r="AU346" s="275" t="s">
        <v>88</v>
      </c>
      <c r="AV346" s="264" t="s">
        <v>166</v>
      </c>
      <c r="AW346" s="264" t="s">
        <v>35</v>
      </c>
      <c r="AX346" s="264" t="s">
        <v>86</v>
      </c>
      <c r="AY346" s="275" t="s">
        <v>160</v>
      </c>
    </row>
    <row r="347" s="31" customFormat="true" ht="21.75" hidden="false" customHeight="true" outlineLevel="0" collapsed="false">
      <c r="A347" s="24"/>
      <c r="B347" s="25"/>
      <c r="C347" s="237" t="s">
        <v>388</v>
      </c>
      <c r="D347" s="237" t="s">
        <v>162</v>
      </c>
      <c r="E347" s="238" t="s">
        <v>1813</v>
      </c>
      <c r="F347" s="239" t="s">
        <v>1814</v>
      </c>
      <c r="G347" s="240" t="s">
        <v>213</v>
      </c>
      <c r="H347" s="241" t="n">
        <v>7835.4</v>
      </c>
      <c r="I347" s="242"/>
      <c r="J347" s="243" t="n">
        <f aca="false">ROUND(I347*H347,2)</f>
        <v>0</v>
      </c>
      <c r="K347" s="244"/>
      <c r="L347" s="30"/>
      <c r="M347" s="245"/>
      <c r="N347" s="246" t="s">
        <v>44</v>
      </c>
      <c r="O347" s="74"/>
      <c r="P347" s="247" t="n">
        <f aca="false">O347*H347</f>
        <v>0</v>
      </c>
      <c r="Q347" s="247" t="n">
        <v>0</v>
      </c>
      <c r="R347" s="247" t="n">
        <f aca="false">Q347*H347</f>
        <v>0</v>
      </c>
      <c r="S347" s="247" t="n">
        <v>0</v>
      </c>
      <c r="T347" s="248" t="n">
        <f aca="false">S347*H347</f>
        <v>0</v>
      </c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R347" s="249" t="s">
        <v>166</v>
      </c>
      <c r="AT347" s="249" t="s">
        <v>162</v>
      </c>
      <c r="AU347" s="249" t="s">
        <v>88</v>
      </c>
      <c r="AY347" s="3" t="s">
        <v>160</v>
      </c>
      <c r="BE347" s="250" t="n">
        <f aca="false">IF(N347="základní",J347,0)</f>
        <v>0</v>
      </c>
      <c r="BF347" s="250" t="n">
        <f aca="false">IF(N347="snížená",J347,0)</f>
        <v>0</v>
      </c>
      <c r="BG347" s="250" t="n">
        <f aca="false">IF(N347="zákl. přenesená",J347,0)</f>
        <v>0</v>
      </c>
      <c r="BH347" s="250" t="n">
        <f aca="false">IF(N347="sníž. přenesená",J347,0)</f>
        <v>0</v>
      </c>
      <c r="BI347" s="250" t="n">
        <f aca="false">IF(N347="nulová",J347,0)</f>
        <v>0</v>
      </c>
      <c r="BJ347" s="3" t="s">
        <v>86</v>
      </c>
      <c r="BK347" s="250" t="n">
        <f aca="false">ROUND(I347*H347,2)</f>
        <v>0</v>
      </c>
      <c r="BL347" s="3" t="s">
        <v>166</v>
      </c>
      <c r="BM347" s="249" t="s">
        <v>1815</v>
      </c>
    </row>
    <row r="348" s="251" customFormat="true" ht="12.8" hidden="false" customHeight="false" outlineLevel="0" collapsed="false">
      <c r="B348" s="252"/>
      <c r="C348" s="253"/>
      <c r="D348" s="254" t="s">
        <v>168</v>
      </c>
      <c r="E348" s="253"/>
      <c r="F348" s="256" t="s">
        <v>1816</v>
      </c>
      <c r="G348" s="253"/>
      <c r="H348" s="257" t="n">
        <v>7835.4</v>
      </c>
      <c r="I348" s="258"/>
      <c r="J348" s="253"/>
      <c r="K348" s="253"/>
      <c r="L348" s="259"/>
      <c r="M348" s="260"/>
      <c r="N348" s="261"/>
      <c r="O348" s="261"/>
      <c r="P348" s="261"/>
      <c r="Q348" s="261"/>
      <c r="R348" s="261"/>
      <c r="S348" s="261"/>
      <c r="T348" s="262"/>
      <c r="AT348" s="263" t="s">
        <v>168</v>
      </c>
      <c r="AU348" s="263" t="s">
        <v>88</v>
      </c>
      <c r="AV348" s="251" t="s">
        <v>88</v>
      </c>
      <c r="AW348" s="251" t="s">
        <v>3</v>
      </c>
      <c r="AX348" s="251" t="s">
        <v>86</v>
      </c>
      <c r="AY348" s="263" t="s">
        <v>160</v>
      </c>
    </row>
    <row r="349" s="31" customFormat="true" ht="21.75" hidden="false" customHeight="true" outlineLevel="0" collapsed="false">
      <c r="A349" s="24"/>
      <c r="B349" s="25"/>
      <c r="C349" s="237" t="s">
        <v>675</v>
      </c>
      <c r="D349" s="237" t="s">
        <v>162</v>
      </c>
      <c r="E349" s="238" t="s">
        <v>1817</v>
      </c>
      <c r="F349" s="239" t="s">
        <v>1818</v>
      </c>
      <c r="G349" s="240" t="s">
        <v>213</v>
      </c>
      <c r="H349" s="241" t="n">
        <v>261.18</v>
      </c>
      <c r="I349" s="242"/>
      <c r="J349" s="243" t="n">
        <f aca="false">ROUND(I349*H349,2)</f>
        <v>0</v>
      </c>
      <c r="K349" s="244"/>
      <c r="L349" s="30"/>
      <c r="M349" s="245"/>
      <c r="N349" s="246" t="s">
        <v>44</v>
      </c>
      <c r="O349" s="74"/>
      <c r="P349" s="247" t="n">
        <f aca="false">O349*H349</f>
        <v>0</v>
      </c>
      <c r="Q349" s="247" t="n">
        <v>0</v>
      </c>
      <c r="R349" s="247" t="n">
        <f aca="false">Q349*H349</f>
        <v>0</v>
      </c>
      <c r="S349" s="247" t="n">
        <v>0</v>
      </c>
      <c r="T349" s="248" t="n">
        <f aca="false">S349*H349</f>
        <v>0</v>
      </c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R349" s="249" t="s">
        <v>166</v>
      </c>
      <c r="AT349" s="249" t="s">
        <v>162</v>
      </c>
      <c r="AU349" s="249" t="s">
        <v>88</v>
      </c>
      <c r="AY349" s="3" t="s">
        <v>160</v>
      </c>
      <c r="BE349" s="250" t="n">
        <f aca="false">IF(N349="základní",J349,0)</f>
        <v>0</v>
      </c>
      <c r="BF349" s="250" t="n">
        <f aca="false">IF(N349="snížená",J349,0)</f>
        <v>0</v>
      </c>
      <c r="BG349" s="250" t="n">
        <f aca="false">IF(N349="zákl. přenesená",J349,0)</f>
        <v>0</v>
      </c>
      <c r="BH349" s="250" t="n">
        <f aca="false">IF(N349="sníž. přenesená",J349,0)</f>
        <v>0</v>
      </c>
      <c r="BI349" s="250" t="n">
        <f aca="false">IF(N349="nulová",J349,0)</f>
        <v>0</v>
      </c>
      <c r="BJ349" s="3" t="s">
        <v>86</v>
      </c>
      <c r="BK349" s="250" t="n">
        <f aca="false">ROUND(I349*H349,2)</f>
        <v>0</v>
      </c>
      <c r="BL349" s="3" t="s">
        <v>166</v>
      </c>
      <c r="BM349" s="249" t="s">
        <v>1819</v>
      </c>
    </row>
    <row r="350" s="31" customFormat="true" ht="16.5" hidden="false" customHeight="true" outlineLevel="0" collapsed="false">
      <c r="A350" s="24"/>
      <c r="B350" s="25"/>
      <c r="C350" s="237" t="s">
        <v>679</v>
      </c>
      <c r="D350" s="237" t="s">
        <v>162</v>
      </c>
      <c r="E350" s="238" t="s">
        <v>1820</v>
      </c>
      <c r="F350" s="239" t="s">
        <v>1821</v>
      </c>
      <c r="G350" s="240" t="s">
        <v>165</v>
      </c>
      <c r="H350" s="241" t="n">
        <v>3.228</v>
      </c>
      <c r="I350" s="242"/>
      <c r="J350" s="243" t="n">
        <f aca="false">ROUND(I350*H350,2)</f>
        <v>0</v>
      </c>
      <c r="K350" s="244"/>
      <c r="L350" s="30"/>
      <c r="M350" s="245"/>
      <c r="N350" s="246" t="s">
        <v>44</v>
      </c>
      <c r="O350" s="74"/>
      <c r="P350" s="247" t="n">
        <f aca="false">O350*H350</f>
        <v>0</v>
      </c>
      <c r="Q350" s="247" t="n">
        <v>0</v>
      </c>
      <c r="R350" s="247" t="n">
        <f aca="false">Q350*H350</f>
        <v>0</v>
      </c>
      <c r="S350" s="247" t="n">
        <v>2.27</v>
      </c>
      <c r="T350" s="248" t="n">
        <f aca="false">S350*H350</f>
        <v>7.32756</v>
      </c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R350" s="249" t="s">
        <v>166</v>
      </c>
      <c r="AT350" s="249" t="s">
        <v>162</v>
      </c>
      <c r="AU350" s="249" t="s">
        <v>88</v>
      </c>
      <c r="AY350" s="3" t="s">
        <v>160</v>
      </c>
      <c r="BE350" s="250" t="n">
        <f aca="false">IF(N350="základní",J350,0)</f>
        <v>0</v>
      </c>
      <c r="BF350" s="250" t="n">
        <f aca="false">IF(N350="snížená",J350,0)</f>
        <v>0</v>
      </c>
      <c r="BG350" s="250" t="n">
        <f aca="false">IF(N350="zákl. přenesená",J350,0)</f>
        <v>0</v>
      </c>
      <c r="BH350" s="250" t="n">
        <f aca="false">IF(N350="sníž. přenesená",J350,0)</f>
        <v>0</v>
      </c>
      <c r="BI350" s="250" t="n">
        <f aca="false">IF(N350="nulová",J350,0)</f>
        <v>0</v>
      </c>
      <c r="BJ350" s="3" t="s">
        <v>86</v>
      </c>
      <c r="BK350" s="250" t="n">
        <f aca="false">ROUND(I350*H350,2)</f>
        <v>0</v>
      </c>
      <c r="BL350" s="3" t="s">
        <v>166</v>
      </c>
      <c r="BM350" s="249" t="s">
        <v>1822</v>
      </c>
    </row>
    <row r="351" s="251" customFormat="true" ht="12.8" hidden="false" customHeight="false" outlineLevel="0" collapsed="false">
      <c r="B351" s="252"/>
      <c r="C351" s="253"/>
      <c r="D351" s="254" t="s">
        <v>168</v>
      </c>
      <c r="E351" s="255"/>
      <c r="F351" s="256" t="s">
        <v>1823</v>
      </c>
      <c r="G351" s="253"/>
      <c r="H351" s="257" t="n">
        <v>3.228</v>
      </c>
      <c r="I351" s="258"/>
      <c r="J351" s="253"/>
      <c r="K351" s="253"/>
      <c r="L351" s="259"/>
      <c r="M351" s="260"/>
      <c r="N351" s="261"/>
      <c r="O351" s="261"/>
      <c r="P351" s="261"/>
      <c r="Q351" s="261"/>
      <c r="R351" s="261"/>
      <c r="S351" s="261"/>
      <c r="T351" s="262"/>
      <c r="AT351" s="263" t="s">
        <v>168</v>
      </c>
      <c r="AU351" s="263" t="s">
        <v>88</v>
      </c>
      <c r="AV351" s="251" t="s">
        <v>88</v>
      </c>
      <c r="AW351" s="251" t="s">
        <v>35</v>
      </c>
      <c r="AX351" s="251" t="s">
        <v>79</v>
      </c>
      <c r="AY351" s="263" t="s">
        <v>160</v>
      </c>
    </row>
    <row r="352" s="276" customFormat="true" ht="12.8" hidden="false" customHeight="false" outlineLevel="0" collapsed="false">
      <c r="B352" s="277"/>
      <c r="C352" s="278"/>
      <c r="D352" s="254" t="s">
        <v>168</v>
      </c>
      <c r="E352" s="279"/>
      <c r="F352" s="280" t="s">
        <v>1608</v>
      </c>
      <c r="G352" s="278"/>
      <c r="H352" s="279"/>
      <c r="I352" s="281"/>
      <c r="J352" s="278"/>
      <c r="K352" s="278"/>
      <c r="L352" s="282"/>
      <c r="M352" s="283"/>
      <c r="N352" s="284"/>
      <c r="O352" s="284"/>
      <c r="P352" s="284"/>
      <c r="Q352" s="284"/>
      <c r="R352" s="284"/>
      <c r="S352" s="284"/>
      <c r="T352" s="285"/>
      <c r="AT352" s="286" t="s">
        <v>168</v>
      </c>
      <c r="AU352" s="286" t="s">
        <v>88</v>
      </c>
      <c r="AV352" s="276" t="s">
        <v>86</v>
      </c>
      <c r="AW352" s="276" t="s">
        <v>35</v>
      </c>
      <c r="AX352" s="276" t="s">
        <v>79</v>
      </c>
      <c r="AY352" s="286" t="s">
        <v>160</v>
      </c>
    </row>
    <row r="353" s="264" customFormat="true" ht="12.8" hidden="false" customHeight="false" outlineLevel="0" collapsed="false">
      <c r="B353" s="265"/>
      <c r="C353" s="266"/>
      <c r="D353" s="254" t="s">
        <v>168</v>
      </c>
      <c r="E353" s="267"/>
      <c r="F353" s="268" t="s">
        <v>172</v>
      </c>
      <c r="G353" s="266"/>
      <c r="H353" s="269" t="n">
        <v>3.228</v>
      </c>
      <c r="I353" s="270"/>
      <c r="J353" s="266"/>
      <c r="K353" s="266"/>
      <c r="L353" s="271"/>
      <c r="M353" s="272"/>
      <c r="N353" s="273"/>
      <c r="O353" s="273"/>
      <c r="P353" s="273"/>
      <c r="Q353" s="273"/>
      <c r="R353" s="273"/>
      <c r="S353" s="273"/>
      <c r="T353" s="274"/>
      <c r="AT353" s="275" t="s">
        <v>168</v>
      </c>
      <c r="AU353" s="275" t="s">
        <v>88</v>
      </c>
      <c r="AV353" s="264" t="s">
        <v>166</v>
      </c>
      <c r="AW353" s="264" t="s">
        <v>35</v>
      </c>
      <c r="AX353" s="264" t="s">
        <v>86</v>
      </c>
      <c r="AY353" s="275" t="s">
        <v>160</v>
      </c>
    </row>
    <row r="354" s="31" customFormat="true" ht="21.75" hidden="false" customHeight="true" outlineLevel="0" collapsed="false">
      <c r="A354" s="24"/>
      <c r="B354" s="25"/>
      <c r="C354" s="237" t="s">
        <v>681</v>
      </c>
      <c r="D354" s="237" t="s">
        <v>162</v>
      </c>
      <c r="E354" s="238" t="s">
        <v>1824</v>
      </c>
      <c r="F354" s="239" t="s">
        <v>1825</v>
      </c>
      <c r="G354" s="240" t="s">
        <v>165</v>
      </c>
      <c r="H354" s="241" t="n">
        <v>2.678</v>
      </c>
      <c r="I354" s="242"/>
      <c r="J354" s="243" t="n">
        <f aca="false">ROUND(I354*H354,2)</f>
        <v>0</v>
      </c>
      <c r="K354" s="244"/>
      <c r="L354" s="30"/>
      <c r="M354" s="245"/>
      <c r="N354" s="246" t="s">
        <v>44</v>
      </c>
      <c r="O354" s="74"/>
      <c r="P354" s="247" t="n">
        <f aca="false">O354*H354</f>
        <v>0</v>
      </c>
      <c r="Q354" s="247" t="n">
        <v>0</v>
      </c>
      <c r="R354" s="247" t="n">
        <f aca="false">Q354*H354</f>
        <v>0</v>
      </c>
      <c r="S354" s="247" t="n">
        <v>1.8</v>
      </c>
      <c r="T354" s="248" t="n">
        <f aca="false">S354*H354</f>
        <v>4.8204</v>
      </c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R354" s="249" t="s">
        <v>166</v>
      </c>
      <c r="AT354" s="249" t="s">
        <v>162</v>
      </c>
      <c r="AU354" s="249" t="s">
        <v>88</v>
      </c>
      <c r="AY354" s="3" t="s">
        <v>160</v>
      </c>
      <c r="BE354" s="250" t="n">
        <f aca="false">IF(N354="základní",J354,0)</f>
        <v>0</v>
      </c>
      <c r="BF354" s="250" t="n">
        <f aca="false">IF(N354="snížená",J354,0)</f>
        <v>0</v>
      </c>
      <c r="BG354" s="250" t="n">
        <f aca="false">IF(N354="zákl. přenesená",J354,0)</f>
        <v>0</v>
      </c>
      <c r="BH354" s="250" t="n">
        <f aca="false">IF(N354="sníž. přenesená",J354,0)</f>
        <v>0</v>
      </c>
      <c r="BI354" s="250" t="n">
        <f aca="false">IF(N354="nulová",J354,0)</f>
        <v>0</v>
      </c>
      <c r="BJ354" s="3" t="s">
        <v>86</v>
      </c>
      <c r="BK354" s="250" t="n">
        <f aca="false">ROUND(I354*H354,2)</f>
        <v>0</v>
      </c>
      <c r="BL354" s="3" t="s">
        <v>166</v>
      </c>
      <c r="BM354" s="249" t="s">
        <v>1826</v>
      </c>
    </row>
    <row r="355" s="251" customFormat="true" ht="12.8" hidden="false" customHeight="false" outlineLevel="0" collapsed="false">
      <c r="B355" s="252"/>
      <c r="C355" s="253"/>
      <c r="D355" s="254" t="s">
        <v>168</v>
      </c>
      <c r="E355" s="255"/>
      <c r="F355" s="256" t="s">
        <v>1827</v>
      </c>
      <c r="G355" s="253"/>
      <c r="H355" s="257" t="n">
        <v>1.316</v>
      </c>
      <c r="I355" s="258"/>
      <c r="J355" s="253"/>
      <c r="K355" s="253"/>
      <c r="L355" s="259"/>
      <c r="M355" s="260"/>
      <c r="N355" s="261"/>
      <c r="O355" s="261"/>
      <c r="P355" s="261"/>
      <c r="Q355" s="261"/>
      <c r="R355" s="261"/>
      <c r="S355" s="261"/>
      <c r="T355" s="262"/>
      <c r="AT355" s="263" t="s">
        <v>168</v>
      </c>
      <c r="AU355" s="263" t="s">
        <v>88</v>
      </c>
      <c r="AV355" s="251" t="s">
        <v>88</v>
      </c>
      <c r="AW355" s="251" t="s">
        <v>35</v>
      </c>
      <c r="AX355" s="251" t="s">
        <v>79</v>
      </c>
      <c r="AY355" s="263" t="s">
        <v>160</v>
      </c>
    </row>
    <row r="356" s="251" customFormat="true" ht="12.8" hidden="false" customHeight="false" outlineLevel="0" collapsed="false">
      <c r="B356" s="252"/>
      <c r="C356" s="253"/>
      <c r="D356" s="254" t="s">
        <v>168</v>
      </c>
      <c r="E356" s="255"/>
      <c r="F356" s="256" t="s">
        <v>1828</v>
      </c>
      <c r="G356" s="253"/>
      <c r="H356" s="257" t="n">
        <v>0.972</v>
      </c>
      <c r="I356" s="258"/>
      <c r="J356" s="253"/>
      <c r="K356" s="253"/>
      <c r="L356" s="259"/>
      <c r="M356" s="260"/>
      <c r="N356" s="261"/>
      <c r="O356" s="261"/>
      <c r="P356" s="261"/>
      <c r="Q356" s="261"/>
      <c r="R356" s="261"/>
      <c r="S356" s="261"/>
      <c r="T356" s="262"/>
      <c r="AT356" s="263" t="s">
        <v>168</v>
      </c>
      <c r="AU356" s="263" t="s">
        <v>88</v>
      </c>
      <c r="AV356" s="251" t="s">
        <v>88</v>
      </c>
      <c r="AW356" s="251" t="s">
        <v>35</v>
      </c>
      <c r="AX356" s="251" t="s">
        <v>79</v>
      </c>
      <c r="AY356" s="263" t="s">
        <v>160</v>
      </c>
    </row>
    <row r="357" s="251" customFormat="true" ht="12.8" hidden="false" customHeight="false" outlineLevel="0" collapsed="false">
      <c r="B357" s="252"/>
      <c r="C357" s="253"/>
      <c r="D357" s="254" t="s">
        <v>168</v>
      </c>
      <c r="E357" s="255"/>
      <c r="F357" s="256" t="s">
        <v>1829</v>
      </c>
      <c r="G357" s="253"/>
      <c r="H357" s="257" t="n">
        <v>0.39</v>
      </c>
      <c r="I357" s="258"/>
      <c r="J357" s="253"/>
      <c r="K357" s="253"/>
      <c r="L357" s="259"/>
      <c r="M357" s="260"/>
      <c r="N357" s="261"/>
      <c r="O357" s="261"/>
      <c r="P357" s="261"/>
      <c r="Q357" s="261"/>
      <c r="R357" s="261"/>
      <c r="S357" s="261"/>
      <c r="T357" s="262"/>
      <c r="AT357" s="263" t="s">
        <v>168</v>
      </c>
      <c r="AU357" s="263" t="s">
        <v>88</v>
      </c>
      <c r="AV357" s="251" t="s">
        <v>88</v>
      </c>
      <c r="AW357" s="251" t="s">
        <v>35</v>
      </c>
      <c r="AX357" s="251" t="s">
        <v>79</v>
      </c>
      <c r="AY357" s="263" t="s">
        <v>160</v>
      </c>
    </row>
    <row r="358" s="264" customFormat="true" ht="12.8" hidden="false" customHeight="false" outlineLevel="0" collapsed="false">
      <c r="B358" s="265"/>
      <c r="C358" s="266"/>
      <c r="D358" s="254" t="s">
        <v>168</v>
      </c>
      <c r="E358" s="267"/>
      <c r="F358" s="268" t="s">
        <v>172</v>
      </c>
      <c r="G358" s="266"/>
      <c r="H358" s="269" t="n">
        <v>2.678</v>
      </c>
      <c r="I358" s="270"/>
      <c r="J358" s="266"/>
      <c r="K358" s="266"/>
      <c r="L358" s="271"/>
      <c r="M358" s="272"/>
      <c r="N358" s="273"/>
      <c r="O358" s="273"/>
      <c r="P358" s="273"/>
      <c r="Q358" s="273"/>
      <c r="R358" s="273"/>
      <c r="S358" s="273"/>
      <c r="T358" s="274"/>
      <c r="AT358" s="275" t="s">
        <v>168</v>
      </c>
      <c r="AU358" s="275" t="s">
        <v>88</v>
      </c>
      <c r="AV358" s="264" t="s">
        <v>166</v>
      </c>
      <c r="AW358" s="264" t="s">
        <v>35</v>
      </c>
      <c r="AX358" s="264" t="s">
        <v>86</v>
      </c>
      <c r="AY358" s="275" t="s">
        <v>160</v>
      </c>
    </row>
    <row r="359" s="31" customFormat="true" ht="16.5" hidden="false" customHeight="true" outlineLevel="0" collapsed="false">
      <c r="A359" s="24"/>
      <c r="B359" s="25"/>
      <c r="C359" s="237" t="s">
        <v>685</v>
      </c>
      <c r="D359" s="237" t="s">
        <v>162</v>
      </c>
      <c r="E359" s="238" t="s">
        <v>1830</v>
      </c>
      <c r="F359" s="239" t="s">
        <v>1831</v>
      </c>
      <c r="G359" s="240" t="s">
        <v>221</v>
      </c>
      <c r="H359" s="241" t="n">
        <v>13.65</v>
      </c>
      <c r="I359" s="242"/>
      <c r="J359" s="243" t="n">
        <f aca="false">ROUND(I359*H359,2)</f>
        <v>0</v>
      </c>
      <c r="K359" s="244"/>
      <c r="L359" s="30"/>
      <c r="M359" s="245"/>
      <c r="N359" s="246" t="s">
        <v>44</v>
      </c>
      <c r="O359" s="74"/>
      <c r="P359" s="247" t="n">
        <f aca="false">O359*H359</f>
        <v>0</v>
      </c>
      <c r="Q359" s="247" t="n">
        <v>0</v>
      </c>
      <c r="R359" s="247" t="n">
        <f aca="false">Q359*H359</f>
        <v>0</v>
      </c>
      <c r="S359" s="247" t="n">
        <v>0.144</v>
      </c>
      <c r="T359" s="248" t="n">
        <f aca="false">S359*H359</f>
        <v>1.9656</v>
      </c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R359" s="249" t="s">
        <v>166</v>
      </c>
      <c r="AT359" s="249" t="s">
        <v>162</v>
      </c>
      <c r="AU359" s="249" t="s">
        <v>88</v>
      </c>
      <c r="AY359" s="3" t="s">
        <v>160</v>
      </c>
      <c r="BE359" s="250" t="n">
        <f aca="false">IF(N359="základní",J359,0)</f>
        <v>0</v>
      </c>
      <c r="BF359" s="250" t="n">
        <f aca="false">IF(N359="snížená",J359,0)</f>
        <v>0</v>
      </c>
      <c r="BG359" s="250" t="n">
        <f aca="false">IF(N359="zákl. přenesená",J359,0)</f>
        <v>0</v>
      </c>
      <c r="BH359" s="250" t="n">
        <f aca="false">IF(N359="sníž. přenesená",J359,0)</f>
        <v>0</v>
      </c>
      <c r="BI359" s="250" t="n">
        <f aca="false">IF(N359="nulová",J359,0)</f>
        <v>0</v>
      </c>
      <c r="BJ359" s="3" t="s">
        <v>86</v>
      </c>
      <c r="BK359" s="250" t="n">
        <f aca="false">ROUND(I359*H359,2)</f>
        <v>0</v>
      </c>
      <c r="BL359" s="3" t="s">
        <v>166</v>
      </c>
      <c r="BM359" s="249" t="s">
        <v>1832</v>
      </c>
    </row>
    <row r="360" s="251" customFormat="true" ht="12.8" hidden="false" customHeight="false" outlineLevel="0" collapsed="false">
      <c r="B360" s="252"/>
      <c r="C360" s="253"/>
      <c r="D360" s="254" t="s">
        <v>168</v>
      </c>
      <c r="E360" s="255"/>
      <c r="F360" s="256" t="s">
        <v>1833</v>
      </c>
      <c r="G360" s="253"/>
      <c r="H360" s="257" t="n">
        <v>13.65</v>
      </c>
      <c r="I360" s="258"/>
      <c r="J360" s="253"/>
      <c r="K360" s="253"/>
      <c r="L360" s="259"/>
      <c r="M360" s="260"/>
      <c r="N360" s="261"/>
      <c r="O360" s="261"/>
      <c r="P360" s="261"/>
      <c r="Q360" s="261"/>
      <c r="R360" s="261"/>
      <c r="S360" s="261"/>
      <c r="T360" s="262"/>
      <c r="AT360" s="263" t="s">
        <v>168</v>
      </c>
      <c r="AU360" s="263" t="s">
        <v>88</v>
      </c>
      <c r="AV360" s="251" t="s">
        <v>88</v>
      </c>
      <c r="AW360" s="251" t="s">
        <v>35</v>
      </c>
      <c r="AX360" s="251" t="s">
        <v>79</v>
      </c>
      <c r="AY360" s="263" t="s">
        <v>160</v>
      </c>
    </row>
    <row r="361" s="264" customFormat="true" ht="12.8" hidden="false" customHeight="false" outlineLevel="0" collapsed="false">
      <c r="B361" s="265"/>
      <c r="C361" s="266"/>
      <c r="D361" s="254" t="s">
        <v>168</v>
      </c>
      <c r="E361" s="267"/>
      <c r="F361" s="268" t="s">
        <v>172</v>
      </c>
      <c r="G361" s="266"/>
      <c r="H361" s="269" t="n">
        <v>13.65</v>
      </c>
      <c r="I361" s="270"/>
      <c r="J361" s="266"/>
      <c r="K361" s="266"/>
      <c r="L361" s="271"/>
      <c r="M361" s="272"/>
      <c r="N361" s="273"/>
      <c r="O361" s="273"/>
      <c r="P361" s="273"/>
      <c r="Q361" s="273"/>
      <c r="R361" s="273"/>
      <c r="S361" s="273"/>
      <c r="T361" s="274"/>
      <c r="AT361" s="275" t="s">
        <v>168</v>
      </c>
      <c r="AU361" s="275" t="s">
        <v>88</v>
      </c>
      <c r="AV361" s="264" t="s">
        <v>166</v>
      </c>
      <c r="AW361" s="264" t="s">
        <v>35</v>
      </c>
      <c r="AX361" s="264" t="s">
        <v>86</v>
      </c>
      <c r="AY361" s="275" t="s">
        <v>160</v>
      </c>
    </row>
    <row r="362" s="220" customFormat="true" ht="22.8" hidden="false" customHeight="true" outlineLevel="0" collapsed="false">
      <c r="B362" s="221"/>
      <c r="C362" s="222"/>
      <c r="D362" s="223" t="s">
        <v>78</v>
      </c>
      <c r="E362" s="235" t="s">
        <v>295</v>
      </c>
      <c r="F362" s="235" t="s">
        <v>296</v>
      </c>
      <c r="G362" s="222"/>
      <c r="H362" s="222"/>
      <c r="I362" s="225"/>
      <c r="J362" s="236" t="n">
        <f aca="false">BK362</f>
        <v>0</v>
      </c>
      <c r="K362" s="222"/>
      <c r="L362" s="227"/>
      <c r="M362" s="228"/>
      <c r="N362" s="229"/>
      <c r="O362" s="229"/>
      <c r="P362" s="230" t="n">
        <f aca="false">SUM(P363:P367)</f>
        <v>0</v>
      </c>
      <c r="Q362" s="229"/>
      <c r="R362" s="230" t="n">
        <f aca="false">SUM(R363:R367)</f>
        <v>0</v>
      </c>
      <c r="S362" s="229"/>
      <c r="T362" s="231" t="n">
        <f aca="false">SUM(T363:T367)</f>
        <v>0</v>
      </c>
      <c r="AR362" s="232" t="s">
        <v>86</v>
      </c>
      <c r="AT362" s="233" t="s">
        <v>78</v>
      </c>
      <c r="AU362" s="233" t="s">
        <v>86</v>
      </c>
      <c r="AY362" s="232" t="s">
        <v>160</v>
      </c>
      <c r="BK362" s="234" t="n">
        <f aca="false">SUM(BK363:BK367)</f>
        <v>0</v>
      </c>
    </row>
    <row r="363" s="31" customFormat="true" ht="21.75" hidden="false" customHeight="true" outlineLevel="0" collapsed="false">
      <c r="A363" s="24"/>
      <c r="B363" s="25"/>
      <c r="C363" s="237" t="s">
        <v>689</v>
      </c>
      <c r="D363" s="237" t="s">
        <v>162</v>
      </c>
      <c r="E363" s="238" t="s">
        <v>298</v>
      </c>
      <c r="F363" s="239" t="s">
        <v>299</v>
      </c>
      <c r="G363" s="240" t="s">
        <v>189</v>
      </c>
      <c r="H363" s="241" t="n">
        <v>14.373</v>
      </c>
      <c r="I363" s="242"/>
      <c r="J363" s="243" t="n">
        <f aca="false">ROUND(I363*H363,2)</f>
        <v>0</v>
      </c>
      <c r="K363" s="244"/>
      <c r="L363" s="30"/>
      <c r="M363" s="245"/>
      <c r="N363" s="246" t="s">
        <v>44</v>
      </c>
      <c r="O363" s="74"/>
      <c r="P363" s="247" t="n">
        <f aca="false">O363*H363</f>
        <v>0</v>
      </c>
      <c r="Q363" s="247" t="n">
        <v>0</v>
      </c>
      <c r="R363" s="247" t="n">
        <f aca="false">Q363*H363</f>
        <v>0</v>
      </c>
      <c r="S363" s="247" t="n">
        <v>0</v>
      </c>
      <c r="T363" s="248" t="n">
        <f aca="false">S363*H363</f>
        <v>0</v>
      </c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R363" s="249" t="s">
        <v>166</v>
      </c>
      <c r="AT363" s="249" t="s">
        <v>162</v>
      </c>
      <c r="AU363" s="249" t="s">
        <v>88</v>
      </c>
      <c r="AY363" s="3" t="s">
        <v>160</v>
      </c>
      <c r="BE363" s="250" t="n">
        <f aca="false">IF(N363="základní",J363,0)</f>
        <v>0</v>
      </c>
      <c r="BF363" s="250" t="n">
        <f aca="false">IF(N363="snížená",J363,0)</f>
        <v>0</v>
      </c>
      <c r="BG363" s="250" t="n">
        <f aca="false">IF(N363="zákl. přenesená",J363,0)</f>
        <v>0</v>
      </c>
      <c r="BH363" s="250" t="n">
        <f aca="false">IF(N363="sníž. přenesená",J363,0)</f>
        <v>0</v>
      </c>
      <c r="BI363" s="250" t="n">
        <f aca="false">IF(N363="nulová",J363,0)</f>
        <v>0</v>
      </c>
      <c r="BJ363" s="3" t="s">
        <v>86</v>
      </c>
      <c r="BK363" s="250" t="n">
        <f aca="false">ROUND(I363*H363,2)</f>
        <v>0</v>
      </c>
      <c r="BL363" s="3" t="s">
        <v>166</v>
      </c>
      <c r="BM363" s="249" t="s">
        <v>1834</v>
      </c>
    </row>
    <row r="364" s="31" customFormat="true" ht="21.75" hidden="false" customHeight="true" outlineLevel="0" collapsed="false">
      <c r="A364" s="24"/>
      <c r="B364" s="25"/>
      <c r="C364" s="237" t="s">
        <v>691</v>
      </c>
      <c r="D364" s="237" t="s">
        <v>162</v>
      </c>
      <c r="E364" s="238" t="s">
        <v>302</v>
      </c>
      <c r="F364" s="239" t="s">
        <v>303</v>
      </c>
      <c r="G364" s="240" t="s">
        <v>189</v>
      </c>
      <c r="H364" s="241" t="n">
        <v>14.373</v>
      </c>
      <c r="I364" s="242"/>
      <c r="J364" s="243" t="n">
        <f aca="false">ROUND(I364*H364,2)</f>
        <v>0</v>
      </c>
      <c r="K364" s="244"/>
      <c r="L364" s="30"/>
      <c r="M364" s="245"/>
      <c r="N364" s="246" t="s">
        <v>44</v>
      </c>
      <c r="O364" s="74"/>
      <c r="P364" s="247" t="n">
        <f aca="false">O364*H364</f>
        <v>0</v>
      </c>
      <c r="Q364" s="247" t="n">
        <v>0</v>
      </c>
      <c r="R364" s="247" t="n">
        <f aca="false">Q364*H364</f>
        <v>0</v>
      </c>
      <c r="S364" s="247" t="n">
        <v>0</v>
      </c>
      <c r="T364" s="248" t="n">
        <f aca="false">S364*H364</f>
        <v>0</v>
      </c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R364" s="249" t="s">
        <v>166</v>
      </c>
      <c r="AT364" s="249" t="s">
        <v>162</v>
      </c>
      <c r="AU364" s="249" t="s">
        <v>88</v>
      </c>
      <c r="AY364" s="3" t="s">
        <v>160</v>
      </c>
      <c r="BE364" s="250" t="n">
        <f aca="false">IF(N364="základní",J364,0)</f>
        <v>0</v>
      </c>
      <c r="BF364" s="250" t="n">
        <f aca="false">IF(N364="snížená",J364,0)</f>
        <v>0</v>
      </c>
      <c r="BG364" s="250" t="n">
        <f aca="false">IF(N364="zákl. přenesená",J364,0)</f>
        <v>0</v>
      </c>
      <c r="BH364" s="250" t="n">
        <f aca="false">IF(N364="sníž. přenesená",J364,0)</f>
        <v>0</v>
      </c>
      <c r="BI364" s="250" t="n">
        <f aca="false">IF(N364="nulová",J364,0)</f>
        <v>0</v>
      </c>
      <c r="BJ364" s="3" t="s">
        <v>86</v>
      </c>
      <c r="BK364" s="250" t="n">
        <f aca="false">ROUND(I364*H364,2)</f>
        <v>0</v>
      </c>
      <c r="BL364" s="3" t="s">
        <v>166</v>
      </c>
      <c r="BM364" s="249" t="s">
        <v>1835</v>
      </c>
    </row>
    <row r="365" s="31" customFormat="true" ht="21.75" hidden="false" customHeight="true" outlineLevel="0" collapsed="false">
      <c r="A365" s="24"/>
      <c r="B365" s="25"/>
      <c r="C365" s="237" t="s">
        <v>695</v>
      </c>
      <c r="D365" s="237" t="s">
        <v>162</v>
      </c>
      <c r="E365" s="238" t="s">
        <v>306</v>
      </c>
      <c r="F365" s="239" t="s">
        <v>307</v>
      </c>
      <c r="G365" s="240" t="s">
        <v>189</v>
      </c>
      <c r="H365" s="241" t="n">
        <v>402.444</v>
      </c>
      <c r="I365" s="242"/>
      <c r="J365" s="243" t="n">
        <f aca="false">ROUND(I365*H365,2)</f>
        <v>0</v>
      </c>
      <c r="K365" s="244"/>
      <c r="L365" s="30"/>
      <c r="M365" s="245"/>
      <c r="N365" s="246" t="s">
        <v>44</v>
      </c>
      <c r="O365" s="74"/>
      <c r="P365" s="247" t="n">
        <f aca="false">O365*H365</f>
        <v>0</v>
      </c>
      <c r="Q365" s="247" t="n">
        <v>0</v>
      </c>
      <c r="R365" s="247" t="n">
        <f aca="false">Q365*H365</f>
        <v>0</v>
      </c>
      <c r="S365" s="247" t="n">
        <v>0</v>
      </c>
      <c r="T365" s="248" t="n">
        <f aca="false">S365*H365</f>
        <v>0</v>
      </c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R365" s="249" t="s">
        <v>166</v>
      </c>
      <c r="AT365" s="249" t="s">
        <v>162</v>
      </c>
      <c r="AU365" s="249" t="s">
        <v>88</v>
      </c>
      <c r="AY365" s="3" t="s">
        <v>160</v>
      </c>
      <c r="BE365" s="250" t="n">
        <f aca="false">IF(N365="základní",J365,0)</f>
        <v>0</v>
      </c>
      <c r="BF365" s="250" t="n">
        <f aca="false">IF(N365="snížená",J365,0)</f>
        <v>0</v>
      </c>
      <c r="BG365" s="250" t="n">
        <f aca="false">IF(N365="zákl. přenesená",J365,0)</f>
        <v>0</v>
      </c>
      <c r="BH365" s="250" t="n">
        <f aca="false">IF(N365="sníž. přenesená",J365,0)</f>
        <v>0</v>
      </c>
      <c r="BI365" s="250" t="n">
        <f aca="false">IF(N365="nulová",J365,0)</f>
        <v>0</v>
      </c>
      <c r="BJ365" s="3" t="s">
        <v>86</v>
      </c>
      <c r="BK365" s="250" t="n">
        <f aca="false">ROUND(I365*H365,2)</f>
        <v>0</v>
      </c>
      <c r="BL365" s="3" t="s">
        <v>166</v>
      </c>
      <c r="BM365" s="249" t="s">
        <v>1836</v>
      </c>
    </row>
    <row r="366" s="251" customFormat="true" ht="12.8" hidden="false" customHeight="false" outlineLevel="0" collapsed="false">
      <c r="B366" s="252"/>
      <c r="C366" s="253"/>
      <c r="D366" s="254" t="s">
        <v>168</v>
      </c>
      <c r="E366" s="253"/>
      <c r="F366" s="256" t="s">
        <v>1837</v>
      </c>
      <c r="G366" s="253"/>
      <c r="H366" s="257" t="n">
        <v>402.444</v>
      </c>
      <c r="I366" s="258"/>
      <c r="J366" s="253"/>
      <c r="K366" s="253"/>
      <c r="L366" s="259"/>
      <c r="M366" s="260"/>
      <c r="N366" s="261"/>
      <c r="O366" s="261"/>
      <c r="P366" s="261"/>
      <c r="Q366" s="261"/>
      <c r="R366" s="261"/>
      <c r="S366" s="261"/>
      <c r="T366" s="262"/>
      <c r="AT366" s="263" t="s">
        <v>168</v>
      </c>
      <c r="AU366" s="263" t="s">
        <v>88</v>
      </c>
      <c r="AV366" s="251" t="s">
        <v>88</v>
      </c>
      <c r="AW366" s="251" t="s">
        <v>3</v>
      </c>
      <c r="AX366" s="251" t="s">
        <v>86</v>
      </c>
      <c r="AY366" s="263" t="s">
        <v>160</v>
      </c>
    </row>
    <row r="367" s="31" customFormat="true" ht="33" hidden="false" customHeight="true" outlineLevel="0" collapsed="false">
      <c r="A367" s="24"/>
      <c r="B367" s="25"/>
      <c r="C367" s="237" t="s">
        <v>699</v>
      </c>
      <c r="D367" s="237" t="s">
        <v>162</v>
      </c>
      <c r="E367" s="238" t="s">
        <v>311</v>
      </c>
      <c r="F367" s="239" t="s">
        <v>312</v>
      </c>
      <c r="G367" s="240" t="s">
        <v>189</v>
      </c>
      <c r="H367" s="241" t="n">
        <v>14.373</v>
      </c>
      <c r="I367" s="242"/>
      <c r="J367" s="243" t="n">
        <f aca="false">ROUND(I367*H367,2)</f>
        <v>0</v>
      </c>
      <c r="K367" s="244"/>
      <c r="L367" s="30"/>
      <c r="M367" s="245"/>
      <c r="N367" s="246" t="s">
        <v>44</v>
      </c>
      <c r="O367" s="74"/>
      <c r="P367" s="247" t="n">
        <f aca="false">O367*H367</f>
        <v>0</v>
      </c>
      <c r="Q367" s="247" t="n">
        <v>0</v>
      </c>
      <c r="R367" s="247" t="n">
        <f aca="false">Q367*H367</f>
        <v>0</v>
      </c>
      <c r="S367" s="247" t="n">
        <v>0</v>
      </c>
      <c r="T367" s="248" t="n">
        <f aca="false">S367*H367</f>
        <v>0</v>
      </c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R367" s="249" t="s">
        <v>166</v>
      </c>
      <c r="AT367" s="249" t="s">
        <v>162</v>
      </c>
      <c r="AU367" s="249" t="s">
        <v>88</v>
      </c>
      <c r="AY367" s="3" t="s">
        <v>160</v>
      </c>
      <c r="BE367" s="250" t="n">
        <f aca="false">IF(N367="základní",J367,0)</f>
        <v>0</v>
      </c>
      <c r="BF367" s="250" t="n">
        <f aca="false">IF(N367="snížená",J367,0)</f>
        <v>0</v>
      </c>
      <c r="BG367" s="250" t="n">
        <f aca="false">IF(N367="zákl. přenesená",J367,0)</f>
        <v>0</v>
      </c>
      <c r="BH367" s="250" t="n">
        <f aca="false">IF(N367="sníž. přenesená",J367,0)</f>
        <v>0</v>
      </c>
      <c r="BI367" s="250" t="n">
        <f aca="false">IF(N367="nulová",J367,0)</f>
        <v>0</v>
      </c>
      <c r="BJ367" s="3" t="s">
        <v>86</v>
      </c>
      <c r="BK367" s="250" t="n">
        <f aca="false">ROUND(I367*H367,2)</f>
        <v>0</v>
      </c>
      <c r="BL367" s="3" t="s">
        <v>166</v>
      </c>
      <c r="BM367" s="249" t="s">
        <v>1838</v>
      </c>
    </row>
    <row r="368" s="220" customFormat="true" ht="22.8" hidden="false" customHeight="true" outlineLevel="0" collapsed="false">
      <c r="B368" s="221"/>
      <c r="C368" s="222"/>
      <c r="D368" s="223" t="s">
        <v>78</v>
      </c>
      <c r="E368" s="235" t="s">
        <v>314</v>
      </c>
      <c r="F368" s="235" t="s">
        <v>315</v>
      </c>
      <c r="G368" s="222"/>
      <c r="H368" s="222"/>
      <c r="I368" s="225"/>
      <c r="J368" s="236" t="n">
        <f aca="false">BK368</f>
        <v>0</v>
      </c>
      <c r="K368" s="222"/>
      <c r="L368" s="227"/>
      <c r="M368" s="228"/>
      <c r="N368" s="229"/>
      <c r="O368" s="229"/>
      <c r="P368" s="230" t="n">
        <f aca="false">P369</f>
        <v>0</v>
      </c>
      <c r="Q368" s="229"/>
      <c r="R368" s="230" t="n">
        <f aca="false">R369</f>
        <v>0</v>
      </c>
      <c r="S368" s="229"/>
      <c r="T368" s="231" t="n">
        <f aca="false">T369</f>
        <v>0</v>
      </c>
      <c r="AR368" s="232" t="s">
        <v>86</v>
      </c>
      <c r="AT368" s="233" t="s">
        <v>78</v>
      </c>
      <c r="AU368" s="233" t="s">
        <v>86</v>
      </c>
      <c r="AY368" s="232" t="s">
        <v>160</v>
      </c>
      <c r="BK368" s="234" t="n">
        <f aca="false">BK369</f>
        <v>0</v>
      </c>
    </row>
    <row r="369" s="31" customFormat="true" ht="16.5" hidden="false" customHeight="true" outlineLevel="0" collapsed="false">
      <c r="A369" s="24"/>
      <c r="B369" s="25"/>
      <c r="C369" s="237" t="s">
        <v>703</v>
      </c>
      <c r="D369" s="237" t="s">
        <v>162</v>
      </c>
      <c r="E369" s="238" t="s">
        <v>317</v>
      </c>
      <c r="F369" s="239" t="s">
        <v>318</v>
      </c>
      <c r="G369" s="240" t="s">
        <v>189</v>
      </c>
      <c r="H369" s="241" t="n">
        <v>54.923</v>
      </c>
      <c r="I369" s="242"/>
      <c r="J369" s="243" t="n">
        <f aca="false">ROUND(I369*H369,2)</f>
        <v>0</v>
      </c>
      <c r="K369" s="244"/>
      <c r="L369" s="30"/>
      <c r="M369" s="245"/>
      <c r="N369" s="246" t="s">
        <v>44</v>
      </c>
      <c r="O369" s="74"/>
      <c r="P369" s="247" t="n">
        <f aca="false">O369*H369</f>
        <v>0</v>
      </c>
      <c r="Q369" s="247" t="n">
        <v>0</v>
      </c>
      <c r="R369" s="247" t="n">
        <f aca="false">Q369*H369</f>
        <v>0</v>
      </c>
      <c r="S369" s="247" t="n">
        <v>0</v>
      </c>
      <c r="T369" s="248" t="n">
        <f aca="false">S369*H369</f>
        <v>0</v>
      </c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R369" s="249" t="s">
        <v>166</v>
      </c>
      <c r="AT369" s="249" t="s">
        <v>162</v>
      </c>
      <c r="AU369" s="249" t="s">
        <v>88</v>
      </c>
      <c r="AY369" s="3" t="s">
        <v>160</v>
      </c>
      <c r="BE369" s="250" t="n">
        <f aca="false">IF(N369="základní",J369,0)</f>
        <v>0</v>
      </c>
      <c r="BF369" s="250" t="n">
        <f aca="false">IF(N369="snížená",J369,0)</f>
        <v>0</v>
      </c>
      <c r="BG369" s="250" t="n">
        <f aca="false">IF(N369="zákl. přenesená",J369,0)</f>
        <v>0</v>
      </c>
      <c r="BH369" s="250" t="n">
        <f aca="false">IF(N369="sníž. přenesená",J369,0)</f>
        <v>0</v>
      </c>
      <c r="BI369" s="250" t="n">
        <f aca="false">IF(N369="nulová",J369,0)</f>
        <v>0</v>
      </c>
      <c r="BJ369" s="3" t="s">
        <v>86</v>
      </c>
      <c r="BK369" s="250" t="n">
        <f aca="false">ROUND(I369*H369,2)</f>
        <v>0</v>
      </c>
      <c r="BL369" s="3" t="s">
        <v>166</v>
      </c>
      <c r="BM369" s="249" t="s">
        <v>1839</v>
      </c>
    </row>
    <row r="370" s="220" customFormat="true" ht="25.9" hidden="false" customHeight="true" outlineLevel="0" collapsed="false">
      <c r="B370" s="221"/>
      <c r="C370" s="222"/>
      <c r="D370" s="223" t="s">
        <v>78</v>
      </c>
      <c r="E370" s="224" t="s">
        <v>320</v>
      </c>
      <c r="F370" s="224" t="s">
        <v>321</v>
      </c>
      <c r="G370" s="222"/>
      <c r="H370" s="222"/>
      <c r="I370" s="225"/>
      <c r="J370" s="226" t="n">
        <f aca="false">BK370</f>
        <v>0</v>
      </c>
      <c r="K370" s="222"/>
      <c r="L370" s="227"/>
      <c r="M370" s="228"/>
      <c r="N370" s="229"/>
      <c r="O370" s="229"/>
      <c r="P370" s="230" t="n">
        <f aca="false">P371+P393+P407+P430+P439+P462+P477</f>
        <v>0</v>
      </c>
      <c r="Q370" s="229"/>
      <c r="R370" s="230" t="n">
        <f aca="false">R371+R393+R407+R430+R439+R462+R477</f>
        <v>4.33703266</v>
      </c>
      <c r="S370" s="229"/>
      <c r="T370" s="231" t="n">
        <f aca="false">T371+T393+T407+T430+T439+T462+T477</f>
        <v>0.259767</v>
      </c>
      <c r="AR370" s="232" t="s">
        <v>88</v>
      </c>
      <c r="AT370" s="233" t="s">
        <v>78</v>
      </c>
      <c r="AU370" s="233" t="s">
        <v>79</v>
      </c>
      <c r="AY370" s="232" t="s">
        <v>160</v>
      </c>
      <c r="BK370" s="234" t="n">
        <f aca="false">BK371+BK393+BK407+BK430+BK439+BK462+BK477</f>
        <v>0</v>
      </c>
    </row>
    <row r="371" s="220" customFormat="true" ht="22.8" hidden="false" customHeight="true" outlineLevel="0" collapsed="false">
      <c r="B371" s="221"/>
      <c r="C371" s="222"/>
      <c r="D371" s="223" t="s">
        <v>78</v>
      </c>
      <c r="E371" s="235" t="s">
        <v>859</v>
      </c>
      <c r="F371" s="235" t="s">
        <v>860</v>
      </c>
      <c r="G371" s="222"/>
      <c r="H371" s="222"/>
      <c r="I371" s="225"/>
      <c r="J371" s="236" t="n">
        <f aca="false">BK371</f>
        <v>0</v>
      </c>
      <c r="K371" s="222"/>
      <c r="L371" s="227"/>
      <c r="M371" s="228"/>
      <c r="N371" s="229"/>
      <c r="O371" s="229"/>
      <c r="P371" s="230" t="n">
        <f aca="false">SUM(P372:P392)</f>
        <v>0</v>
      </c>
      <c r="Q371" s="229"/>
      <c r="R371" s="230" t="n">
        <f aca="false">SUM(R372:R392)</f>
        <v>0.080428</v>
      </c>
      <c r="S371" s="229"/>
      <c r="T371" s="231" t="n">
        <f aca="false">SUM(T372:T392)</f>
        <v>0</v>
      </c>
      <c r="AR371" s="232" t="s">
        <v>88</v>
      </c>
      <c r="AT371" s="233" t="s">
        <v>78</v>
      </c>
      <c r="AU371" s="233" t="s">
        <v>86</v>
      </c>
      <c r="AY371" s="232" t="s">
        <v>160</v>
      </c>
      <c r="BK371" s="234" t="n">
        <f aca="false">SUM(BK372:BK392)</f>
        <v>0</v>
      </c>
    </row>
    <row r="372" s="31" customFormat="true" ht="33" hidden="false" customHeight="true" outlineLevel="0" collapsed="false">
      <c r="A372" s="24"/>
      <c r="B372" s="25"/>
      <c r="C372" s="237" t="s">
        <v>707</v>
      </c>
      <c r="D372" s="237" t="s">
        <v>162</v>
      </c>
      <c r="E372" s="238" t="s">
        <v>1840</v>
      </c>
      <c r="F372" s="239" t="s">
        <v>1841</v>
      </c>
      <c r="G372" s="240" t="s">
        <v>213</v>
      </c>
      <c r="H372" s="241" t="n">
        <v>7.803</v>
      </c>
      <c r="I372" s="242"/>
      <c r="J372" s="243" t="n">
        <f aca="false">ROUND(I372*H372,2)</f>
        <v>0</v>
      </c>
      <c r="K372" s="244"/>
      <c r="L372" s="30"/>
      <c r="M372" s="245"/>
      <c r="N372" s="246" t="s">
        <v>44</v>
      </c>
      <c r="O372" s="74"/>
      <c r="P372" s="247" t="n">
        <f aca="false">O372*H372</f>
        <v>0</v>
      </c>
      <c r="Q372" s="247" t="n">
        <v>0.004</v>
      </c>
      <c r="R372" s="247" t="n">
        <f aca="false">Q372*H372</f>
        <v>0.031212</v>
      </c>
      <c r="S372" s="247" t="n">
        <v>0</v>
      </c>
      <c r="T372" s="248" t="n">
        <f aca="false">S372*H372</f>
        <v>0</v>
      </c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R372" s="249" t="s">
        <v>256</v>
      </c>
      <c r="AT372" s="249" t="s">
        <v>162</v>
      </c>
      <c r="AU372" s="249" t="s">
        <v>88</v>
      </c>
      <c r="AY372" s="3" t="s">
        <v>160</v>
      </c>
      <c r="BE372" s="250" t="n">
        <f aca="false">IF(N372="základní",J372,0)</f>
        <v>0</v>
      </c>
      <c r="BF372" s="250" t="n">
        <f aca="false">IF(N372="snížená",J372,0)</f>
        <v>0</v>
      </c>
      <c r="BG372" s="250" t="n">
        <f aca="false">IF(N372="zákl. přenesená",J372,0)</f>
        <v>0</v>
      </c>
      <c r="BH372" s="250" t="n">
        <f aca="false">IF(N372="sníž. přenesená",J372,0)</f>
        <v>0</v>
      </c>
      <c r="BI372" s="250" t="n">
        <f aca="false">IF(N372="nulová",J372,0)</f>
        <v>0</v>
      </c>
      <c r="BJ372" s="3" t="s">
        <v>86</v>
      </c>
      <c r="BK372" s="250" t="n">
        <f aca="false">ROUND(I372*H372,2)</f>
        <v>0</v>
      </c>
      <c r="BL372" s="3" t="s">
        <v>256</v>
      </c>
      <c r="BM372" s="249" t="s">
        <v>1842</v>
      </c>
    </row>
    <row r="373" s="251" customFormat="true" ht="12.8" hidden="false" customHeight="false" outlineLevel="0" collapsed="false">
      <c r="B373" s="252"/>
      <c r="C373" s="253"/>
      <c r="D373" s="254" t="s">
        <v>168</v>
      </c>
      <c r="E373" s="255"/>
      <c r="F373" s="256" t="s">
        <v>1843</v>
      </c>
      <c r="G373" s="253"/>
      <c r="H373" s="257" t="n">
        <v>5.355</v>
      </c>
      <c r="I373" s="258"/>
      <c r="J373" s="253"/>
      <c r="K373" s="253"/>
      <c r="L373" s="259"/>
      <c r="M373" s="260"/>
      <c r="N373" s="261"/>
      <c r="O373" s="261"/>
      <c r="P373" s="261"/>
      <c r="Q373" s="261"/>
      <c r="R373" s="261"/>
      <c r="S373" s="261"/>
      <c r="T373" s="262"/>
      <c r="AT373" s="263" t="s">
        <v>168</v>
      </c>
      <c r="AU373" s="263" t="s">
        <v>88</v>
      </c>
      <c r="AV373" s="251" t="s">
        <v>88</v>
      </c>
      <c r="AW373" s="251" t="s">
        <v>35</v>
      </c>
      <c r="AX373" s="251" t="s">
        <v>79</v>
      </c>
      <c r="AY373" s="263" t="s">
        <v>160</v>
      </c>
    </row>
    <row r="374" s="251" customFormat="true" ht="12.8" hidden="false" customHeight="false" outlineLevel="0" collapsed="false">
      <c r="B374" s="252"/>
      <c r="C374" s="253"/>
      <c r="D374" s="254" t="s">
        <v>168</v>
      </c>
      <c r="E374" s="255"/>
      <c r="F374" s="256" t="s">
        <v>1844</v>
      </c>
      <c r="G374" s="253"/>
      <c r="H374" s="257" t="n">
        <v>2.448</v>
      </c>
      <c r="I374" s="258"/>
      <c r="J374" s="253"/>
      <c r="K374" s="253"/>
      <c r="L374" s="259"/>
      <c r="M374" s="260"/>
      <c r="N374" s="261"/>
      <c r="O374" s="261"/>
      <c r="P374" s="261"/>
      <c r="Q374" s="261"/>
      <c r="R374" s="261"/>
      <c r="S374" s="261"/>
      <c r="T374" s="262"/>
      <c r="AT374" s="263" t="s">
        <v>168</v>
      </c>
      <c r="AU374" s="263" t="s">
        <v>88</v>
      </c>
      <c r="AV374" s="251" t="s">
        <v>88</v>
      </c>
      <c r="AW374" s="251" t="s">
        <v>35</v>
      </c>
      <c r="AX374" s="251" t="s">
        <v>79</v>
      </c>
      <c r="AY374" s="263" t="s">
        <v>160</v>
      </c>
    </row>
    <row r="375" s="264" customFormat="true" ht="12.8" hidden="false" customHeight="false" outlineLevel="0" collapsed="false">
      <c r="B375" s="265"/>
      <c r="C375" s="266"/>
      <c r="D375" s="254" t="s">
        <v>168</v>
      </c>
      <c r="E375" s="267"/>
      <c r="F375" s="268" t="s">
        <v>1845</v>
      </c>
      <c r="G375" s="266"/>
      <c r="H375" s="269" t="n">
        <v>7.803</v>
      </c>
      <c r="I375" s="270"/>
      <c r="J375" s="266"/>
      <c r="K375" s="266"/>
      <c r="L375" s="271"/>
      <c r="M375" s="272"/>
      <c r="N375" s="273"/>
      <c r="O375" s="273"/>
      <c r="P375" s="273"/>
      <c r="Q375" s="273"/>
      <c r="R375" s="273"/>
      <c r="S375" s="273"/>
      <c r="T375" s="274"/>
      <c r="AT375" s="275" t="s">
        <v>168</v>
      </c>
      <c r="AU375" s="275" t="s">
        <v>88</v>
      </c>
      <c r="AV375" s="264" t="s">
        <v>166</v>
      </c>
      <c r="AW375" s="264" t="s">
        <v>35</v>
      </c>
      <c r="AX375" s="264" t="s">
        <v>86</v>
      </c>
      <c r="AY375" s="275" t="s">
        <v>160</v>
      </c>
    </row>
    <row r="376" s="31" customFormat="true" ht="33" hidden="false" customHeight="true" outlineLevel="0" collapsed="false">
      <c r="A376" s="24"/>
      <c r="B376" s="25"/>
      <c r="C376" s="237" t="s">
        <v>716</v>
      </c>
      <c r="D376" s="237" t="s">
        <v>162</v>
      </c>
      <c r="E376" s="238" t="s">
        <v>1846</v>
      </c>
      <c r="F376" s="239" t="s">
        <v>1847</v>
      </c>
      <c r="G376" s="240" t="s">
        <v>213</v>
      </c>
      <c r="H376" s="241" t="n">
        <v>8.6</v>
      </c>
      <c r="I376" s="242"/>
      <c r="J376" s="243" t="n">
        <f aca="false">ROUND(I376*H376,2)</f>
        <v>0</v>
      </c>
      <c r="K376" s="244"/>
      <c r="L376" s="30"/>
      <c r="M376" s="245"/>
      <c r="N376" s="246" t="s">
        <v>44</v>
      </c>
      <c r="O376" s="74"/>
      <c r="P376" s="247" t="n">
        <f aca="false">O376*H376</f>
        <v>0</v>
      </c>
      <c r="Q376" s="247" t="n">
        <v>0.004</v>
      </c>
      <c r="R376" s="247" t="n">
        <f aca="false">Q376*H376</f>
        <v>0.0344</v>
      </c>
      <c r="S376" s="247" t="n">
        <v>0</v>
      </c>
      <c r="T376" s="248" t="n">
        <f aca="false">S376*H376</f>
        <v>0</v>
      </c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R376" s="249" t="s">
        <v>256</v>
      </c>
      <c r="AT376" s="249" t="s">
        <v>162</v>
      </c>
      <c r="AU376" s="249" t="s">
        <v>88</v>
      </c>
      <c r="AY376" s="3" t="s">
        <v>160</v>
      </c>
      <c r="BE376" s="250" t="n">
        <f aca="false">IF(N376="základní",J376,0)</f>
        <v>0</v>
      </c>
      <c r="BF376" s="250" t="n">
        <f aca="false">IF(N376="snížená",J376,0)</f>
        <v>0</v>
      </c>
      <c r="BG376" s="250" t="n">
        <f aca="false">IF(N376="zákl. přenesená",J376,0)</f>
        <v>0</v>
      </c>
      <c r="BH376" s="250" t="n">
        <f aca="false">IF(N376="sníž. přenesená",J376,0)</f>
        <v>0</v>
      </c>
      <c r="BI376" s="250" t="n">
        <f aca="false">IF(N376="nulová",J376,0)</f>
        <v>0</v>
      </c>
      <c r="BJ376" s="3" t="s">
        <v>86</v>
      </c>
      <c r="BK376" s="250" t="n">
        <f aca="false">ROUND(I376*H376,2)</f>
        <v>0</v>
      </c>
      <c r="BL376" s="3" t="s">
        <v>256</v>
      </c>
      <c r="BM376" s="249" t="s">
        <v>1848</v>
      </c>
    </row>
    <row r="377" s="251" customFormat="true" ht="12.8" hidden="false" customHeight="false" outlineLevel="0" collapsed="false">
      <c r="B377" s="252"/>
      <c r="C377" s="253"/>
      <c r="D377" s="254" t="s">
        <v>168</v>
      </c>
      <c r="E377" s="255"/>
      <c r="F377" s="256" t="s">
        <v>1849</v>
      </c>
      <c r="G377" s="253"/>
      <c r="H377" s="257" t="n">
        <v>3.195</v>
      </c>
      <c r="I377" s="258"/>
      <c r="J377" s="253"/>
      <c r="K377" s="253"/>
      <c r="L377" s="259"/>
      <c r="M377" s="260"/>
      <c r="N377" s="261"/>
      <c r="O377" s="261"/>
      <c r="P377" s="261"/>
      <c r="Q377" s="261"/>
      <c r="R377" s="261"/>
      <c r="S377" s="261"/>
      <c r="T377" s="262"/>
      <c r="AT377" s="263" t="s">
        <v>168</v>
      </c>
      <c r="AU377" s="263" t="s">
        <v>88</v>
      </c>
      <c r="AV377" s="251" t="s">
        <v>88</v>
      </c>
      <c r="AW377" s="251" t="s">
        <v>35</v>
      </c>
      <c r="AX377" s="251" t="s">
        <v>79</v>
      </c>
      <c r="AY377" s="263" t="s">
        <v>160</v>
      </c>
    </row>
    <row r="378" s="251" customFormat="true" ht="12.8" hidden="false" customHeight="false" outlineLevel="0" collapsed="false">
      <c r="B378" s="252"/>
      <c r="C378" s="253"/>
      <c r="D378" s="254" t="s">
        <v>168</v>
      </c>
      <c r="E378" s="255"/>
      <c r="F378" s="256" t="s">
        <v>1850</v>
      </c>
      <c r="G378" s="253"/>
      <c r="H378" s="257" t="n">
        <v>3.15</v>
      </c>
      <c r="I378" s="258"/>
      <c r="J378" s="253"/>
      <c r="K378" s="253"/>
      <c r="L378" s="259"/>
      <c r="M378" s="260"/>
      <c r="N378" s="261"/>
      <c r="O378" s="261"/>
      <c r="P378" s="261"/>
      <c r="Q378" s="261"/>
      <c r="R378" s="261"/>
      <c r="S378" s="261"/>
      <c r="T378" s="262"/>
      <c r="AT378" s="263" t="s">
        <v>168</v>
      </c>
      <c r="AU378" s="263" t="s">
        <v>88</v>
      </c>
      <c r="AV378" s="251" t="s">
        <v>88</v>
      </c>
      <c r="AW378" s="251" t="s">
        <v>35</v>
      </c>
      <c r="AX378" s="251" t="s">
        <v>79</v>
      </c>
      <c r="AY378" s="263" t="s">
        <v>160</v>
      </c>
    </row>
    <row r="379" s="251" customFormat="true" ht="12.8" hidden="false" customHeight="false" outlineLevel="0" collapsed="false">
      <c r="B379" s="252"/>
      <c r="C379" s="253"/>
      <c r="D379" s="254" t="s">
        <v>168</v>
      </c>
      <c r="E379" s="255"/>
      <c r="F379" s="256" t="s">
        <v>1851</v>
      </c>
      <c r="G379" s="253"/>
      <c r="H379" s="257" t="n">
        <v>0.107</v>
      </c>
      <c r="I379" s="258"/>
      <c r="J379" s="253"/>
      <c r="K379" s="253"/>
      <c r="L379" s="259"/>
      <c r="M379" s="260"/>
      <c r="N379" s="261"/>
      <c r="O379" s="261"/>
      <c r="P379" s="261"/>
      <c r="Q379" s="261"/>
      <c r="R379" s="261"/>
      <c r="S379" s="261"/>
      <c r="T379" s="262"/>
      <c r="AT379" s="263" t="s">
        <v>168</v>
      </c>
      <c r="AU379" s="263" t="s">
        <v>88</v>
      </c>
      <c r="AV379" s="251" t="s">
        <v>88</v>
      </c>
      <c r="AW379" s="251" t="s">
        <v>35</v>
      </c>
      <c r="AX379" s="251" t="s">
        <v>79</v>
      </c>
      <c r="AY379" s="263" t="s">
        <v>160</v>
      </c>
    </row>
    <row r="380" s="251" customFormat="true" ht="12.8" hidden="false" customHeight="false" outlineLevel="0" collapsed="false">
      <c r="B380" s="252"/>
      <c r="C380" s="253"/>
      <c r="D380" s="254" t="s">
        <v>168</v>
      </c>
      <c r="E380" s="255"/>
      <c r="F380" s="256" t="s">
        <v>1852</v>
      </c>
      <c r="G380" s="253"/>
      <c r="H380" s="257" t="n">
        <v>0.215</v>
      </c>
      <c r="I380" s="258"/>
      <c r="J380" s="253"/>
      <c r="K380" s="253"/>
      <c r="L380" s="259"/>
      <c r="M380" s="260"/>
      <c r="N380" s="261"/>
      <c r="O380" s="261"/>
      <c r="P380" s="261"/>
      <c r="Q380" s="261"/>
      <c r="R380" s="261"/>
      <c r="S380" s="261"/>
      <c r="T380" s="262"/>
      <c r="AT380" s="263" t="s">
        <v>168</v>
      </c>
      <c r="AU380" s="263" t="s">
        <v>88</v>
      </c>
      <c r="AV380" s="251" t="s">
        <v>88</v>
      </c>
      <c r="AW380" s="251" t="s">
        <v>35</v>
      </c>
      <c r="AX380" s="251" t="s">
        <v>79</v>
      </c>
      <c r="AY380" s="263" t="s">
        <v>160</v>
      </c>
    </row>
    <row r="381" s="251" customFormat="true" ht="12.8" hidden="false" customHeight="false" outlineLevel="0" collapsed="false">
      <c r="B381" s="252"/>
      <c r="C381" s="253"/>
      <c r="D381" s="254" t="s">
        <v>168</v>
      </c>
      <c r="E381" s="255"/>
      <c r="F381" s="256" t="s">
        <v>1853</v>
      </c>
      <c r="G381" s="253"/>
      <c r="H381" s="257" t="n">
        <v>0.322</v>
      </c>
      <c r="I381" s="258"/>
      <c r="J381" s="253"/>
      <c r="K381" s="253"/>
      <c r="L381" s="259"/>
      <c r="M381" s="260"/>
      <c r="N381" s="261"/>
      <c r="O381" s="261"/>
      <c r="P381" s="261"/>
      <c r="Q381" s="261"/>
      <c r="R381" s="261"/>
      <c r="S381" s="261"/>
      <c r="T381" s="262"/>
      <c r="AT381" s="263" t="s">
        <v>168</v>
      </c>
      <c r="AU381" s="263" t="s">
        <v>88</v>
      </c>
      <c r="AV381" s="251" t="s">
        <v>88</v>
      </c>
      <c r="AW381" s="251" t="s">
        <v>35</v>
      </c>
      <c r="AX381" s="251" t="s">
        <v>79</v>
      </c>
      <c r="AY381" s="263" t="s">
        <v>160</v>
      </c>
    </row>
    <row r="382" s="251" customFormat="true" ht="12.8" hidden="false" customHeight="false" outlineLevel="0" collapsed="false">
      <c r="B382" s="252"/>
      <c r="C382" s="253"/>
      <c r="D382" s="254" t="s">
        <v>168</v>
      </c>
      <c r="E382" s="255"/>
      <c r="F382" s="256" t="s">
        <v>1854</v>
      </c>
      <c r="G382" s="253"/>
      <c r="H382" s="257" t="n">
        <v>0.43</v>
      </c>
      <c r="I382" s="258"/>
      <c r="J382" s="253"/>
      <c r="K382" s="253"/>
      <c r="L382" s="259"/>
      <c r="M382" s="260"/>
      <c r="N382" s="261"/>
      <c r="O382" s="261"/>
      <c r="P382" s="261"/>
      <c r="Q382" s="261"/>
      <c r="R382" s="261"/>
      <c r="S382" s="261"/>
      <c r="T382" s="262"/>
      <c r="AT382" s="263" t="s">
        <v>168</v>
      </c>
      <c r="AU382" s="263" t="s">
        <v>88</v>
      </c>
      <c r="AV382" s="251" t="s">
        <v>88</v>
      </c>
      <c r="AW382" s="251" t="s">
        <v>35</v>
      </c>
      <c r="AX382" s="251" t="s">
        <v>79</v>
      </c>
      <c r="AY382" s="263" t="s">
        <v>160</v>
      </c>
    </row>
    <row r="383" s="251" customFormat="true" ht="12.8" hidden="false" customHeight="false" outlineLevel="0" collapsed="false">
      <c r="B383" s="252"/>
      <c r="C383" s="253"/>
      <c r="D383" s="254" t="s">
        <v>168</v>
      </c>
      <c r="E383" s="255"/>
      <c r="F383" s="256" t="s">
        <v>1855</v>
      </c>
      <c r="G383" s="253"/>
      <c r="H383" s="257" t="n">
        <v>0.537</v>
      </c>
      <c r="I383" s="258"/>
      <c r="J383" s="253"/>
      <c r="K383" s="253"/>
      <c r="L383" s="259"/>
      <c r="M383" s="260"/>
      <c r="N383" s="261"/>
      <c r="O383" s="261"/>
      <c r="P383" s="261"/>
      <c r="Q383" s="261"/>
      <c r="R383" s="261"/>
      <c r="S383" s="261"/>
      <c r="T383" s="262"/>
      <c r="AT383" s="263" t="s">
        <v>168</v>
      </c>
      <c r="AU383" s="263" t="s">
        <v>88</v>
      </c>
      <c r="AV383" s="251" t="s">
        <v>88</v>
      </c>
      <c r="AW383" s="251" t="s">
        <v>35</v>
      </c>
      <c r="AX383" s="251" t="s">
        <v>79</v>
      </c>
      <c r="AY383" s="263" t="s">
        <v>160</v>
      </c>
    </row>
    <row r="384" s="251" customFormat="true" ht="12.8" hidden="false" customHeight="false" outlineLevel="0" collapsed="false">
      <c r="B384" s="252"/>
      <c r="C384" s="253"/>
      <c r="D384" s="254" t="s">
        <v>168</v>
      </c>
      <c r="E384" s="255"/>
      <c r="F384" s="256" t="s">
        <v>1856</v>
      </c>
      <c r="G384" s="253"/>
      <c r="H384" s="257" t="n">
        <v>0.644</v>
      </c>
      <c r="I384" s="258"/>
      <c r="J384" s="253"/>
      <c r="K384" s="253"/>
      <c r="L384" s="259"/>
      <c r="M384" s="260"/>
      <c r="N384" s="261"/>
      <c r="O384" s="261"/>
      <c r="P384" s="261"/>
      <c r="Q384" s="261"/>
      <c r="R384" s="261"/>
      <c r="S384" s="261"/>
      <c r="T384" s="262"/>
      <c r="AT384" s="263" t="s">
        <v>168</v>
      </c>
      <c r="AU384" s="263" t="s">
        <v>88</v>
      </c>
      <c r="AV384" s="251" t="s">
        <v>88</v>
      </c>
      <c r="AW384" s="251" t="s">
        <v>35</v>
      </c>
      <c r="AX384" s="251" t="s">
        <v>79</v>
      </c>
      <c r="AY384" s="263" t="s">
        <v>160</v>
      </c>
    </row>
    <row r="385" s="264" customFormat="true" ht="12.8" hidden="false" customHeight="false" outlineLevel="0" collapsed="false">
      <c r="B385" s="265"/>
      <c r="C385" s="266"/>
      <c r="D385" s="254" t="s">
        <v>168</v>
      </c>
      <c r="E385" s="267"/>
      <c r="F385" s="268" t="s">
        <v>1845</v>
      </c>
      <c r="G385" s="266"/>
      <c r="H385" s="269" t="n">
        <v>8.6</v>
      </c>
      <c r="I385" s="270"/>
      <c r="J385" s="266"/>
      <c r="K385" s="266"/>
      <c r="L385" s="271"/>
      <c r="M385" s="272"/>
      <c r="N385" s="273"/>
      <c r="O385" s="273"/>
      <c r="P385" s="273"/>
      <c r="Q385" s="273"/>
      <c r="R385" s="273"/>
      <c r="S385" s="273"/>
      <c r="T385" s="274"/>
      <c r="AT385" s="275" t="s">
        <v>168</v>
      </c>
      <c r="AU385" s="275" t="s">
        <v>88</v>
      </c>
      <c r="AV385" s="264" t="s">
        <v>166</v>
      </c>
      <c r="AW385" s="264" t="s">
        <v>35</v>
      </c>
      <c r="AX385" s="264" t="s">
        <v>86</v>
      </c>
      <c r="AY385" s="275" t="s">
        <v>160</v>
      </c>
    </row>
    <row r="386" s="31" customFormat="true" ht="21.75" hidden="false" customHeight="true" outlineLevel="0" collapsed="false">
      <c r="A386" s="24"/>
      <c r="B386" s="25"/>
      <c r="C386" s="237" t="s">
        <v>723</v>
      </c>
      <c r="D386" s="237" t="s">
        <v>162</v>
      </c>
      <c r="E386" s="238" t="s">
        <v>1857</v>
      </c>
      <c r="F386" s="239" t="s">
        <v>1858</v>
      </c>
      <c r="G386" s="240" t="s">
        <v>213</v>
      </c>
      <c r="H386" s="241" t="n">
        <v>37.04</v>
      </c>
      <c r="I386" s="242"/>
      <c r="J386" s="243" t="n">
        <f aca="false">ROUND(I386*H386,2)</f>
        <v>0</v>
      </c>
      <c r="K386" s="244"/>
      <c r="L386" s="30"/>
      <c r="M386" s="245"/>
      <c r="N386" s="246" t="s">
        <v>44</v>
      </c>
      <c r="O386" s="74"/>
      <c r="P386" s="247" t="n">
        <f aca="false">O386*H386</f>
        <v>0</v>
      </c>
      <c r="Q386" s="247" t="n">
        <v>0.0004</v>
      </c>
      <c r="R386" s="247" t="n">
        <f aca="false">Q386*H386</f>
        <v>0.014816</v>
      </c>
      <c r="S386" s="247" t="n">
        <v>0</v>
      </c>
      <c r="T386" s="248" t="n">
        <f aca="false">S386*H386</f>
        <v>0</v>
      </c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R386" s="249" t="s">
        <v>256</v>
      </c>
      <c r="AT386" s="249" t="s">
        <v>162</v>
      </c>
      <c r="AU386" s="249" t="s">
        <v>88</v>
      </c>
      <c r="AY386" s="3" t="s">
        <v>160</v>
      </c>
      <c r="BE386" s="250" t="n">
        <f aca="false">IF(N386="základní",J386,0)</f>
        <v>0</v>
      </c>
      <c r="BF386" s="250" t="n">
        <f aca="false">IF(N386="snížená",J386,0)</f>
        <v>0</v>
      </c>
      <c r="BG386" s="250" t="n">
        <f aca="false">IF(N386="zákl. přenesená",J386,0)</f>
        <v>0</v>
      </c>
      <c r="BH386" s="250" t="n">
        <f aca="false">IF(N386="sníž. přenesená",J386,0)</f>
        <v>0</v>
      </c>
      <c r="BI386" s="250" t="n">
        <f aca="false">IF(N386="nulová",J386,0)</f>
        <v>0</v>
      </c>
      <c r="BJ386" s="3" t="s">
        <v>86</v>
      </c>
      <c r="BK386" s="250" t="n">
        <f aca="false">ROUND(I386*H386,2)</f>
        <v>0</v>
      </c>
      <c r="BL386" s="3" t="s">
        <v>256</v>
      </c>
      <c r="BM386" s="249" t="s">
        <v>1859</v>
      </c>
    </row>
    <row r="387" s="251" customFormat="true" ht="12.8" hidden="false" customHeight="false" outlineLevel="0" collapsed="false">
      <c r="B387" s="252"/>
      <c r="C387" s="253"/>
      <c r="D387" s="254" t="s">
        <v>168</v>
      </c>
      <c r="E387" s="255"/>
      <c r="F387" s="256" t="s">
        <v>1860</v>
      </c>
      <c r="G387" s="253"/>
      <c r="H387" s="257" t="n">
        <v>9.68</v>
      </c>
      <c r="I387" s="258"/>
      <c r="J387" s="253"/>
      <c r="K387" s="253"/>
      <c r="L387" s="259"/>
      <c r="M387" s="260"/>
      <c r="N387" s="261"/>
      <c r="O387" s="261"/>
      <c r="P387" s="261"/>
      <c r="Q387" s="261"/>
      <c r="R387" s="261"/>
      <c r="S387" s="261"/>
      <c r="T387" s="262"/>
      <c r="AT387" s="263" t="s">
        <v>168</v>
      </c>
      <c r="AU387" s="263" t="s">
        <v>88</v>
      </c>
      <c r="AV387" s="251" t="s">
        <v>88</v>
      </c>
      <c r="AW387" s="251" t="s">
        <v>35</v>
      </c>
      <c r="AX387" s="251" t="s">
        <v>79</v>
      </c>
      <c r="AY387" s="263" t="s">
        <v>160</v>
      </c>
    </row>
    <row r="388" s="251" customFormat="true" ht="12.8" hidden="false" customHeight="false" outlineLevel="0" collapsed="false">
      <c r="B388" s="252"/>
      <c r="C388" s="253"/>
      <c r="D388" s="254" t="s">
        <v>168</v>
      </c>
      <c r="E388" s="255"/>
      <c r="F388" s="256" t="s">
        <v>1861</v>
      </c>
      <c r="G388" s="253"/>
      <c r="H388" s="257" t="n">
        <v>14.07</v>
      </c>
      <c r="I388" s="258"/>
      <c r="J388" s="253"/>
      <c r="K388" s="253"/>
      <c r="L388" s="259"/>
      <c r="M388" s="260"/>
      <c r="N388" s="261"/>
      <c r="O388" s="261"/>
      <c r="P388" s="261"/>
      <c r="Q388" s="261"/>
      <c r="R388" s="261"/>
      <c r="S388" s="261"/>
      <c r="T388" s="262"/>
      <c r="AT388" s="263" t="s">
        <v>168</v>
      </c>
      <c r="AU388" s="263" t="s">
        <v>88</v>
      </c>
      <c r="AV388" s="251" t="s">
        <v>88</v>
      </c>
      <c r="AW388" s="251" t="s">
        <v>35</v>
      </c>
      <c r="AX388" s="251" t="s">
        <v>79</v>
      </c>
      <c r="AY388" s="263" t="s">
        <v>160</v>
      </c>
    </row>
    <row r="389" s="251" customFormat="true" ht="12.8" hidden="false" customHeight="false" outlineLevel="0" collapsed="false">
      <c r="B389" s="252"/>
      <c r="C389" s="253"/>
      <c r="D389" s="254" t="s">
        <v>168</v>
      </c>
      <c r="E389" s="255"/>
      <c r="F389" s="256" t="s">
        <v>1862</v>
      </c>
      <c r="G389" s="253"/>
      <c r="H389" s="257" t="n">
        <v>13.29</v>
      </c>
      <c r="I389" s="258"/>
      <c r="J389" s="253"/>
      <c r="K389" s="253"/>
      <c r="L389" s="259"/>
      <c r="M389" s="260"/>
      <c r="N389" s="261"/>
      <c r="O389" s="261"/>
      <c r="P389" s="261"/>
      <c r="Q389" s="261"/>
      <c r="R389" s="261"/>
      <c r="S389" s="261"/>
      <c r="T389" s="262"/>
      <c r="AT389" s="263" t="s">
        <v>168</v>
      </c>
      <c r="AU389" s="263" t="s">
        <v>88</v>
      </c>
      <c r="AV389" s="251" t="s">
        <v>88</v>
      </c>
      <c r="AW389" s="251" t="s">
        <v>35</v>
      </c>
      <c r="AX389" s="251" t="s">
        <v>79</v>
      </c>
      <c r="AY389" s="263" t="s">
        <v>160</v>
      </c>
    </row>
    <row r="390" s="276" customFormat="true" ht="12.8" hidden="false" customHeight="false" outlineLevel="0" collapsed="false">
      <c r="B390" s="277"/>
      <c r="C390" s="278"/>
      <c r="D390" s="254" t="s">
        <v>168</v>
      </c>
      <c r="E390" s="279"/>
      <c r="F390" s="280" t="s">
        <v>1612</v>
      </c>
      <c r="G390" s="278"/>
      <c r="H390" s="279"/>
      <c r="I390" s="281"/>
      <c r="J390" s="278"/>
      <c r="K390" s="278"/>
      <c r="L390" s="282"/>
      <c r="M390" s="283"/>
      <c r="N390" s="284"/>
      <c r="O390" s="284"/>
      <c r="P390" s="284"/>
      <c r="Q390" s="284"/>
      <c r="R390" s="284"/>
      <c r="S390" s="284"/>
      <c r="T390" s="285"/>
      <c r="AT390" s="286" t="s">
        <v>168</v>
      </c>
      <c r="AU390" s="286" t="s">
        <v>88</v>
      </c>
      <c r="AV390" s="276" t="s">
        <v>86</v>
      </c>
      <c r="AW390" s="276" t="s">
        <v>35</v>
      </c>
      <c r="AX390" s="276" t="s">
        <v>79</v>
      </c>
      <c r="AY390" s="286" t="s">
        <v>160</v>
      </c>
    </row>
    <row r="391" s="264" customFormat="true" ht="12.8" hidden="false" customHeight="false" outlineLevel="0" collapsed="false">
      <c r="B391" s="265"/>
      <c r="C391" s="266"/>
      <c r="D391" s="254" t="s">
        <v>168</v>
      </c>
      <c r="E391" s="267"/>
      <c r="F391" s="268" t="s">
        <v>172</v>
      </c>
      <c r="G391" s="266"/>
      <c r="H391" s="269" t="n">
        <v>37.04</v>
      </c>
      <c r="I391" s="270"/>
      <c r="J391" s="266"/>
      <c r="K391" s="266"/>
      <c r="L391" s="271"/>
      <c r="M391" s="272"/>
      <c r="N391" s="273"/>
      <c r="O391" s="273"/>
      <c r="P391" s="273"/>
      <c r="Q391" s="273"/>
      <c r="R391" s="273"/>
      <c r="S391" s="273"/>
      <c r="T391" s="274"/>
      <c r="AT391" s="275" t="s">
        <v>168</v>
      </c>
      <c r="AU391" s="275" t="s">
        <v>88</v>
      </c>
      <c r="AV391" s="264" t="s">
        <v>166</v>
      </c>
      <c r="AW391" s="264" t="s">
        <v>35</v>
      </c>
      <c r="AX391" s="264" t="s">
        <v>86</v>
      </c>
      <c r="AY391" s="275" t="s">
        <v>160</v>
      </c>
    </row>
    <row r="392" s="31" customFormat="true" ht="21.75" hidden="false" customHeight="true" outlineLevel="0" collapsed="false">
      <c r="A392" s="24"/>
      <c r="B392" s="25"/>
      <c r="C392" s="237" t="s">
        <v>729</v>
      </c>
      <c r="D392" s="237" t="s">
        <v>162</v>
      </c>
      <c r="E392" s="238" t="s">
        <v>908</v>
      </c>
      <c r="F392" s="239" t="s">
        <v>909</v>
      </c>
      <c r="G392" s="240" t="s">
        <v>363</v>
      </c>
      <c r="H392" s="298"/>
      <c r="I392" s="242"/>
      <c r="J392" s="243" t="n">
        <f aca="false">ROUND(I392*H392,2)</f>
        <v>0</v>
      </c>
      <c r="K392" s="244"/>
      <c r="L392" s="30"/>
      <c r="M392" s="245"/>
      <c r="N392" s="246" t="s">
        <v>44</v>
      </c>
      <c r="O392" s="74"/>
      <c r="P392" s="247" t="n">
        <f aca="false">O392*H392</f>
        <v>0</v>
      </c>
      <c r="Q392" s="247" t="n">
        <v>0</v>
      </c>
      <c r="R392" s="247" t="n">
        <f aca="false">Q392*H392</f>
        <v>0</v>
      </c>
      <c r="S392" s="247" t="n">
        <v>0</v>
      </c>
      <c r="T392" s="248" t="n">
        <f aca="false">S392*H392</f>
        <v>0</v>
      </c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R392" s="249" t="s">
        <v>256</v>
      </c>
      <c r="AT392" s="249" t="s">
        <v>162</v>
      </c>
      <c r="AU392" s="249" t="s">
        <v>88</v>
      </c>
      <c r="AY392" s="3" t="s">
        <v>160</v>
      </c>
      <c r="BE392" s="250" t="n">
        <f aca="false">IF(N392="základní",J392,0)</f>
        <v>0</v>
      </c>
      <c r="BF392" s="250" t="n">
        <f aca="false">IF(N392="snížená",J392,0)</f>
        <v>0</v>
      </c>
      <c r="BG392" s="250" t="n">
        <f aca="false">IF(N392="zákl. přenesená",J392,0)</f>
        <v>0</v>
      </c>
      <c r="BH392" s="250" t="n">
        <f aca="false">IF(N392="sníž. přenesená",J392,0)</f>
        <v>0</v>
      </c>
      <c r="BI392" s="250" t="n">
        <f aca="false">IF(N392="nulová",J392,0)</f>
        <v>0</v>
      </c>
      <c r="BJ392" s="3" t="s">
        <v>86</v>
      </c>
      <c r="BK392" s="250" t="n">
        <f aca="false">ROUND(I392*H392,2)</f>
        <v>0</v>
      </c>
      <c r="BL392" s="3" t="s">
        <v>256</v>
      </c>
      <c r="BM392" s="249" t="s">
        <v>1863</v>
      </c>
    </row>
    <row r="393" s="220" customFormat="true" ht="22.8" hidden="false" customHeight="true" outlineLevel="0" collapsed="false">
      <c r="B393" s="221"/>
      <c r="C393" s="222"/>
      <c r="D393" s="223" t="s">
        <v>78</v>
      </c>
      <c r="E393" s="235" t="s">
        <v>911</v>
      </c>
      <c r="F393" s="235" t="s">
        <v>912</v>
      </c>
      <c r="G393" s="222"/>
      <c r="H393" s="222"/>
      <c r="I393" s="225"/>
      <c r="J393" s="236" t="n">
        <f aca="false">BK393</f>
        <v>0</v>
      </c>
      <c r="K393" s="222"/>
      <c r="L393" s="227"/>
      <c r="M393" s="228"/>
      <c r="N393" s="229"/>
      <c r="O393" s="229"/>
      <c r="P393" s="230" t="n">
        <f aca="false">SUM(P394:P406)</f>
        <v>0</v>
      </c>
      <c r="Q393" s="229"/>
      <c r="R393" s="230" t="n">
        <f aca="false">SUM(R394:R406)</f>
        <v>0.07221262</v>
      </c>
      <c r="S393" s="229"/>
      <c r="T393" s="231" t="n">
        <f aca="false">SUM(T394:T406)</f>
        <v>0</v>
      </c>
      <c r="AR393" s="232" t="s">
        <v>88</v>
      </c>
      <c r="AT393" s="233" t="s">
        <v>78</v>
      </c>
      <c r="AU393" s="233" t="s">
        <v>86</v>
      </c>
      <c r="AY393" s="232" t="s">
        <v>160</v>
      </c>
      <c r="BK393" s="234" t="n">
        <f aca="false">SUM(BK394:BK406)</f>
        <v>0</v>
      </c>
    </row>
    <row r="394" s="31" customFormat="true" ht="21.75" hidden="false" customHeight="true" outlineLevel="0" collapsed="false">
      <c r="A394" s="24"/>
      <c r="B394" s="25"/>
      <c r="C394" s="237" t="s">
        <v>742</v>
      </c>
      <c r="D394" s="237" t="s">
        <v>162</v>
      </c>
      <c r="E394" s="238" t="s">
        <v>1864</v>
      </c>
      <c r="F394" s="239" t="s">
        <v>1865</v>
      </c>
      <c r="G394" s="240" t="s">
        <v>213</v>
      </c>
      <c r="H394" s="241" t="n">
        <v>35.45</v>
      </c>
      <c r="I394" s="242"/>
      <c r="J394" s="243" t="n">
        <f aca="false">ROUND(I394*H394,2)</f>
        <v>0</v>
      </c>
      <c r="K394" s="244"/>
      <c r="L394" s="30"/>
      <c r="M394" s="245"/>
      <c r="N394" s="246" t="s">
        <v>44</v>
      </c>
      <c r="O394" s="74"/>
      <c r="P394" s="247" t="n">
        <f aca="false">O394*H394</f>
        <v>0</v>
      </c>
      <c r="Q394" s="247" t="n">
        <v>0</v>
      </c>
      <c r="R394" s="247" t="n">
        <f aca="false">Q394*H394</f>
        <v>0</v>
      </c>
      <c r="S394" s="247" t="n">
        <v>0</v>
      </c>
      <c r="T394" s="248" t="n">
        <f aca="false">S394*H394</f>
        <v>0</v>
      </c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R394" s="249" t="s">
        <v>256</v>
      </c>
      <c r="AT394" s="249" t="s">
        <v>162</v>
      </c>
      <c r="AU394" s="249" t="s">
        <v>88</v>
      </c>
      <c r="AY394" s="3" t="s">
        <v>160</v>
      </c>
      <c r="BE394" s="250" t="n">
        <f aca="false">IF(N394="základní",J394,0)</f>
        <v>0</v>
      </c>
      <c r="BF394" s="250" t="n">
        <f aca="false">IF(N394="snížená",J394,0)</f>
        <v>0</v>
      </c>
      <c r="BG394" s="250" t="n">
        <f aca="false">IF(N394="zákl. přenesená",J394,0)</f>
        <v>0</v>
      </c>
      <c r="BH394" s="250" t="n">
        <f aca="false">IF(N394="sníž. přenesená",J394,0)</f>
        <v>0</v>
      </c>
      <c r="BI394" s="250" t="n">
        <f aca="false">IF(N394="nulová",J394,0)</f>
        <v>0</v>
      </c>
      <c r="BJ394" s="3" t="s">
        <v>86</v>
      </c>
      <c r="BK394" s="250" t="n">
        <f aca="false">ROUND(I394*H394,2)</f>
        <v>0</v>
      </c>
      <c r="BL394" s="3" t="s">
        <v>256</v>
      </c>
      <c r="BM394" s="249" t="s">
        <v>1866</v>
      </c>
    </row>
    <row r="395" s="276" customFormat="true" ht="12.8" hidden="false" customHeight="false" outlineLevel="0" collapsed="false">
      <c r="B395" s="277"/>
      <c r="C395" s="278"/>
      <c r="D395" s="254" t="s">
        <v>168</v>
      </c>
      <c r="E395" s="279"/>
      <c r="F395" s="280" t="s">
        <v>1736</v>
      </c>
      <c r="G395" s="278"/>
      <c r="H395" s="279"/>
      <c r="I395" s="281"/>
      <c r="J395" s="278"/>
      <c r="K395" s="278"/>
      <c r="L395" s="282"/>
      <c r="M395" s="283"/>
      <c r="N395" s="284"/>
      <c r="O395" s="284"/>
      <c r="P395" s="284"/>
      <c r="Q395" s="284"/>
      <c r="R395" s="284"/>
      <c r="S395" s="284"/>
      <c r="T395" s="285"/>
      <c r="AT395" s="286" t="s">
        <v>168</v>
      </c>
      <c r="AU395" s="286" t="s">
        <v>88</v>
      </c>
      <c r="AV395" s="276" t="s">
        <v>86</v>
      </c>
      <c r="AW395" s="276" t="s">
        <v>35</v>
      </c>
      <c r="AX395" s="276" t="s">
        <v>79</v>
      </c>
      <c r="AY395" s="286" t="s">
        <v>160</v>
      </c>
    </row>
    <row r="396" s="276" customFormat="true" ht="12.8" hidden="false" customHeight="false" outlineLevel="0" collapsed="false">
      <c r="B396" s="277"/>
      <c r="C396" s="278"/>
      <c r="D396" s="254" t="s">
        <v>168</v>
      </c>
      <c r="E396" s="279"/>
      <c r="F396" s="280" t="s">
        <v>1690</v>
      </c>
      <c r="G396" s="278"/>
      <c r="H396" s="279"/>
      <c r="I396" s="281"/>
      <c r="J396" s="278"/>
      <c r="K396" s="278"/>
      <c r="L396" s="282"/>
      <c r="M396" s="283"/>
      <c r="N396" s="284"/>
      <c r="O396" s="284"/>
      <c r="P396" s="284"/>
      <c r="Q396" s="284"/>
      <c r="R396" s="284"/>
      <c r="S396" s="284"/>
      <c r="T396" s="285"/>
      <c r="AT396" s="286" t="s">
        <v>168</v>
      </c>
      <c r="AU396" s="286" t="s">
        <v>88</v>
      </c>
      <c r="AV396" s="276" t="s">
        <v>86</v>
      </c>
      <c r="AW396" s="276" t="s">
        <v>35</v>
      </c>
      <c r="AX396" s="276" t="s">
        <v>79</v>
      </c>
      <c r="AY396" s="286" t="s">
        <v>160</v>
      </c>
    </row>
    <row r="397" s="251" customFormat="true" ht="12.8" hidden="false" customHeight="false" outlineLevel="0" collapsed="false">
      <c r="B397" s="252"/>
      <c r="C397" s="253"/>
      <c r="D397" s="254" t="s">
        <v>168</v>
      </c>
      <c r="E397" s="255"/>
      <c r="F397" s="256" t="s">
        <v>1867</v>
      </c>
      <c r="G397" s="253"/>
      <c r="H397" s="257" t="n">
        <v>9.4</v>
      </c>
      <c r="I397" s="258"/>
      <c r="J397" s="253"/>
      <c r="K397" s="253"/>
      <c r="L397" s="259"/>
      <c r="M397" s="260"/>
      <c r="N397" s="261"/>
      <c r="O397" s="261"/>
      <c r="P397" s="261"/>
      <c r="Q397" s="261"/>
      <c r="R397" s="261"/>
      <c r="S397" s="261"/>
      <c r="T397" s="262"/>
      <c r="AT397" s="263" t="s">
        <v>168</v>
      </c>
      <c r="AU397" s="263" t="s">
        <v>88</v>
      </c>
      <c r="AV397" s="251" t="s">
        <v>88</v>
      </c>
      <c r="AW397" s="251" t="s">
        <v>35</v>
      </c>
      <c r="AX397" s="251" t="s">
        <v>79</v>
      </c>
      <c r="AY397" s="263" t="s">
        <v>160</v>
      </c>
    </row>
    <row r="398" s="276" customFormat="true" ht="12.8" hidden="false" customHeight="false" outlineLevel="0" collapsed="false">
      <c r="B398" s="277"/>
      <c r="C398" s="278"/>
      <c r="D398" s="254" t="s">
        <v>168</v>
      </c>
      <c r="E398" s="279"/>
      <c r="F398" s="280" t="s">
        <v>1695</v>
      </c>
      <c r="G398" s="278"/>
      <c r="H398" s="279"/>
      <c r="I398" s="281"/>
      <c r="J398" s="278"/>
      <c r="K398" s="278"/>
      <c r="L398" s="282"/>
      <c r="M398" s="283"/>
      <c r="N398" s="284"/>
      <c r="O398" s="284"/>
      <c r="P398" s="284"/>
      <c r="Q398" s="284"/>
      <c r="R398" s="284"/>
      <c r="S398" s="284"/>
      <c r="T398" s="285"/>
      <c r="AT398" s="286" t="s">
        <v>168</v>
      </c>
      <c r="AU398" s="286" t="s">
        <v>88</v>
      </c>
      <c r="AV398" s="276" t="s">
        <v>86</v>
      </c>
      <c r="AW398" s="276" t="s">
        <v>35</v>
      </c>
      <c r="AX398" s="276" t="s">
        <v>79</v>
      </c>
      <c r="AY398" s="286" t="s">
        <v>160</v>
      </c>
    </row>
    <row r="399" s="251" customFormat="true" ht="12.8" hidden="false" customHeight="false" outlineLevel="0" collapsed="false">
      <c r="B399" s="252"/>
      <c r="C399" s="253"/>
      <c r="D399" s="254" t="s">
        <v>168</v>
      </c>
      <c r="E399" s="255"/>
      <c r="F399" s="256" t="s">
        <v>1868</v>
      </c>
      <c r="G399" s="253"/>
      <c r="H399" s="257" t="n">
        <v>16.65</v>
      </c>
      <c r="I399" s="258"/>
      <c r="J399" s="253"/>
      <c r="K399" s="253"/>
      <c r="L399" s="259"/>
      <c r="M399" s="260"/>
      <c r="N399" s="261"/>
      <c r="O399" s="261"/>
      <c r="P399" s="261"/>
      <c r="Q399" s="261"/>
      <c r="R399" s="261"/>
      <c r="S399" s="261"/>
      <c r="T399" s="262"/>
      <c r="AT399" s="263" t="s">
        <v>168</v>
      </c>
      <c r="AU399" s="263" t="s">
        <v>88</v>
      </c>
      <c r="AV399" s="251" t="s">
        <v>88</v>
      </c>
      <c r="AW399" s="251" t="s">
        <v>35</v>
      </c>
      <c r="AX399" s="251" t="s">
        <v>79</v>
      </c>
      <c r="AY399" s="263" t="s">
        <v>160</v>
      </c>
    </row>
    <row r="400" s="276" customFormat="true" ht="12.8" hidden="false" customHeight="false" outlineLevel="0" collapsed="false">
      <c r="B400" s="277"/>
      <c r="C400" s="278"/>
      <c r="D400" s="254" t="s">
        <v>168</v>
      </c>
      <c r="E400" s="279"/>
      <c r="F400" s="280" t="s">
        <v>1701</v>
      </c>
      <c r="G400" s="278"/>
      <c r="H400" s="279"/>
      <c r="I400" s="281"/>
      <c r="J400" s="278"/>
      <c r="K400" s="278"/>
      <c r="L400" s="282"/>
      <c r="M400" s="283"/>
      <c r="N400" s="284"/>
      <c r="O400" s="284"/>
      <c r="P400" s="284"/>
      <c r="Q400" s="284"/>
      <c r="R400" s="284"/>
      <c r="S400" s="284"/>
      <c r="T400" s="285"/>
      <c r="AT400" s="286" t="s">
        <v>168</v>
      </c>
      <c r="AU400" s="286" t="s">
        <v>88</v>
      </c>
      <c r="AV400" s="276" t="s">
        <v>86</v>
      </c>
      <c r="AW400" s="276" t="s">
        <v>35</v>
      </c>
      <c r="AX400" s="276" t="s">
        <v>79</v>
      </c>
      <c r="AY400" s="286" t="s">
        <v>160</v>
      </c>
    </row>
    <row r="401" s="251" customFormat="true" ht="12.8" hidden="false" customHeight="false" outlineLevel="0" collapsed="false">
      <c r="B401" s="252"/>
      <c r="C401" s="253"/>
      <c r="D401" s="254" t="s">
        <v>168</v>
      </c>
      <c r="E401" s="255"/>
      <c r="F401" s="256" t="s">
        <v>1867</v>
      </c>
      <c r="G401" s="253"/>
      <c r="H401" s="257" t="n">
        <v>9.4</v>
      </c>
      <c r="I401" s="258"/>
      <c r="J401" s="253"/>
      <c r="K401" s="253"/>
      <c r="L401" s="259"/>
      <c r="M401" s="260"/>
      <c r="N401" s="261"/>
      <c r="O401" s="261"/>
      <c r="P401" s="261"/>
      <c r="Q401" s="261"/>
      <c r="R401" s="261"/>
      <c r="S401" s="261"/>
      <c r="T401" s="262"/>
      <c r="AT401" s="263" t="s">
        <v>168</v>
      </c>
      <c r="AU401" s="263" t="s">
        <v>88</v>
      </c>
      <c r="AV401" s="251" t="s">
        <v>88</v>
      </c>
      <c r="AW401" s="251" t="s">
        <v>35</v>
      </c>
      <c r="AX401" s="251" t="s">
        <v>79</v>
      </c>
      <c r="AY401" s="263" t="s">
        <v>160</v>
      </c>
    </row>
    <row r="402" s="276" customFormat="true" ht="12.8" hidden="false" customHeight="false" outlineLevel="0" collapsed="false">
      <c r="B402" s="277"/>
      <c r="C402" s="278"/>
      <c r="D402" s="254" t="s">
        <v>168</v>
      </c>
      <c r="E402" s="279"/>
      <c r="F402" s="280" t="s">
        <v>1706</v>
      </c>
      <c r="G402" s="278"/>
      <c r="H402" s="279"/>
      <c r="I402" s="281"/>
      <c r="J402" s="278"/>
      <c r="K402" s="278"/>
      <c r="L402" s="282"/>
      <c r="M402" s="283"/>
      <c r="N402" s="284"/>
      <c r="O402" s="284"/>
      <c r="P402" s="284"/>
      <c r="Q402" s="284"/>
      <c r="R402" s="284"/>
      <c r="S402" s="284"/>
      <c r="T402" s="285"/>
      <c r="AT402" s="286" t="s">
        <v>168</v>
      </c>
      <c r="AU402" s="286" t="s">
        <v>88</v>
      </c>
      <c r="AV402" s="276" t="s">
        <v>86</v>
      </c>
      <c r="AW402" s="276" t="s">
        <v>35</v>
      </c>
      <c r="AX402" s="276" t="s">
        <v>79</v>
      </c>
      <c r="AY402" s="286" t="s">
        <v>160</v>
      </c>
    </row>
    <row r="403" s="264" customFormat="true" ht="12.8" hidden="false" customHeight="false" outlineLevel="0" collapsed="false">
      <c r="B403" s="265"/>
      <c r="C403" s="266"/>
      <c r="D403" s="254" t="s">
        <v>168</v>
      </c>
      <c r="E403" s="267"/>
      <c r="F403" s="268" t="s">
        <v>1717</v>
      </c>
      <c r="G403" s="266"/>
      <c r="H403" s="269" t="n">
        <v>35.45</v>
      </c>
      <c r="I403" s="270"/>
      <c r="J403" s="266"/>
      <c r="K403" s="266"/>
      <c r="L403" s="271"/>
      <c r="M403" s="272"/>
      <c r="N403" s="273"/>
      <c r="O403" s="273"/>
      <c r="P403" s="273"/>
      <c r="Q403" s="273"/>
      <c r="R403" s="273"/>
      <c r="S403" s="273"/>
      <c r="T403" s="274"/>
      <c r="AT403" s="275" t="s">
        <v>168</v>
      </c>
      <c r="AU403" s="275" t="s">
        <v>88</v>
      </c>
      <c r="AV403" s="264" t="s">
        <v>166</v>
      </c>
      <c r="AW403" s="264" t="s">
        <v>35</v>
      </c>
      <c r="AX403" s="264" t="s">
        <v>86</v>
      </c>
      <c r="AY403" s="275" t="s">
        <v>160</v>
      </c>
    </row>
    <row r="404" s="31" customFormat="true" ht="21.75" hidden="false" customHeight="true" outlineLevel="0" collapsed="false">
      <c r="A404" s="24"/>
      <c r="B404" s="25"/>
      <c r="C404" s="287" t="s">
        <v>746</v>
      </c>
      <c r="D404" s="287" t="s">
        <v>262</v>
      </c>
      <c r="E404" s="288" t="s">
        <v>1740</v>
      </c>
      <c r="F404" s="289" t="s">
        <v>1741</v>
      </c>
      <c r="G404" s="290" t="s">
        <v>213</v>
      </c>
      <c r="H404" s="291" t="n">
        <v>37.223</v>
      </c>
      <c r="I404" s="292"/>
      <c r="J404" s="293" t="n">
        <f aca="false">ROUND(I404*H404,2)</f>
        <v>0</v>
      </c>
      <c r="K404" s="294"/>
      <c r="L404" s="295"/>
      <c r="M404" s="296"/>
      <c r="N404" s="297" t="s">
        <v>44</v>
      </c>
      <c r="O404" s="74"/>
      <c r="P404" s="247" t="n">
        <f aca="false">O404*H404</f>
        <v>0</v>
      </c>
      <c r="Q404" s="247" t="n">
        <v>0.00194</v>
      </c>
      <c r="R404" s="247" t="n">
        <f aca="false">Q404*H404</f>
        <v>0.07221262</v>
      </c>
      <c r="S404" s="247" t="n">
        <v>0</v>
      </c>
      <c r="T404" s="248" t="n">
        <f aca="false">S404*H404</f>
        <v>0</v>
      </c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R404" s="249" t="s">
        <v>331</v>
      </c>
      <c r="AT404" s="249" t="s">
        <v>262</v>
      </c>
      <c r="AU404" s="249" t="s">
        <v>88</v>
      </c>
      <c r="AY404" s="3" t="s">
        <v>160</v>
      </c>
      <c r="BE404" s="250" t="n">
        <f aca="false">IF(N404="základní",J404,0)</f>
        <v>0</v>
      </c>
      <c r="BF404" s="250" t="n">
        <f aca="false">IF(N404="snížená",J404,0)</f>
        <v>0</v>
      </c>
      <c r="BG404" s="250" t="n">
        <f aca="false">IF(N404="zákl. přenesená",J404,0)</f>
        <v>0</v>
      </c>
      <c r="BH404" s="250" t="n">
        <f aca="false">IF(N404="sníž. přenesená",J404,0)</f>
        <v>0</v>
      </c>
      <c r="BI404" s="250" t="n">
        <f aca="false">IF(N404="nulová",J404,0)</f>
        <v>0</v>
      </c>
      <c r="BJ404" s="3" t="s">
        <v>86</v>
      </c>
      <c r="BK404" s="250" t="n">
        <f aca="false">ROUND(I404*H404,2)</f>
        <v>0</v>
      </c>
      <c r="BL404" s="3" t="s">
        <v>256</v>
      </c>
      <c r="BM404" s="249" t="s">
        <v>1869</v>
      </c>
    </row>
    <row r="405" s="251" customFormat="true" ht="12.8" hidden="false" customHeight="false" outlineLevel="0" collapsed="false">
      <c r="B405" s="252"/>
      <c r="C405" s="253"/>
      <c r="D405" s="254" t="s">
        <v>168</v>
      </c>
      <c r="E405" s="253"/>
      <c r="F405" s="256" t="s">
        <v>1870</v>
      </c>
      <c r="G405" s="253"/>
      <c r="H405" s="257" t="n">
        <v>37.223</v>
      </c>
      <c r="I405" s="258"/>
      <c r="J405" s="253"/>
      <c r="K405" s="253"/>
      <c r="L405" s="259"/>
      <c r="M405" s="260"/>
      <c r="N405" s="261"/>
      <c r="O405" s="261"/>
      <c r="P405" s="261"/>
      <c r="Q405" s="261"/>
      <c r="R405" s="261"/>
      <c r="S405" s="261"/>
      <c r="T405" s="262"/>
      <c r="AT405" s="263" t="s">
        <v>168</v>
      </c>
      <c r="AU405" s="263" t="s">
        <v>88</v>
      </c>
      <c r="AV405" s="251" t="s">
        <v>88</v>
      </c>
      <c r="AW405" s="251" t="s">
        <v>3</v>
      </c>
      <c r="AX405" s="251" t="s">
        <v>86</v>
      </c>
      <c r="AY405" s="263" t="s">
        <v>160</v>
      </c>
    </row>
    <row r="406" s="31" customFormat="true" ht="21.75" hidden="false" customHeight="true" outlineLevel="0" collapsed="false">
      <c r="A406" s="24"/>
      <c r="B406" s="25"/>
      <c r="C406" s="237" t="s">
        <v>750</v>
      </c>
      <c r="D406" s="237" t="s">
        <v>162</v>
      </c>
      <c r="E406" s="238" t="s">
        <v>923</v>
      </c>
      <c r="F406" s="239" t="s">
        <v>924</v>
      </c>
      <c r="G406" s="240" t="s">
        <v>363</v>
      </c>
      <c r="H406" s="298"/>
      <c r="I406" s="242"/>
      <c r="J406" s="243" t="n">
        <f aca="false">ROUND(I406*H406,2)</f>
        <v>0</v>
      </c>
      <c r="K406" s="244"/>
      <c r="L406" s="30"/>
      <c r="M406" s="245"/>
      <c r="N406" s="246" t="s">
        <v>44</v>
      </c>
      <c r="O406" s="74"/>
      <c r="P406" s="247" t="n">
        <f aca="false">O406*H406</f>
        <v>0</v>
      </c>
      <c r="Q406" s="247" t="n">
        <v>0</v>
      </c>
      <c r="R406" s="247" t="n">
        <f aca="false">Q406*H406</f>
        <v>0</v>
      </c>
      <c r="S406" s="247" t="n">
        <v>0</v>
      </c>
      <c r="T406" s="248" t="n">
        <f aca="false">S406*H406</f>
        <v>0</v>
      </c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R406" s="249" t="s">
        <v>256</v>
      </c>
      <c r="AT406" s="249" t="s">
        <v>162</v>
      </c>
      <c r="AU406" s="249" t="s">
        <v>88</v>
      </c>
      <c r="AY406" s="3" t="s">
        <v>160</v>
      </c>
      <c r="BE406" s="250" t="n">
        <f aca="false">IF(N406="základní",J406,0)</f>
        <v>0</v>
      </c>
      <c r="BF406" s="250" t="n">
        <f aca="false">IF(N406="snížená",J406,0)</f>
        <v>0</v>
      </c>
      <c r="BG406" s="250" t="n">
        <f aca="false">IF(N406="zákl. přenesená",J406,0)</f>
        <v>0</v>
      </c>
      <c r="BH406" s="250" t="n">
        <f aca="false">IF(N406="sníž. přenesená",J406,0)</f>
        <v>0</v>
      </c>
      <c r="BI406" s="250" t="n">
        <f aca="false">IF(N406="nulová",J406,0)</f>
        <v>0</v>
      </c>
      <c r="BJ406" s="3" t="s">
        <v>86</v>
      </c>
      <c r="BK406" s="250" t="n">
        <f aca="false">ROUND(I406*H406,2)</f>
        <v>0</v>
      </c>
      <c r="BL406" s="3" t="s">
        <v>256</v>
      </c>
      <c r="BM406" s="249" t="s">
        <v>1871</v>
      </c>
    </row>
    <row r="407" s="220" customFormat="true" ht="22.8" hidden="false" customHeight="true" outlineLevel="0" collapsed="false">
      <c r="B407" s="221"/>
      <c r="C407" s="222"/>
      <c r="D407" s="223" t="s">
        <v>78</v>
      </c>
      <c r="E407" s="235" t="s">
        <v>1872</v>
      </c>
      <c r="F407" s="235" t="s">
        <v>1873</v>
      </c>
      <c r="G407" s="222"/>
      <c r="H407" s="222"/>
      <c r="I407" s="225"/>
      <c r="J407" s="236" t="n">
        <f aca="false">BK407</f>
        <v>0</v>
      </c>
      <c r="K407" s="222"/>
      <c r="L407" s="227"/>
      <c r="M407" s="228"/>
      <c r="N407" s="229"/>
      <c r="O407" s="229"/>
      <c r="P407" s="230" t="n">
        <f aca="false">SUM(P408:P429)</f>
        <v>0</v>
      </c>
      <c r="Q407" s="229"/>
      <c r="R407" s="230" t="n">
        <f aca="false">SUM(R408:R429)</f>
        <v>0.1543905</v>
      </c>
      <c r="S407" s="229"/>
      <c r="T407" s="231" t="n">
        <f aca="false">SUM(T408:T429)</f>
        <v>0.163767</v>
      </c>
      <c r="AR407" s="232" t="s">
        <v>88</v>
      </c>
      <c r="AT407" s="233" t="s">
        <v>78</v>
      </c>
      <c r="AU407" s="233" t="s">
        <v>86</v>
      </c>
      <c r="AY407" s="232" t="s">
        <v>160</v>
      </c>
      <c r="BK407" s="234" t="n">
        <f aca="false">SUM(BK408:BK429)</f>
        <v>0</v>
      </c>
    </row>
    <row r="408" s="31" customFormat="true" ht="16.5" hidden="false" customHeight="true" outlineLevel="0" collapsed="false">
      <c r="A408" s="24"/>
      <c r="B408" s="25"/>
      <c r="C408" s="237" t="s">
        <v>757</v>
      </c>
      <c r="D408" s="237" t="s">
        <v>162</v>
      </c>
      <c r="E408" s="238" t="s">
        <v>1874</v>
      </c>
      <c r="F408" s="239" t="s">
        <v>1875</v>
      </c>
      <c r="G408" s="240" t="s">
        <v>221</v>
      </c>
      <c r="H408" s="241" t="n">
        <v>21.1</v>
      </c>
      <c r="I408" s="242"/>
      <c r="J408" s="243" t="n">
        <f aca="false">ROUND(I408*H408,2)</f>
        <v>0</v>
      </c>
      <c r="K408" s="244"/>
      <c r="L408" s="30"/>
      <c r="M408" s="245"/>
      <c r="N408" s="246" t="s">
        <v>44</v>
      </c>
      <c r="O408" s="74"/>
      <c r="P408" s="247" t="n">
        <f aca="false">O408*H408</f>
        <v>0</v>
      </c>
      <c r="Q408" s="247" t="n">
        <v>0</v>
      </c>
      <c r="R408" s="247" t="n">
        <f aca="false">Q408*H408</f>
        <v>0</v>
      </c>
      <c r="S408" s="247" t="n">
        <v>0.00167</v>
      </c>
      <c r="T408" s="248" t="n">
        <f aca="false">S408*H408</f>
        <v>0.035237</v>
      </c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R408" s="249" t="s">
        <v>256</v>
      </c>
      <c r="AT408" s="249" t="s">
        <v>162</v>
      </c>
      <c r="AU408" s="249" t="s">
        <v>88</v>
      </c>
      <c r="AY408" s="3" t="s">
        <v>160</v>
      </c>
      <c r="BE408" s="250" t="n">
        <f aca="false">IF(N408="základní",J408,0)</f>
        <v>0</v>
      </c>
      <c r="BF408" s="250" t="n">
        <f aca="false">IF(N408="snížená",J408,0)</f>
        <v>0</v>
      </c>
      <c r="BG408" s="250" t="n">
        <f aca="false">IF(N408="zákl. přenesená",J408,0)</f>
        <v>0</v>
      </c>
      <c r="BH408" s="250" t="n">
        <f aca="false">IF(N408="sníž. přenesená",J408,0)</f>
        <v>0</v>
      </c>
      <c r="BI408" s="250" t="n">
        <f aca="false">IF(N408="nulová",J408,0)</f>
        <v>0</v>
      </c>
      <c r="BJ408" s="3" t="s">
        <v>86</v>
      </c>
      <c r="BK408" s="250" t="n">
        <f aca="false">ROUND(I408*H408,2)</f>
        <v>0</v>
      </c>
      <c r="BL408" s="3" t="s">
        <v>256</v>
      </c>
      <c r="BM408" s="249" t="s">
        <v>1876</v>
      </c>
    </row>
    <row r="409" s="251" customFormat="true" ht="12.8" hidden="false" customHeight="false" outlineLevel="0" collapsed="false">
      <c r="B409" s="252"/>
      <c r="C409" s="253"/>
      <c r="D409" s="254" t="s">
        <v>168</v>
      </c>
      <c r="E409" s="255"/>
      <c r="F409" s="256" t="s">
        <v>1592</v>
      </c>
      <c r="G409" s="253"/>
      <c r="H409" s="257" t="n">
        <v>2</v>
      </c>
      <c r="I409" s="258"/>
      <c r="J409" s="253"/>
      <c r="K409" s="253"/>
      <c r="L409" s="259"/>
      <c r="M409" s="260"/>
      <c r="N409" s="261"/>
      <c r="O409" s="261"/>
      <c r="P409" s="261"/>
      <c r="Q409" s="261"/>
      <c r="R409" s="261"/>
      <c r="S409" s="261"/>
      <c r="T409" s="262"/>
      <c r="AT409" s="263" t="s">
        <v>168</v>
      </c>
      <c r="AU409" s="263" t="s">
        <v>88</v>
      </c>
      <c r="AV409" s="251" t="s">
        <v>88</v>
      </c>
      <c r="AW409" s="251" t="s">
        <v>35</v>
      </c>
      <c r="AX409" s="251" t="s">
        <v>79</v>
      </c>
      <c r="AY409" s="263" t="s">
        <v>160</v>
      </c>
    </row>
    <row r="410" s="251" customFormat="true" ht="12.8" hidden="false" customHeight="false" outlineLevel="0" collapsed="false">
      <c r="B410" s="252"/>
      <c r="C410" s="253"/>
      <c r="D410" s="254" t="s">
        <v>168</v>
      </c>
      <c r="E410" s="255"/>
      <c r="F410" s="256" t="s">
        <v>1877</v>
      </c>
      <c r="G410" s="253"/>
      <c r="H410" s="257" t="n">
        <v>7.5</v>
      </c>
      <c r="I410" s="258"/>
      <c r="J410" s="253"/>
      <c r="K410" s="253"/>
      <c r="L410" s="259"/>
      <c r="M410" s="260"/>
      <c r="N410" s="261"/>
      <c r="O410" s="261"/>
      <c r="P410" s="261"/>
      <c r="Q410" s="261"/>
      <c r="R410" s="261"/>
      <c r="S410" s="261"/>
      <c r="T410" s="262"/>
      <c r="AT410" s="263" t="s">
        <v>168</v>
      </c>
      <c r="AU410" s="263" t="s">
        <v>88</v>
      </c>
      <c r="AV410" s="251" t="s">
        <v>88</v>
      </c>
      <c r="AW410" s="251" t="s">
        <v>35</v>
      </c>
      <c r="AX410" s="251" t="s">
        <v>79</v>
      </c>
      <c r="AY410" s="263" t="s">
        <v>160</v>
      </c>
    </row>
    <row r="411" s="251" customFormat="true" ht="12.8" hidden="false" customHeight="false" outlineLevel="0" collapsed="false">
      <c r="B411" s="252"/>
      <c r="C411" s="253"/>
      <c r="D411" s="254" t="s">
        <v>168</v>
      </c>
      <c r="E411" s="255"/>
      <c r="F411" s="256" t="s">
        <v>1878</v>
      </c>
      <c r="G411" s="253"/>
      <c r="H411" s="257" t="n">
        <v>0.6</v>
      </c>
      <c r="I411" s="258"/>
      <c r="J411" s="253"/>
      <c r="K411" s="253"/>
      <c r="L411" s="259"/>
      <c r="M411" s="260"/>
      <c r="N411" s="261"/>
      <c r="O411" s="261"/>
      <c r="P411" s="261"/>
      <c r="Q411" s="261"/>
      <c r="R411" s="261"/>
      <c r="S411" s="261"/>
      <c r="T411" s="262"/>
      <c r="AT411" s="263" t="s">
        <v>168</v>
      </c>
      <c r="AU411" s="263" t="s">
        <v>88</v>
      </c>
      <c r="AV411" s="251" t="s">
        <v>88</v>
      </c>
      <c r="AW411" s="251" t="s">
        <v>35</v>
      </c>
      <c r="AX411" s="251" t="s">
        <v>79</v>
      </c>
      <c r="AY411" s="263" t="s">
        <v>160</v>
      </c>
    </row>
    <row r="412" s="251" customFormat="true" ht="12.8" hidden="false" customHeight="false" outlineLevel="0" collapsed="false">
      <c r="B412" s="252"/>
      <c r="C412" s="253"/>
      <c r="D412" s="254" t="s">
        <v>168</v>
      </c>
      <c r="E412" s="255"/>
      <c r="F412" s="256" t="s">
        <v>614</v>
      </c>
      <c r="G412" s="253"/>
      <c r="H412" s="257" t="n">
        <v>1.8</v>
      </c>
      <c r="I412" s="258"/>
      <c r="J412" s="253"/>
      <c r="K412" s="253"/>
      <c r="L412" s="259"/>
      <c r="M412" s="260"/>
      <c r="N412" s="261"/>
      <c r="O412" s="261"/>
      <c r="P412" s="261"/>
      <c r="Q412" s="261"/>
      <c r="R412" s="261"/>
      <c r="S412" s="261"/>
      <c r="T412" s="262"/>
      <c r="AT412" s="263" t="s">
        <v>168</v>
      </c>
      <c r="AU412" s="263" t="s">
        <v>88</v>
      </c>
      <c r="AV412" s="251" t="s">
        <v>88</v>
      </c>
      <c r="AW412" s="251" t="s">
        <v>35</v>
      </c>
      <c r="AX412" s="251" t="s">
        <v>79</v>
      </c>
      <c r="AY412" s="263" t="s">
        <v>160</v>
      </c>
    </row>
    <row r="413" s="251" customFormat="true" ht="12.8" hidden="false" customHeight="false" outlineLevel="0" collapsed="false">
      <c r="B413" s="252"/>
      <c r="C413" s="253"/>
      <c r="D413" s="254" t="s">
        <v>168</v>
      </c>
      <c r="E413" s="255"/>
      <c r="F413" s="256" t="s">
        <v>1879</v>
      </c>
      <c r="G413" s="253"/>
      <c r="H413" s="257" t="n">
        <v>6</v>
      </c>
      <c r="I413" s="258"/>
      <c r="J413" s="253"/>
      <c r="K413" s="253"/>
      <c r="L413" s="259"/>
      <c r="M413" s="260"/>
      <c r="N413" s="261"/>
      <c r="O413" s="261"/>
      <c r="P413" s="261"/>
      <c r="Q413" s="261"/>
      <c r="R413" s="261"/>
      <c r="S413" s="261"/>
      <c r="T413" s="262"/>
      <c r="AT413" s="263" t="s">
        <v>168</v>
      </c>
      <c r="AU413" s="263" t="s">
        <v>88</v>
      </c>
      <c r="AV413" s="251" t="s">
        <v>88</v>
      </c>
      <c r="AW413" s="251" t="s">
        <v>35</v>
      </c>
      <c r="AX413" s="251" t="s">
        <v>79</v>
      </c>
      <c r="AY413" s="263" t="s">
        <v>160</v>
      </c>
    </row>
    <row r="414" s="251" customFormat="true" ht="12.8" hidden="false" customHeight="false" outlineLevel="0" collapsed="false">
      <c r="B414" s="252"/>
      <c r="C414" s="253"/>
      <c r="D414" s="254" t="s">
        <v>168</v>
      </c>
      <c r="E414" s="255"/>
      <c r="F414" s="256" t="s">
        <v>1559</v>
      </c>
      <c r="G414" s="253"/>
      <c r="H414" s="257" t="n">
        <v>2.3</v>
      </c>
      <c r="I414" s="258"/>
      <c r="J414" s="253"/>
      <c r="K414" s="253"/>
      <c r="L414" s="259"/>
      <c r="M414" s="260"/>
      <c r="N414" s="261"/>
      <c r="O414" s="261"/>
      <c r="P414" s="261"/>
      <c r="Q414" s="261"/>
      <c r="R414" s="261"/>
      <c r="S414" s="261"/>
      <c r="T414" s="262"/>
      <c r="AT414" s="263" t="s">
        <v>168</v>
      </c>
      <c r="AU414" s="263" t="s">
        <v>88</v>
      </c>
      <c r="AV414" s="251" t="s">
        <v>88</v>
      </c>
      <c r="AW414" s="251" t="s">
        <v>35</v>
      </c>
      <c r="AX414" s="251" t="s">
        <v>79</v>
      </c>
      <c r="AY414" s="263" t="s">
        <v>160</v>
      </c>
    </row>
    <row r="415" s="251" customFormat="true" ht="12.8" hidden="false" customHeight="false" outlineLevel="0" collapsed="false">
      <c r="B415" s="252"/>
      <c r="C415" s="253"/>
      <c r="D415" s="254" t="s">
        <v>168</v>
      </c>
      <c r="E415" s="255"/>
      <c r="F415" s="256" t="s">
        <v>1880</v>
      </c>
      <c r="G415" s="253"/>
      <c r="H415" s="257" t="n">
        <v>0.9</v>
      </c>
      <c r="I415" s="258"/>
      <c r="J415" s="253"/>
      <c r="K415" s="253"/>
      <c r="L415" s="259"/>
      <c r="M415" s="260"/>
      <c r="N415" s="261"/>
      <c r="O415" s="261"/>
      <c r="P415" s="261"/>
      <c r="Q415" s="261"/>
      <c r="R415" s="261"/>
      <c r="S415" s="261"/>
      <c r="T415" s="262"/>
      <c r="AT415" s="263" t="s">
        <v>168</v>
      </c>
      <c r="AU415" s="263" t="s">
        <v>88</v>
      </c>
      <c r="AV415" s="251" t="s">
        <v>88</v>
      </c>
      <c r="AW415" s="251" t="s">
        <v>35</v>
      </c>
      <c r="AX415" s="251" t="s">
        <v>79</v>
      </c>
      <c r="AY415" s="263" t="s">
        <v>160</v>
      </c>
    </row>
    <row r="416" s="264" customFormat="true" ht="12.8" hidden="false" customHeight="false" outlineLevel="0" collapsed="false">
      <c r="B416" s="265"/>
      <c r="C416" s="266"/>
      <c r="D416" s="254" t="s">
        <v>168</v>
      </c>
      <c r="E416" s="267"/>
      <c r="F416" s="268" t="s">
        <v>172</v>
      </c>
      <c r="G416" s="266"/>
      <c r="H416" s="269" t="n">
        <v>21.1</v>
      </c>
      <c r="I416" s="270"/>
      <c r="J416" s="266"/>
      <c r="K416" s="266"/>
      <c r="L416" s="271"/>
      <c r="M416" s="272"/>
      <c r="N416" s="273"/>
      <c r="O416" s="273"/>
      <c r="P416" s="273"/>
      <c r="Q416" s="273"/>
      <c r="R416" s="273"/>
      <c r="S416" s="273"/>
      <c r="T416" s="274"/>
      <c r="AT416" s="275" t="s">
        <v>168</v>
      </c>
      <c r="AU416" s="275" t="s">
        <v>88</v>
      </c>
      <c r="AV416" s="264" t="s">
        <v>166</v>
      </c>
      <c r="AW416" s="264" t="s">
        <v>35</v>
      </c>
      <c r="AX416" s="264" t="s">
        <v>86</v>
      </c>
      <c r="AY416" s="275" t="s">
        <v>160</v>
      </c>
    </row>
    <row r="417" s="31" customFormat="true" ht="16.5" hidden="false" customHeight="true" outlineLevel="0" collapsed="false">
      <c r="A417" s="24"/>
      <c r="B417" s="25"/>
      <c r="C417" s="237" t="s">
        <v>762</v>
      </c>
      <c r="D417" s="237" t="s">
        <v>162</v>
      </c>
      <c r="E417" s="238" t="s">
        <v>1881</v>
      </c>
      <c r="F417" s="239" t="s">
        <v>1882</v>
      </c>
      <c r="G417" s="240" t="s">
        <v>221</v>
      </c>
      <c r="H417" s="241" t="n">
        <v>31.25</v>
      </c>
      <c r="I417" s="242"/>
      <c r="J417" s="243" t="n">
        <f aca="false">ROUND(I417*H417,2)</f>
        <v>0</v>
      </c>
      <c r="K417" s="244"/>
      <c r="L417" s="30"/>
      <c r="M417" s="245"/>
      <c r="N417" s="246" t="s">
        <v>44</v>
      </c>
      <c r="O417" s="74"/>
      <c r="P417" s="247" t="n">
        <f aca="false">O417*H417</f>
        <v>0</v>
      </c>
      <c r="Q417" s="247" t="n">
        <v>0</v>
      </c>
      <c r="R417" s="247" t="n">
        <f aca="false">Q417*H417</f>
        <v>0</v>
      </c>
      <c r="S417" s="247" t="n">
        <v>0.0026</v>
      </c>
      <c r="T417" s="248" t="n">
        <f aca="false">S417*H417</f>
        <v>0.08125</v>
      </c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R417" s="249" t="s">
        <v>256</v>
      </c>
      <c r="AT417" s="249" t="s">
        <v>162</v>
      </c>
      <c r="AU417" s="249" t="s">
        <v>88</v>
      </c>
      <c r="AY417" s="3" t="s">
        <v>160</v>
      </c>
      <c r="BE417" s="250" t="n">
        <f aca="false">IF(N417="základní",J417,0)</f>
        <v>0</v>
      </c>
      <c r="BF417" s="250" t="n">
        <f aca="false">IF(N417="snížená",J417,0)</f>
        <v>0</v>
      </c>
      <c r="BG417" s="250" t="n">
        <f aca="false">IF(N417="zákl. přenesená",J417,0)</f>
        <v>0</v>
      </c>
      <c r="BH417" s="250" t="n">
        <f aca="false">IF(N417="sníž. přenesená",J417,0)</f>
        <v>0</v>
      </c>
      <c r="BI417" s="250" t="n">
        <f aca="false">IF(N417="nulová",J417,0)</f>
        <v>0</v>
      </c>
      <c r="BJ417" s="3" t="s">
        <v>86</v>
      </c>
      <c r="BK417" s="250" t="n">
        <f aca="false">ROUND(I417*H417,2)</f>
        <v>0</v>
      </c>
      <c r="BL417" s="3" t="s">
        <v>256</v>
      </c>
      <c r="BM417" s="249" t="s">
        <v>1883</v>
      </c>
    </row>
    <row r="418" s="251" customFormat="true" ht="12.8" hidden="false" customHeight="false" outlineLevel="0" collapsed="false">
      <c r="B418" s="252"/>
      <c r="C418" s="253"/>
      <c r="D418" s="254" t="s">
        <v>168</v>
      </c>
      <c r="E418" s="255"/>
      <c r="F418" s="256" t="s">
        <v>1884</v>
      </c>
      <c r="G418" s="253"/>
      <c r="H418" s="257" t="n">
        <v>31.25</v>
      </c>
      <c r="I418" s="258"/>
      <c r="J418" s="253"/>
      <c r="K418" s="253"/>
      <c r="L418" s="259"/>
      <c r="M418" s="260"/>
      <c r="N418" s="261"/>
      <c r="O418" s="261"/>
      <c r="P418" s="261"/>
      <c r="Q418" s="261"/>
      <c r="R418" s="261"/>
      <c r="S418" s="261"/>
      <c r="T418" s="262"/>
      <c r="AT418" s="263" t="s">
        <v>168</v>
      </c>
      <c r="AU418" s="263" t="s">
        <v>88</v>
      </c>
      <c r="AV418" s="251" t="s">
        <v>88</v>
      </c>
      <c r="AW418" s="251" t="s">
        <v>35</v>
      </c>
      <c r="AX418" s="251" t="s">
        <v>79</v>
      </c>
      <c r="AY418" s="263" t="s">
        <v>160</v>
      </c>
    </row>
    <row r="419" s="264" customFormat="true" ht="12.8" hidden="false" customHeight="false" outlineLevel="0" collapsed="false">
      <c r="B419" s="265"/>
      <c r="C419" s="266"/>
      <c r="D419" s="254" t="s">
        <v>168</v>
      </c>
      <c r="E419" s="267"/>
      <c r="F419" s="268" t="s">
        <v>172</v>
      </c>
      <c r="G419" s="266"/>
      <c r="H419" s="269" t="n">
        <v>31.25</v>
      </c>
      <c r="I419" s="270"/>
      <c r="J419" s="266"/>
      <c r="K419" s="266"/>
      <c r="L419" s="271"/>
      <c r="M419" s="272"/>
      <c r="N419" s="273"/>
      <c r="O419" s="273"/>
      <c r="P419" s="273"/>
      <c r="Q419" s="273"/>
      <c r="R419" s="273"/>
      <c r="S419" s="273"/>
      <c r="T419" s="274"/>
      <c r="AT419" s="275" t="s">
        <v>168</v>
      </c>
      <c r="AU419" s="275" t="s">
        <v>88</v>
      </c>
      <c r="AV419" s="264" t="s">
        <v>166</v>
      </c>
      <c r="AW419" s="264" t="s">
        <v>35</v>
      </c>
      <c r="AX419" s="264" t="s">
        <v>86</v>
      </c>
      <c r="AY419" s="275" t="s">
        <v>160</v>
      </c>
    </row>
    <row r="420" s="31" customFormat="true" ht="16.5" hidden="false" customHeight="true" outlineLevel="0" collapsed="false">
      <c r="A420" s="24"/>
      <c r="B420" s="25"/>
      <c r="C420" s="237" t="s">
        <v>767</v>
      </c>
      <c r="D420" s="237" t="s">
        <v>162</v>
      </c>
      <c r="E420" s="238" t="s">
        <v>1885</v>
      </c>
      <c r="F420" s="239" t="s">
        <v>1886</v>
      </c>
      <c r="G420" s="240" t="s">
        <v>221</v>
      </c>
      <c r="H420" s="241" t="n">
        <v>12</v>
      </c>
      <c r="I420" s="242"/>
      <c r="J420" s="243" t="n">
        <f aca="false">ROUND(I420*H420,2)</f>
        <v>0</v>
      </c>
      <c r="K420" s="244"/>
      <c r="L420" s="30"/>
      <c r="M420" s="245"/>
      <c r="N420" s="246" t="s">
        <v>44</v>
      </c>
      <c r="O420" s="74"/>
      <c r="P420" s="247" t="n">
        <f aca="false">O420*H420</f>
        <v>0</v>
      </c>
      <c r="Q420" s="247" t="n">
        <v>0</v>
      </c>
      <c r="R420" s="247" t="n">
        <f aca="false">Q420*H420</f>
        <v>0</v>
      </c>
      <c r="S420" s="247" t="n">
        <v>0.00394</v>
      </c>
      <c r="T420" s="248" t="n">
        <f aca="false">S420*H420</f>
        <v>0.04728</v>
      </c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R420" s="249" t="s">
        <v>256</v>
      </c>
      <c r="AT420" s="249" t="s">
        <v>162</v>
      </c>
      <c r="AU420" s="249" t="s">
        <v>88</v>
      </c>
      <c r="AY420" s="3" t="s">
        <v>160</v>
      </c>
      <c r="BE420" s="250" t="n">
        <f aca="false">IF(N420="základní",J420,0)</f>
        <v>0</v>
      </c>
      <c r="BF420" s="250" t="n">
        <f aca="false">IF(N420="snížená",J420,0)</f>
        <v>0</v>
      </c>
      <c r="BG420" s="250" t="n">
        <f aca="false">IF(N420="zákl. přenesená",J420,0)</f>
        <v>0</v>
      </c>
      <c r="BH420" s="250" t="n">
        <f aca="false">IF(N420="sníž. přenesená",J420,0)</f>
        <v>0</v>
      </c>
      <c r="BI420" s="250" t="n">
        <f aca="false">IF(N420="nulová",J420,0)</f>
        <v>0</v>
      </c>
      <c r="BJ420" s="3" t="s">
        <v>86</v>
      </c>
      <c r="BK420" s="250" t="n">
        <f aca="false">ROUND(I420*H420,2)</f>
        <v>0</v>
      </c>
      <c r="BL420" s="3" t="s">
        <v>256</v>
      </c>
      <c r="BM420" s="249" t="s">
        <v>1887</v>
      </c>
    </row>
    <row r="421" s="251" customFormat="true" ht="12.8" hidden="false" customHeight="false" outlineLevel="0" collapsed="false">
      <c r="B421" s="252"/>
      <c r="C421" s="253"/>
      <c r="D421" s="254" t="s">
        <v>168</v>
      </c>
      <c r="E421" s="255"/>
      <c r="F421" s="256" t="s">
        <v>1888</v>
      </c>
      <c r="G421" s="253"/>
      <c r="H421" s="257" t="n">
        <v>5.5</v>
      </c>
      <c r="I421" s="258"/>
      <c r="J421" s="253"/>
      <c r="K421" s="253"/>
      <c r="L421" s="259"/>
      <c r="M421" s="260"/>
      <c r="N421" s="261"/>
      <c r="O421" s="261"/>
      <c r="P421" s="261"/>
      <c r="Q421" s="261"/>
      <c r="R421" s="261"/>
      <c r="S421" s="261"/>
      <c r="T421" s="262"/>
      <c r="AT421" s="263" t="s">
        <v>168</v>
      </c>
      <c r="AU421" s="263" t="s">
        <v>88</v>
      </c>
      <c r="AV421" s="251" t="s">
        <v>88</v>
      </c>
      <c r="AW421" s="251" t="s">
        <v>35</v>
      </c>
      <c r="AX421" s="251" t="s">
        <v>79</v>
      </c>
      <c r="AY421" s="263" t="s">
        <v>160</v>
      </c>
    </row>
    <row r="422" s="251" customFormat="true" ht="12.8" hidden="false" customHeight="false" outlineLevel="0" collapsed="false">
      <c r="B422" s="252"/>
      <c r="C422" s="253"/>
      <c r="D422" s="254" t="s">
        <v>168</v>
      </c>
      <c r="E422" s="255"/>
      <c r="F422" s="256" t="s">
        <v>1889</v>
      </c>
      <c r="G422" s="253"/>
      <c r="H422" s="257" t="n">
        <v>6.5</v>
      </c>
      <c r="I422" s="258"/>
      <c r="J422" s="253"/>
      <c r="K422" s="253"/>
      <c r="L422" s="259"/>
      <c r="M422" s="260"/>
      <c r="N422" s="261"/>
      <c r="O422" s="261"/>
      <c r="P422" s="261"/>
      <c r="Q422" s="261"/>
      <c r="R422" s="261"/>
      <c r="S422" s="261"/>
      <c r="T422" s="262"/>
      <c r="AT422" s="263" t="s">
        <v>168</v>
      </c>
      <c r="AU422" s="263" t="s">
        <v>88</v>
      </c>
      <c r="AV422" s="251" t="s">
        <v>88</v>
      </c>
      <c r="AW422" s="251" t="s">
        <v>35</v>
      </c>
      <c r="AX422" s="251" t="s">
        <v>79</v>
      </c>
      <c r="AY422" s="263" t="s">
        <v>160</v>
      </c>
    </row>
    <row r="423" s="264" customFormat="true" ht="12.8" hidden="false" customHeight="false" outlineLevel="0" collapsed="false">
      <c r="B423" s="265"/>
      <c r="C423" s="266"/>
      <c r="D423" s="254" t="s">
        <v>168</v>
      </c>
      <c r="E423" s="267"/>
      <c r="F423" s="268" t="s">
        <v>172</v>
      </c>
      <c r="G423" s="266"/>
      <c r="H423" s="269" t="n">
        <v>12</v>
      </c>
      <c r="I423" s="270"/>
      <c r="J423" s="266"/>
      <c r="K423" s="266"/>
      <c r="L423" s="271"/>
      <c r="M423" s="272"/>
      <c r="N423" s="273"/>
      <c r="O423" s="273"/>
      <c r="P423" s="273"/>
      <c r="Q423" s="273"/>
      <c r="R423" s="273"/>
      <c r="S423" s="273"/>
      <c r="T423" s="274"/>
      <c r="AT423" s="275" t="s">
        <v>168</v>
      </c>
      <c r="AU423" s="275" t="s">
        <v>88</v>
      </c>
      <c r="AV423" s="264" t="s">
        <v>166</v>
      </c>
      <c r="AW423" s="264" t="s">
        <v>35</v>
      </c>
      <c r="AX423" s="264" t="s">
        <v>86</v>
      </c>
      <c r="AY423" s="275" t="s">
        <v>160</v>
      </c>
    </row>
    <row r="424" s="31" customFormat="true" ht="21.75" hidden="false" customHeight="true" outlineLevel="0" collapsed="false">
      <c r="A424" s="24"/>
      <c r="B424" s="25"/>
      <c r="C424" s="237" t="s">
        <v>772</v>
      </c>
      <c r="D424" s="237" t="s">
        <v>162</v>
      </c>
      <c r="E424" s="238" t="s">
        <v>1890</v>
      </c>
      <c r="F424" s="239" t="s">
        <v>1891</v>
      </c>
      <c r="G424" s="240" t="s">
        <v>221</v>
      </c>
      <c r="H424" s="241" t="n">
        <v>21.1</v>
      </c>
      <c r="I424" s="242"/>
      <c r="J424" s="243" t="n">
        <f aca="false">ROUND(I424*H424,2)</f>
        <v>0</v>
      </c>
      <c r="K424" s="244"/>
      <c r="L424" s="30"/>
      <c r="M424" s="245"/>
      <c r="N424" s="246" t="s">
        <v>44</v>
      </c>
      <c r="O424" s="74"/>
      <c r="P424" s="247" t="n">
        <f aca="false">O424*H424</f>
        <v>0</v>
      </c>
      <c r="Q424" s="247" t="n">
        <v>0.00358</v>
      </c>
      <c r="R424" s="247" t="n">
        <f aca="false">Q424*H424</f>
        <v>0.075538</v>
      </c>
      <c r="S424" s="247" t="n">
        <v>0</v>
      </c>
      <c r="T424" s="248" t="n">
        <f aca="false">S424*H424</f>
        <v>0</v>
      </c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R424" s="249" t="s">
        <v>256</v>
      </c>
      <c r="AT424" s="249" t="s">
        <v>162</v>
      </c>
      <c r="AU424" s="249" t="s">
        <v>88</v>
      </c>
      <c r="AY424" s="3" t="s">
        <v>160</v>
      </c>
      <c r="BE424" s="250" t="n">
        <f aca="false">IF(N424="základní",J424,0)</f>
        <v>0</v>
      </c>
      <c r="BF424" s="250" t="n">
        <f aca="false">IF(N424="snížená",J424,0)</f>
        <v>0</v>
      </c>
      <c r="BG424" s="250" t="n">
        <f aca="false">IF(N424="zákl. přenesená",J424,0)</f>
        <v>0</v>
      </c>
      <c r="BH424" s="250" t="n">
        <f aca="false">IF(N424="sníž. přenesená",J424,0)</f>
        <v>0</v>
      </c>
      <c r="BI424" s="250" t="n">
        <f aca="false">IF(N424="nulová",J424,0)</f>
        <v>0</v>
      </c>
      <c r="BJ424" s="3" t="s">
        <v>86</v>
      </c>
      <c r="BK424" s="250" t="n">
        <f aca="false">ROUND(I424*H424,2)</f>
        <v>0</v>
      </c>
      <c r="BL424" s="3" t="s">
        <v>256</v>
      </c>
      <c r="BM424" s="249" t="s">
        <v>1892</v>
      </c>
    </row>
    <row r="425" s="31" customFormat="true" ht="21.75" hidden="false" customHeight="true" outlineLevel="0" collapsed="false">
      <c r="A425" s="24"/>
      <c r="B425" s="25"/>
      <c r="C425" s="237" t="s">
        <v>779</v>
      </c>
      <c r="D425" s="237" t="s">
        <v>162</v>
      </c>
      <c r="E425" s="238" t="s">
        <v>1893</v>
      </c>
      <c r="F425" s="239" t="s">
        <v>1894</v>
      </c>
      <c r="G425" s="240" t="s">
        <v>221</v>
      </c>
      <c r="H425" s="241" t="n">
        <v>31.25</v>
      </c>
      <c r="I425" s="242"/>
      <c r="J425" s="243" t="n">
        <f aca="false">ROUND(I425*H425,2)</f>
        <v>0</v>
      </c>
      <c r="K425" s="244"/>
      <c r="L425" s="30"/>
      <c r="M425" s="245"/>
      <c r="N425" s="246" t="s">
        <v>44</v>
      </c>
      <c r="O425" s="74"/>
      <c r="P425" s="247" t="n">
        <f aca="false">O425*H425</f>
        <v>0</v>
      </c>
      <c r="Q425" s="247" t="n">
        <v>0.00169</v>
      </c>
      <c r="R425" s="247" t="n">
        <f aca="false">Q425*H425</f>
        <v>0.0528125</v>
      </c>
      <c r="S425" s="247" t="n">
        <v>0</v>
      </c>
      <c r="T425" s="248" t="n">
        <f aca="false">S425*H425</f>
        <v>0</v>
      </c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R425" s="249" t="s">
        <v>256</v>
      </c>
      <c r="AT425" s="249" t="s">
        <v>162</v>
      </c>
      <c r="AU425" s="249" t="s">
        <v>88</v>
      </c>
      <c r="AY425" s="3" t="s">
        <v>160</v>
      </c>
      <c r="BE425" s="250" t="n">
        <f aca="false">IF(N425="základní",J425,0)</f>
        <v>0</v>
      </c>
      <c r="BF425" s="250" t="n">
        <f aca="false">IF(N425="snížená",J425,0)</f>
        <v>0</v>
      </c>
      <c r="BG425" s="250" t="n">
        <f aca="false">IF(N425="zákl. přenesená",J425,0)</f>
        <v>0</v>
      </c>
      <c r="BH425" s="250" t="n">
        <f aca="false">IF(N425="sníž. přenesená",J425,0)</f>
        <v>0</v>
      </c>
      <c r="BI425" s="250" t="n">
        <f aca="false">IF(N425="nulová",J425,0)</f>
        <v>0</v>
      </c>
      <c r="BJ425" s="3" t="s">
        <v>86</v>
      </c>
      <c r="BK425" s="250" t="n">
        <f aca="false">ROUND(I425*H425,2)</f>
        <v>0</v>
      </c>
      <c r="BL425" s="3" t="s">
        <v>256</v>
      </c>
      <c r="BM425" s="249" t="s">
        <v>1895</v>
      </c>
    </row>
    <row r="426" s="251" customFormat="true" ht="12.8" hidden="false" customHeight="false" outlineLevel="0" collapsed="false">
      <c r="B426" s="252"/>
      <c r="C426" s="253"/>
      <c r="D426" s="254" t="s">
        <v>168</v>
      </c>
      <c r="E426" s="255"/>
      <c r="F426" s="256" t="s">
        <v>1884</v>
      </c>
      <c r="G426" s="253"/>
      <c r="H426" s="257" t="n">
        <v>31.25</v>
      </c>
      <c r="I426" s="258"/>
      <c r="J426" s="253"/>
      <c r="K426" s="253"/>
      <c r="L426" s="259"/>
      <c r="M426" s="260"/>
      <c r="N426" s="261"/>
      <c r="O426" s="261"/>
      <c r="P426" s="261"/>
      <c r="Q426" s="261"/>
      <c r="R426" s="261"/>
      <c r="S426" s="261"/>
      <c r="T426" s="262"/>
      <c r="AT426" s="263" t="s">
        <v>168</v>
      </c>
      <c r="AU426" s="263" t="s">
        <v>88</v>
      </c>
      <c r="AV426" s="251" t="s">
        <v>88</v>
      </c>
      <c r="AW426" s="251" t="s">
        <v>35</v>
      </c>
      <c r="AX426" s="251" t="s">
        <v>79</v>
      </c>
      <c r="AY426" s="263" t="s">
        <v>160</v>
      </c>
    </row>
    <row r="427" s="264" customFormat="true" ht="12.8" hidden="false" customHeight="false" outlineLevel="0" collapsed="false">
      <c r="B427" s="265"/>
      <c r="C427" s="266"/>
      <c r="D427" s="254" t="s">
        <v>168</v>
      </c>
      <c r="E427" s="267"/>
      <c r="F427" s="268" t="s">
        <v>172</v>
      </c>
      <c r="G427" s="266"/>
      <c r="H427" s="269" t="n">
        <v>31.25</v>
      </c>
      <c r="I427" s="270"/>
      <c r="J427" s="266"/>
      <c r="K427" s="266"/>
      <c r="L427" s="271"/>
      <c r="M427" s="272"/>
      <c r="N427" s="273"/>
      <c r="O427" s="273"/>
      <c r="P427" s="273"/>
      <c r="Q427" s="273"/>
      <c r="R427" s="273"/>
      <c r="S427" s="273"/>
      <c r="T427" s="274"/>
      <c r="AT427" s="275" t="s">
        <v>168</v>
      </c>
      <c r="AU427" s="275" t="s">
        <v>88</v>
      </c>
      <c r="AV427" s="264" t="s">
        <v>166</v>
      </c>
      <c r="AW427" s="264" t="s">
        <v>35</v>
      </c>
      <c r="AX427" s="264" t="s">
        <v>86</v>
      </c>
      <c r="AY427" s="275" t="s">
        <v>160</v>
      </c>
    </row>
    <row r="428" s="31" customFormat="true" ht="21.75" hidden="false" customHeight="true" outlineLevel="0" collapsed="false">
      <c r="A428" s="24"/>
      <c r="B428" s="25"/>
      <c r="C428" s="237" t="s">
        <v>787</v>
      </c>
      <c r="D428" s="237" t="s">
        <v>162</v>
      </c>
      <c r="E428" s="238" t="s">
        <v>1896</v>
      </c>
      <c r="F428" s="239" t="s">
        <v>1897</v>
      </c>
      <c r="G428" s="240" t="s">
        <v>221</v>
      </c>
      <c r="H428" s="241" t="n">
        <v>12</v>
      </c>
      <c r="I428" s="242"/>
      <c r="J428" s="243" t="n">
        <f aca="false">ROUND(I428*H428,2)</f>
        <v>0</v>
      </c>
      <c r="K428" s="244"/>
      <c r="L428" s="30"/>
      <c r="M428" s="245"/>
      <c r="N428" s="246" t="s">
        <v>44</v>
      </c>
      <c r="O428" s="74"/>
      <c r="P428" s="247" t="n">
        <f aca="false">O428*H428</f>
        <v>0</v>
      </c>
      <c r="Q428" s="247" t="n">
        <v>0.00217</v>
      </c>
      <c r="R428" s="247" t="n">
        <f aca="false">Q428*H428</f>
        <v>0.02604</v>
      </c>
      <c r="S428" s="247" t="n">
        <v>0</v>
      </c>
      <c r="T428" s="248" t="n">
        <f aca="false">S428*H428</f>
        <v>0</v>
      </c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R428" s="249" t="s">
        <v>256</v>
      </c>
      <c r="AT428" s="249" t="s">
        <v>162</v>
      </c>
      <c r="AU428" s="249" t="s">
        <v>88</v>
      </c>
      <c r="AY428" s="3" t="s">
        <v>160</v>
      </c>
      <c r="BE428" s="250" t="n">
        <f aca="false">IF(N428="základní",J428,0)</f>
        <v>0</v>
      </c>
      <c r="BF428" s="250" t="n">
        <f aca="false">IF(N428="snížená",J428,0)</f>
        <v>0</v>
      </c>
      <c r="BG428" s="250" t="n">
        <f aca="false">IF(N428="zákl. přenesená",J428,0)</f>
        <v>0</v>
      </c>
      <c r="BH428" s="250" t="n">
        <f aca="false">IF(N428="sníž. přenesená",J428,0)</f>
        <v>0</v>
      </c>
      <c r="BI428" s="250" t="n">
        <f aca="false">IF(N428="nulová",J428,0)</f>
        <v>0</v>
      </c>
      <c r="BJ428" s="3" t="s">
        <v>86</v>
      </c>
      <c r="BK428" s="250" t="n">
        <f aca="false">ROUND(I428*H428,2)</f>
        <v>0</v>
      </c>
      <c r="BL428" s="3" t="s">
        <v>256</v>
      </c>
      <c r="BM428" s="249" t="s">
        <v>1898</v>
      </c>
    </row>
    <row r="429" s="31" customFormat="true" ht="21.75" hidden="false" customHeight="true" outlineLevel="0" collapsed="false">
      <c r="A429" s="24"/>
      <c r="B429" s="25"/>
      <c r="C429" s="237" t="s">
        <v>792</v>
      </c>
      <c r="D429" s="237" t="s">
        <v>162</v>
      </c>
      <c r="E429" s="238" t="s">
        <v>1899</v>
      </c>
      <c r="F429" s="239" t="s">
        <v>1900</v>
      </c>
      <c r="G429" s="240" t="s">
        <v>363</v>
      </c>
      <c r="H429" s="298"/>
      <c r="I429" s="242"/>
      <c r="J429" s="243" t="n">
        <f aca="false">ROUND(I429*H429,2)</f>
        <v>0</v>
      </c>
      <c r="K429" s="244"/>
      <c r="L429" s="30"/>
      <c r="M429" s="245"/>
      <c r="N429" s="246" t="s">
        <v>44</v>
      </c>
      <c r="O429" s="74"/>
      <c r="P429" s="247" t="n">
        <f aca="false">O429*H429</f>
        <v>0</v>
      </c>
      <c r="Q429" s="247" t="n">
        <v>0</v>
      </c>
      <c r="R429" s="247" t="n">
        <f aca="false">Q429*H429</f>
        <v>0</v>
      </c>
      <c r="S429" s="247" t="n">
        <v>0</v>
      </c>
      <c r="T429" s="248" t="n">
        <f aca="false">S429*H429</f>
        <v>0</v>
      </c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R429" s="249" t="s">
        <v>256</v>
      </c>
      <c r="AT429" s="249" t="s">
        <v>162</v>
      </c>
      <c r="AU429" s="249" t="s">
        <v>88</v>
      </c>
      <c r="AY429" s="3" t="s">
        <v>160</v>
      </c>
      <c r="BE429" s="250" t="n">
        <f aca="false">IF(N429="základní",J429,0)</f>
        <v>0</v>
      </c>
      <c r="BF429" s="250" t="n">
        <f aca="false">IF(N429="snížená",J429,0)</f>
        <v>0</v>
      </c>
      <c r="BG429" s="250" t="n">
        <f aca="false">IF(N429="zákl. přenesená",J429,0)</f>
        <v>0</v>
      </c>
      <c r="BH429" s="250" t="n">
        <f aca="false">IF(N429="sníž. přenesená",J429,0)</f>
        <v>0</v>
      </c>
      <c r="BI429" s="250" t="n">
        <f aca="false">IF(N429="nulová",J429,0)</f>
        <v>0</v>
      </c>
      <c r="BJ429" s="3" t="s">
        <v>86</v>
      </c>
      <c r="BK429" s="250" t="n">
        <f aca="false">ROUND(I429*H429,2)</f>
        <v>0</v>
      </c>
      <c r="BL429" s="3" t="s">
        <v>256</v>
      </c>
      <c r="BM429" s="249" t="s">
        <v>1901</v>
      </c>
    </row>
    <row r="430" s="220" customFormat="true" ht="22.8" hidden="false" customHeight="true" outlineLevel="0" collapsed="false">
      <c r="B430" s="221"/>
      <c r="C430" s="222"/>
      <c r="D430" s="223" t="s">
        <v>78</v>
      </c>
      <c r="E430" s="235" t="s">
        <v>1902</v>
      </c>
      <c r="F430" s="235" t="s">
        <v>1903</v>
      </c>
      <c r="G430" s="222"/>
      <c r="H430" s="222"/>
      <c r="I430" s="225"/>
      <c r="J430" s="236" t="n">
        <f aca="false">BK430</f>
        <v>0</v>
      </c>
      <c r="K430" s="222"/>
      <c r="L430" s="227"/>
      <c r="M430" s="228"/>
      <c r="N430" s="229"/>
      <c r="O430" s="229"/>
      <c r="P430" s="230" t="n">
        <f aca="false">SUM(P431:P438)</f>
        <v>0</v>
      </c>
      <c r="Q430" s="229"/>
      <c r="R430" s="230" t="n">
        <f aca="false">SUM(R431:R438)</f>
        <v>0.00036</v>
      </c>
      <c r="S430" s="229"/>
      <c r="T430" s="231" t="n">
        <f aca="false">SUM(T431:T438)</f>
        <v>0.096</v>
      </c>
      <c r="AR430" s="232" t="s">
        <v>88</v>
      </c>
      <c r="AT430" s="233" t="s">
        <v>78</v>
      </c>
      <c r="AU430" s="233" t="s">
        <v>86</v>
      </c>
      <c r="AY430" s="232" t="s">
        <v>160</v>
      </c>
      <c r="BK430" s="234" t="n">
        <f aca="false">SUM(BK431:BK438)</f>
        <v>0</v>
      </c>
    </row>
    <row r="431" s="31" customFormat="true" ht="21.75" hidden="false" customHeight="true" outlineLevel="0" collapsed="false">
      <c r="A431" s="24"/>
      <c r="B431" s="25"/>
      <c r="C431" s="237" t="s">
        <v>797</v>
      </c>
      <c r="D431" s="237" t="s">
        <v>162</v>
      </c>
      <c r="E431" s="238" t="s">
        <v>1904</v>
      </c>
      <c r="F431" s="239" t="s">
        <v>1905</v>
      </c>
      <c r="G431" s="240" t="s">
        <v>221</v>
      </c>
      <c r="H431" s="241" t="n">
        <v>6</v>
      </c>
      <c r="I431" s="242"/>
      <c r="J431" s="243" t="n">
        <f aca="false">ROUND(I431*H431,2)</f>
        <v>0</v>
      </c>
      <c r="K431" s="244"/>
      <c r="L431" s="30"/>
      <c r="M431" s="245"/>
      <c r="N431" s="246" t="s">
        <v>44</v>
      </c>
      <c r="O431" s="74"/>
      <c r="P431" s="247" t="n">
        <f aca="false">O431*H431</f>
        <v>0</v>
      </c>
      <c r="Q431" s="247" t="n">
        <v>6E-005</v>
      </c>
      <c r="R431" s="247" t="n">
        <f aca="false">Q431*H431</f>
        <v>0.00036</v>
      </c>
      <c r="S431" s="247" t="n">
        <v>0</v>
      </c>
      <c r="T431" s="248" t="n">
        <f aca="false">S431*H431</f>
        <v>0</v>
      </c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R431" s="249" t="s">
        <v>256</v>
      </c>
      <c r="AT431" s="249" t="s">
        <v>162</v>
      </c>
      <c r="AU431" s="249" t="s">
        <v>88</v>
      </c>
      <c r="AY431" s="3" t="s">
        <v>160</v>
      </c>
      <c r="BE431" s="250" t="n">
        <f aca="false">IF(N431="základní",J431,0)</f>
        <v>0</v>
      </c>
      <c r="BF431" s="250" t="n">
        <f aca="false">IF(N431="snížená",J431,0)</f>
        <v>0</v>
      </c>
      <c r="BG431" s="250" t="n">
        <f aca="false">IF(N431="zákl. přenesená",J431,0)</f>
        <v>0</v>
      </c>
      <c r="BH431" s="250" t="n">
        <f aca="false">IF(N431="sníž. přenesená",J431,0)</f>
        <v>0</v>
      </c>
      <c r="BI431" s="250" t="n">
        <f aca="false">IF(N431="nulová",J431,0)</f>
        <v>0</v>
      </c>
      <c r="BJ431" s="3" t="s">
        <v>86</v>
      </c>
      <c r="BK431" s="250" t="n">
        <f aca="false">ROUND(I431*H431,2)</f>
        <v>0</v>
      </c>
      <c r="BL431" s="3" t="s">
        <v>256</v>
      </c>
      <c r="BM431" s="249" t="s">
        <v>1906</v>
      </c>
    </row>
    <row r="432" s="251" customFormat="true" ht="12.8" hidden="false" customHeight="false" outlineLevel="0" collapsed="false">
      <c r="B432" s="252"/>
      <c r="C432" s="253"/>
      <c r="D432" s="254" t="s">
        <v>168</v>
      </c>
      <c r="E432" s="255"/>
      <c r="F432" s="256" t="s">
        <v>1907</v>
      </c>
      <c r="G432" s="253"/>
      <c r="H432" s="257" t="n">
        <v>6</v>
      </c>
      <c r="I432" s="258"/>
      <c r="J432" s="253"/>
      <c r="K432" s="253"/>
      <c r="L432" s="259"/>
      <c r="M432" s="260"/>
      <c r="N432" s="261"/>
      <c r="O432" s="261"/>
      <c r="P432" s="261"/>
      <c r="Q432" s="261"/>
      <c r="R432" s="261"/>
      <c r="S432" s="261"/>
      <c r="T432" s="262"/>
      <c r="AT432" s="263" t="s">
        <v>168</v>
      </c>
      <c r="AU432" s="263" t="s">
        <v>88</v>
      </c>
      <c r="AV432" s="251" t="s">
        <v>88</v>
      </c>
      <c r="AW432" s="251" t="s">
        <v>35</v>
      </c>
      <c r="AX432" s="251" t="s">
        <v>79</v>
      </c>
      <c r="AY432" s="263" t="s">
        <v>160</v>
      </c>
    </row>
    <row r="433" s="264" customFormat="true" ht="12.8" hidden="false" customHeight="false" outlineLevel="0" collapsed="false">
      <c r="B433" s="265"/>
      <c r="C433" s="266"/>
      <c r="D433" s="254" t="s">
        <v>168</v>
      </c>
      <c r="E433" s="267"/>
      <c r="F433" s="268" t="s">
        <v>172</v>
      </c>
      <c r="G433" s="266"/>
      <c r="H433" s="269" t="n">
        <v>6</v>
      </c>
      <c r="I433" s="270"/>
      <c r="J433" s="266"/>
      <c r="K433" s="266"/>
      <c r="L433" s="271"/>
      <c r="M433" s="272"/>
      <c r="N433" s="273"/>
      <c r="O433" s="273"/>
      <c r="P433" s="273"/>
      <c r="Q433" s="273"/>
      <c r="R433" s="273"/>
      <c r="S433" s="273"/>
      <c r="T433" s="274"/>
      <c r="AT433" s="275" t="s">
        <v>168</v>
      </c>
      <c r="AU433" s="275" t="s">
        <v>88</v>
      </c>
      <c r="AV433" s="264" t="s">
        <v>166</v>
      </c>
      <c r="AW433" s="264" t="s">
        <v>35</v>
      </c>
      <c r="AX433" s="264" t="s">
        <v>86</v>
      </c>
      <c r="AY433" s="275" t="s">
        <v>160</v>
      </c>
    </row>
    <row r="434" s="31" customFormat="true" ht="21.75" hidden="false" customHeight="true" outlineLevel="0" collapsed="false">
      <c r="A434" s="24"/>
      <c r="B434" s="25"/>
      <c r="C434" s="287" t="s">
        <v>802</v>
      </c>
      <c r="D434" s="287" t="s">
        <v>262</v>
      </c>
      <c r="E434" s="288" t="s">
        <v>1908</v>
      </c>
      <c r="F434" s="289" t="s">
        <v>1909</v>
      </c>
      <c r="G434" s="290" t="s">
        <v>221</v>
      </c>
      <c r="H434" s="291" t="n">
        <v>6</v>
      </c>
      <c r="I434" s="292"/>
      <c r="J434" s="293" t="n">
        <f aca="false">ROUND(I434*H434,2)</f>
        <v>0</v>
      </c>
      <c r="K434" s="294"/>
      <c r="L434" s="295"/>
      <c r="M434" s="296"/>
      <c r="N434" s="297" t="s">
        <v>44</v>
      </c>
      <c r="O434" s="74"/>
      <c r="P434" s="247" t="n">
        <f aca="false">O434*H434</f>
        <v>0</v>
      </c>
      <c r="Q434" s="247" t="n">
        <v>0</v>
      </c>
      <c r="R434" s="247" t="n">
        <f aca="false">Q434*H434</f>
        <v>0</v>
      </c>
      <c r="S434" s="247" t="n">
        <v>0</v>
      </c>
      <c r="T434" s="248" t="n">
        <f aca="false">S434*H434</f>
        <v>0</v>
      </c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R434" s="249" t="s">
        <v>331</v>
      </c>
      <c r="AT434" s="249" t="s">
        <v>262</v>
      </c>
      <c r="AU434" s="249" t="s">
        <v>88</v>
      </c>
      <c r="AY434" s="3" t="s">
        <v>160</v>
      </c>
      <c r="BE434" s="250" t="n">
        <f aca="false">IF(N434="základní",J434,0)</f>
        <v>0</v>
      </c>
      <c r="BF434" s="250" t="n">
        <f aca="false">IF(N434="snížená",J434,0)</f>
        <v>0</v>
      </c>
      <c r="BG434" s="250" t="n">
        <f aca="false">IF(N434="zákl. přenesená",J434,0)</f>
        <v>0</v>
      </c>
      <c r="BH434" s="250" t="n">
        <f aca="false">IF(N434="sníž. přenesená",J434,0)</f>
        <v>0</v>
      </c>
      <c r="BI434" s="250" t="n">
        <f aca="false">IF(N434="nulová",J434,0)</f>
        <v>0</v>
      </c>
      <c r="BJ434" s="3" t="s">
        <v>86</v>
      </c>
      <c r="BK434" s="250" t="n">
        <f aca="false">ROUND(I434*H434,2)</f>
        <v>0</v>
      </c>
      <c r="BL434" s="3" t="s">
        <v>256</v>
      </c>
      <c r="BM434" s="249" t="s">
        <v>1910</v>
      </c>
    </row>
    <row r="435" s="31" customFormat="true" ht="21.75" hidden="false" customHeight="true" outlineLevel="0" collapsed="false">
      <c r="A435" s="24"/>
      <c r="B435" s="25"/>
      <c r="C435" s="237" t="s">
        <v>807</v>
      </c>
      <c r="D435" s="237" t="s">
        <v>162</v>
      </c>
      <c r="E435" s="238" t="s">
        <v>1911</v>
      </c>
      <c r="F435" s="239" t="s">
        <v>1912</v>
      </c>
      <c r="G435" s="240" t="s">
        <v>221</v>
      </c>
      <c r="H435" s="241" t="n">
        <v>6</v>
      </c>
      <c r="I435" s="242"/>
      <c r="J435" s="243" t="n">
        <f aca="false">ROUND(I435*H435,2)</f>
        <v>0</v>
      </c>
      <c r="K435" s="244"/>
      <c r="L435" s="30"/>
      <c r="M435" s="245"/>
      <c r="N435" s="246" t="s">
        <v>44</v>
      </c>
      <c r="O435" s="74"/>
      <c r="P435" s="247" t="n">
        <f aca="false">O435*H435</f>
        <v>0</v>
      </c>
      <c r="Q435" s="247" t="n">
        <v>0</v>
      </c>
      <c r="R435" s="247" t="n">
        <f aca="false">Q435*H435</f>
        <v>0</v>
      </c>
      <c r="S435" s="247" t="n">
        <v>0.016</v>
      </c>
      <c r="T435" s="248" t="n">
        <f aca="false">S435*H435</f>
        <v>0.096</v>
      </c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R435" s="249" t="s">
        <v>256</v>
      </c>
      <c r="AT435" s="249" t="s">
        <v>162</v>
      </c>
      <c r="AU435" s="249" t="s">
        <v>88</v>
      </c>
      <c r="AY435" s="3" t="s">
        <v>160</v>
      </c>
      <c r="BE435" s="250" t="n">
        <f aca="false">IF(N435="základní",J435,0)</f>
        <v>0</v>
      </c>
      <c r="BF435" s="250" t="n">
        <f aca="false">IF(N435="snížená",J435,0)</f>
        <v>0</v>
      </c>
      <c r="BG435" s="250" t="n">
        <f aca="false">IF(N435="zákl. přenesená",J435,0)</f>
        <v>0</v>
      </c>
      <c r="BH435" s="250" t="n">
        <f aca="false">IF(N435="sníž. přenesená",J435,0)</f>
        <v>0</v>
      </c>
      <c r="BI435" s="250" t="n">
        <f aca="false">IF(N435="nulová",J435,0)</f>
        <v>0</v>
      </c>
      <c r="BJ435" s="3" t="s">
        <v>86</v>
      </c>
      <c r="BK435" s="250" t="n">
        <f aca="false">ROUND(I435*H435,2)</f>
        <v>0</v>
      </c>
      <c r="BL435" s="3" t="s">
        <v>256</v>
      </c>
      <c r="BM435" s="249" t="s">
        <v>1913</v>
      </c>
    </row>
    <row r="436" s="251" customFormat="true" ht="12.8" hidden="false" customHeight="false" outlineLevel="0" collapsed="false">
      <c r="B436" s="252"/>
      <c r="C436" s="253"/>
      <c r="D436" s="254" t="s">
        <v>168</v>
      </c>
      <c r="E436" s="255"/>
      <c r="F436" s="256" t="s">
        <v>1907</v>
      </c>
      <c r="G436" s="253"/>
      <c r="H436" s="257" t="n">
        <v>6</v>
      </c>
      <c r="I436" s="258"/>
      <c r="J436" s="253"/>
      <c r="K436" s="253"/>
      <c r="L436" s="259"/>
      <c r="M436" s="260"/>
      <c r="N436" s="261"/>
      <c r="O436" s="261"/>
      <c r="P436" s="261"/>
      <c r="Q436" s="261"/>
      <c r="R436" s="261"/>
      <c r="S436" s="261"/>
      <c r="T436" s="262"/>
      <c r="AT436" s="263" t="s">
        <v>168</v>
      </c>
      <c r="AU436" s="263" t="s">
        <v>88</v>
      </c>
      <c r="AV436" s="251" t="s">
        <v>88</v>
      </c>
      <c r="AW436" s="251" t="s">
        <v>35</v>
      </c>
      <c r="AX436" s="251" t="s">
        <v>79</v>
      </c>
      <c r="AY436" s="263" t="s">
        <v>160</v>
      </c>
    </row>
    <row r="437" s="264" customFormat="true" ht="12.8" hidden="false" customHeight="false" outlineLevel="0" collapsed="false">
      <c r="B437" s="265"/>
      <c r="C437" s="266"/>
      <c r="D437" s="254" t="s">
        <v>168</v>
      </c>
      <c r="E437" s="267"/>
      <c r="F437" s="268" t="s">
        <v>172</v>
      </c>
      <c r="G437" s="266"/>
      <c r="H437" s="269" t="n">
        <v>6</v>
      </c>
      <c r="I437" s="270"/>
      <c r="J437" s="266"/>
      <c r="K437" s="266"/>
      <c r="L437" s="271"/>
      <c r="M437" s="272"/>
      <c r="N437" s="273"/>
      <c r="O437" s="273"/>
      <c r="P437" s="273"/>
      <c r="Q437" s="273"/>
      <c r="R437" s="273"/>
      <c r="S437" s="273"/>
      <c r="T437" s="274"/>
      <c r="AT437" s="275" t="s">
        <v>168</v>
      </c>
      <c r="AU437" s="275" t="s">
        <v>88</v>
      </c>
      <c r="AV437" s="264" t="s">
        <v>166</v>
      </c>
      <c r="AW437" s="264" t="s">
        <v>35</v>
      </c>
      <c r="AX437" s="264" t="s">
        <v>86</v>
      </c>
      <c r="AY437" s="275" t="s">
        <v>160</v>
      </c>
    </row>
    <row r="438" s="31" customFormat="true" ht="21.75" hidden="false" customHeight="true" outlineLevel="0" collapsed="false">
      <c r="A438" s="24"/>
      <c r="B438" s="25"/>
      <c r="C438" s="237" t="s">
        <v>812</v>
      </c>
      <c r="D438" s="237" t="s">
        <v>162</v>
      </c>
      <c r="E438" s="238" t="s">
        <v>1914</v>
      </c>
      <c r="F438" s="239" t="s">
        <v>1915</v>
      </c>
      <c r="G438" s="240" t="s">
        <v>363</v>
      </c>
      <c r="H438" s="298"/>
      <c r="I438" s="242"/>
      <c r="J438" s="243" t="n">
        <f aca="false">ROUND(I438*H438,2)</f>
        <v>0</v>
      </c>
      <c r="K438" s="244"/>
      <c r="L438" s="30"/>
      <c r="M438" s="245"/>
      <c r="N438" s="246" t="s">
        <v>44</v>
      </c>
      <c r="O438" s="74"/>
      <c r="P438" s="247" t="n">
        <f aca="false">O438*H438</f>
        <v>0</v>
      </c>
      <c r="Q438" s="247" t="n">
        <v>0</v>
      </c>
      <c r="R438" s="247" t="n">
        <f aca="false">Q438*H438</f>
        <v>0</v>
      </c>
      <c r="S438" s="247" t="n">
        <v>0</v>
      </c>
      <c r="T438" s="248" t="n">
        <f aca="false">S438*H438</f>
        <v>0</v>
      </c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R438" s="249" t="s">
        <v>256</v>
      </c>
      <c r="AT438" s="249" t="s">
        <v>162</v>
      </c>
      <c r="AU438" s="249" t="s">
        <v>88</v>
      </c>
      <c r="AY438" s="3" t="s">
        <v>160</v>
      </c>
      <c r="BE438" s="250" t="n">
        <f aca="false">IF(N438="základní",J438,0)</f>
        <v>0</v>
      </c>
      <c r="BF438" s="250" t="n">
        <f aca="false">IF(N438="snížená",J438,0)</f>
        <v>0</v>
      </c>
      <c r="BG438" s="250" t="n">
        <f aca="false">IF(N438="zákl. přenesená",J438,0)</f>
        <v>0</v>
      </c>
      <c r="BH438" s="250" t="n">
        <f aca="false">IF(N438="sníž. přenesená",J438,0)</f>
        <v>0</v>
      </c>
      <c r="BI438" s="250" t="n">
        <f aca="false">IF(N438="nulová",J438,0)</f>
        <v>0</v>
      </c>
      <c r="BJ438" s="3" t="s">
        <v>86</v>
      </c>
      <c r="BK438" s="250" t="n">
        <f aca="false">ROUND(I438*H438,2)</f>
        <v>0</v>
      </c>
      <c r="BL438" s="3" t="s">
        <v>256</v>
      </c>
      <c r="BM438" s="249" t="s">
        <v>1916</v>
      </c>
    </row>
    <row r="439" s="220" customFormat="true" ht="22.8" hidden="false" customHeight="true" outlineLevel="0" collapsed="false">
      <c r="B439" s="221"/>
      <c r="C439" s="222"/>
      <c r="D439" s="223" t="s">
        <v>78</v>
      </c>
      <c r="E439" s="235" t="s">
        <v>1917</v>
      </c>
      <c r="F439" s="235" t="s">
        <v>1918</v>
      </c>
      <c r="G439" s="222"/>
      <c r="H439" s="222"/>
      <c r="I439" s="225"/>
      <c r="J439" s="236" t="n">
        <f aca="false">BK439</f>
        <v>0</v>
      </c>
      <c r="K439" s="222"/>
      <c r="L439" s="227"/>
      <c r="M439" s="228"/>
      <c r="N439" s="229"/>
      <c r="O439" s="229"/>
      <c r="P439" s="230" t="n">
        <f aca="false">SUM(P440:P461)</f>
        <v>0</v>
      </c>
      <c r="Q439" s="229"/>
      <c r="R439" s="230" t="n">
        <f aca="false">SUM(R440:R461)</f>
        <v>3.34509008</v>
      </c>
      <c r="S439" s="229"/>
      <c r="T439" s="231" t="n">
        <f aca="false">SUM(T440:T461)</f>
        <v>0</v>
      </c>
      <c r="AR439" s="232" t="s">
        <v>88</v>
      </c>
      <c r="AT439" s="233" t="s">
        <v>78</v>
      </c>
      <c r="AU439" s="233" t="s">
        <v>86</v>
      </c>
      <c r="AY439" s="232" t="s">
        <v>160</v>
      </c>
      <c r="BK439" s="234" t="n">
        <f aca="false">SUM(BK440:BK461)</f>
        <v>0</v>
      </c>
    </row>
    <row r="440" s="31" customFormat="true" ht="21.75" hidden="false" customHeight="true" outlineLevel="0" collapsed="false">
      <c r="A440" s="24"/>
      <c r="B440" s="25"/>
      <c r="C440" s="237" t="s">
        <v>816</v>
      </c>
      <c r="D440" s="237" t="s">
        <v>162</v>
      </c>
      <c r="E440" s="238" t="s">
        <v>1919</v>
      </c>
      <c r="F440" s="239" t="s">
        <v>1920</v>
      </c>
      <c r="G440" s="240" t="s">
        <v>221</v>
      </c>
      <c r="H440" s="241" t="n">
        <v>17.85</v>
      </c>
      <c r="I440" s="242"/>
      <c r="J440" s="243" t="n">
        <f aca="false">ROUND(I440*H440,2)</f>
        <v>0</v>
      </c>
      <c r="K440" s="244"/>
      <c r="L440" s="30"/>
      <c r="M440" s="245"/>
      <c r="N440" s="246" t="s">
        <v>44</v>
      </c>
      <c r="O440" s="74"/>
      <c r="P440" s="247" t="n">
        <f aca="false">O440*H440</f>
        <v>0</v>
      </c>
      <c r="Q440" s="247" t="n">
        <v>0.0038</v>
      </c>
      <c r="R440" s="247" t="n">
        <f aca="false">Q440*H440</f>
        <v>0.06783</v>
      </c>
      <c r="S440" s="247" t="n">
        <v>0</v>
      </c>
      <c r="T440" s="248" t="n">
        <f aca="false">S440*H440</f>
        <v>0</v>
      </c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R440" s="249" t="s">
        <v>256</v>
      </c>
      <c r="AT440" s="249" t="s">
        <v>162</v>
      </c>
      <c r="AU440" s="249" t="s">
        <v>88</v>
      </c>
      <c r="AY440" s="3" t="s">
        <v>160</v>
      </c>
      <c r="BE440" s="250" t="n">
        <f aca="false">IF(N440="základní",J440,0)</f>
        <v>0</v>
      </c>
      <c r="BF440" s="250" t="n">
        <f aca="false">IF(N440="snížená",J440,0)</f>
        <v>0</v>
      </c>
      <c r="BG440" s="250" t="n">
        <f aca="false">IF(N440="zákl. přenesená",J440,0)</f>
        <v>0</v>
      </c>
      <c r="BH440" s="250" t="n">
        <f aca="false">IF(N440="sníž. přenesená",J440,0)</f>
        <v>0</v>
      </c>
      <c r="BI440" s="250" t="n">
        <f aca="false">IF(N440="nulová",J440,0)</f>
        <v>0</v>
      </c>
      <c r="BJ440" s="3" t="s">
        <v>86</v>
      </c>
      <c r="BK440" s="250" t="n">
        <f aca="false">ROUND(I440*H440,2)</f>
        <v>0</v>
      </c>
      <c r="BL440" s="3" t="s">
        <v>256</v>
      </c>
      <c r="BM440" s="249" t="s">
        <v>1921</v>
      </c>
    </row>
    <row r="441" s="251" customFormat="true" ht="12.8" hidden="false" customHeight="false" outlineLevel="0" collapsed="false">
      <c r="B441" s="252"/>
      <c r="C441" s="253"/>
      <c r="D441" s="254" t="s">
        <v>168</v>
      </c>
      <c r="E441" s="255"/>
      <c r="F441" s="256" t="s">
        <v>1922</v>
      </c>
      <c r="G441" s="253"/>
      <c r="H441" s="257" t="n">
        <v>17.85</v>
      </c>
      <c r="I441" s="258"/>
      <c r="J441" s="253"/>
      <c r="K441" s="253"/>
      <c r="L441" s="259"/>
      <c r="M441" s="260"/>
      <c r="N441" s="261"/>
      <c r="O441" s="261"/>
      <c r="P441" s="261"/>
      <c r="Q441" s="261"/>
      <c r="R441" s="261"/>
      <c r="S441" s="261"/>
      <c r="T441" s="262"/>
      <c r="AT441" s="263" t="s">
        <v>168</v>
      </c>
      <c r="AU441" s="263" t="s">
        <v>88</v>
      </c>
      <c r="AV441" s="251" t="s">
        <v>88</v>
      </c>
      <c r="AW441" s="251" t="s">
        <v>35</v>
      </c>
      <c r="AX441" s="251" t="s">
        <v>79</v>
      </c>
      <c r="AY441" s="263" t="s">
        <v>160</v>
      </c>
    </row>
    <row r="442" s="264" customFormat="true" ht="12.8" hidden="false" customHeight="false" outlineLevel="0" collapsed="false">
      <c r="B442" s="265"/>
      <c r="C442" s="266"/>
      <c r="D442" s="254" t="s">
        <v>168</v>
      </c>
      <c r="E442" s="267"/>
      <c r="F442" s="268" t="s">
        <v>172</v>
      </c>
      <c r="G442" s="266"/>
      <c r="H442" s="269" t="n">
        <v>17.85</v>
      </c>
      <c r="I442" s="270"/>
      <c r="J442" s="266"/>
      <c r="K442" s="266"/>
      <c r="L442" s="271"/>
      <c r="M442" s="272"/>
      <c r="N442" s="273"/>
      <c r="O442" s="273"/>
      <c r="P442" s="273"/>
      <c r="Q442" s="273"/>
      <c r="R442" s="273"/>
      <c r="S442" s="273"/>
      <c r="T442" s="274"/>
      <c r="AT442" s="275" t="s">
        <v>168</v>
      </c>
      <c r="AU442" s="275" t="s">
        <v>88</v>
      </c>
      <c r="AV442" s="264" t="s">
        <v>166</v>
      </c>
      <c r="AW442" s="264" t="s">
        <v>35</v>
      </c>
      <c r="AX442" s="264" t="s">
        <v>86</v>
      </c>
      <c r="AY442" s="275" t="s">
        <v>160</v>
      </c>
    </row>
    <row r="443" s="31" customFormat="true" ht="16.5" hidden="false" customHeight="true" outlineLevel="0" collapsed="false">
      <c r="A443" s="24"/>
      <c r="B443" s="25"/>
      <c r="C443" s="287" t="s">
        <v>820</v>
      </c>
      <c r="D443" s="287" t="s">
        <v>262</v>
      </c>
      <c r="E443" s="288" t="s">
        <v>1923</v>
      </c>
      <c r="F443" s="289" t="s">
        <v>1924</v>
      </c>
      <c r="G443" s="290" t="s">
        <v>213</v>
      </c>
      <c r="H443" s="291" t="n">
        <v>18.564</v>
      </c>
      <c r="I443" s="292"/>
      <c r="J443" s="293" t="n">
        <f aca="false">ROUND(I443*H443,2)</f>
        <v>0</v>
      </c>
      <c r="K443" s="294"/>
      <c r="L443" s="295"/>
      <c r="M443" s="296"/>
      <c r="N443" s="297" t="s">
        <v>44</v>
      </c>
      <c r="O443" s="74"/>
      <c r="P443" s="247" t="n">
        <f aca="false">O443*H443</f>
        <v>0</v>
      </c>
      <c r="Q443" s="247" t="n">
        <v>0.079</v>
      </c>
      <c r="R443" s="247" t="n">
        <f aca="false">Q443*H443</f>
        <v>1.466556</v>
      </c>
      <c r="S443" s="247" t="n">
        <v>0</v>
      </c>
      <c r="T443" s="248" t="n">
        <f aca="false">S443*H443</f>
        <v>0</v>
      </c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R443" s="249" t="s">
        <v>331</v>
      </c>
      <c r="AT443" s="249" t="s">
        <v>262</v>
      </c>
      <c r="AU443" s="249" t="s">
        <v>88</v>
      </c>
      <c r="AY443" s="3" t="s">
        <v>160</v>
      </c>
      <c r="BE443" s="250" t="n">
        <f aca="false">IF(N443="základní",J443,0)</f>
        <v>0</v>
      </c>
      <c r="BF443" s="250" t="n">
        <f aca="false">IF(N443="snížená",J443,0)</f>
        <v>0</v>
      </c>
      <c r="BG443" s="250" t="n">
        <f aca="false">IF(N443="zákl. přenesená",J443,0)</f>
        <v>0</v>
      </c>
      <c r="BH443" s="250" t="n">
        <f aca="false">IF(N443="sníž. přenesená",J443,0)</f>
        <v>0</v>
      </c>
      <c r="BI443" s="250" t="n">
        <f aca="false">IF(N443="nulová",J443,0)</f>
        <v>0</v>
      </c>
      <c r="BJ443" s="3" t="s">
        <v>86</v>
      </c>
      <c r="BK443" s="250" t="n">
        <f aca="false">ROUND(I443*H443,2)</f>
        <v>0</v>
      </c>
      <c r="BL443" s="3" t="s">
        <v>256</v>
      </c>
      <c r="BM443" s="249" t="s">
        <v>1925</v>
      </c>
    </row>
    <row r="444" s="251" customFormat="true" ht="12.8" hidden="false" customHeight="false" outlineLevel="0" collapsed="false">
      <c r="B444" s="252"/>
      <c r="C444" s="253"/>
      <c r="D444" s="254" t="s">
        <v>168</v>
      </c>
      <c r="E444" s="253"/>
      <c r="F444" s="256" t="s">
        <v>1926</v>
      </c>
      <c r="G444" s="253"/>
      <c r="H444" s="257" t="n">
        <v>18.564</v>
      </c>
      <c r="I444" s="258"/>
      <c r="J444" s="253"/>
      <c r="K444" s="253"/>
      <c r="L444" s="259"/>
      <c r="M444" s="260"/>
      <c r="N444" s="261"/>
      <c r="O444" s="261"/>
      <c r="P444" s="261"/>
      <c r="Q444" s="261"/>
      <c r="R444" s="261"/>
      <c r="S444" s="261"/>
      <c r="T444" s="262"/>
      <c r="AT444" s="263" t="s">
        <v>168</v>
      </c>
      <c r="AU444" s="263" t="s">
        <v>88</v>
      </c>
      <c r="AV444" s="251" t="s">
        <v>88</v>
      </c>
      <c r="AW444" s="251" t="s">
        <v>3</v>
      </c>
      <c r="AX444" s="251" t="s">
        <v>86</v>
      </c>
      <c r="AY444" s="263" t="s">
        <v>160</v>
      </c>
    </row>
    <row r="445" s="31" customFormat="true" ht="21.75" hidden="false" customHeight="true" outlineLevel="0" collapsed="false">
      <c r="A445" s="24"/>
      <c r="B445" s="25"/>
      <c r="C445" s="237" t="s">
        <v>835</v>
      </c>
      <c r="D445" s="237" t="s">
        <v>162</v>
      </c>
      <c r="E445" s="238" t="s">
        <v>1927</v>
      </c>
      <c r="F445" s="239" t="s">
        <v>1928</v>
      </c>
      <c r="G445" s="240" t="s">
        <v>221</v>
      </c>
      <c r="H445" s="241" t="n">
        <v>17.85</v>
      </c>
      <c r="I445" s="242"/>
      <c r="J445" s="243" t="n">
        <f aca="false">ROUND(I445*H445,2)</f>
        <v>0</v>
      </c>
      <c r="K445" s="244"/>
      <c r="L445" s="30"/>
      <c r="M445" s="245"/>
      <c r="N445" s="246" t="s">
        <v>44</v>
      </c>
      <c r="O445" s="74"/>
      <c r="P445" s="247" t="n">
        <f aca="false">O445*H445</f>
        <v>0</v>
      </c>
      <c r="Q445" s="247" t="n">
        <v>0.00238</v>
      </c>
      <c r="R445" s="247" t="n">
        <f aca="false">Q445*H445</f>
        <v>0.042483</v>
      </c>
      <c r="S445" s="247" t="n">
        <v>0</v>
      </c>
      <c r="T445" s="248" t="n">
        <f aca="false">S445*H445</f>
        <v>0</v>
      </c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R445" s="249" t="s">
        <v>256</v>
      </c>
      <c r="AT445" s="249" t="s">
        <v>162</v>
      </c>
      <c r="AU445" s="249" t="s">
        <v>88</v>
      </c>
      <c r="AY445" s="3" t="s">
        <v>160</v>
      </c>
      <c r="BE445" s="250" t="n">
        <f aca="false">IF(N445="základní",J445,0)</f>
        <v>0</v>
      </c>
      <c r="BF445" s="250" t="n">
        <f aca="false">IF(N445="snížená",J445,0)</f>
        <v>0</v>
      </c>
      <c r="BG445" s="250" t="n">
        <f aca="false">IF(N445="zákl. přenesená",J445,0)</f>
        <v>0</v>
      </c>
      <c r="BH445" s="250" t="n">
        <f aca="false">IF(N445="sníž. přenesená",J445,0)</f>
        <v>0</v>
      </c>
      <c r="BI445" s="250" t="n">
        <f aca="false">IF(N445="nulová",J445,0)</f>
        <v>0</v>
      </c>
      <c r="BJ445" s="3" t="s">
        <v>86</v>
      </c>
      <c r="BK445" s="250" t="n">
        <f aca="false">ROUND(I445*H445,2)</f>
        <v>0</v>
      </c>
      <c r="BL445" s="3" t="s">
        <v>256</v>
      </c>
      <c r="BM445" s="249" t="s">
        <v>1929</v>
      </c>
    </row>
    <row r="446" s="251" customFormat="true" ht="12.8" hidden="false" customHeight="false" outlineLevel="0" collapsed="false">
      <c r="B446" s="252"/>
      <c r="C446" s="253"/>
      <c r="D446" s="254" t="s">
        <v>168</v>
      </c>
      <c r="E446" s="255"/>
      <c r="F446" s="256" t="s">
        <v>1922</v>
      </c>
      <c r="G446" s="253"/>
      <c r="H446" s="257" t="n">
        <v>17.85</v>
      </c>
      <c r="I446" s="258"/>
      <c r="J446" s="253"/>
      <c r="K446" s="253"/>
      <c r="L446" s="259"/>
      <c r="M446" s="260"/>
      <c r="N446" s="261"/>
      <c r="O446" s="261"/>
      <c r="P446" s="261"/>
      <c r="Q446" s="261"/>
      <c r="R446" s="261"/>
      <c r="S446" s="261"/>
      <c r="T446" s="262"/>
      <c r="AT446" s="263" t="s">
        <v>168</v>
      </c>
      <c r="AU446" s="263" t="s">
        <v>88</v>
      </c>
      <c r="AV446" s="251" t="s">
        <v>88</v>
      </c>
      <c r="AW446" s="251" t="s">
        <v>35</v>
      </c>
      <c r="AX446" s="251" t="s">
        <v>79</v>
      </c>
      <c r="AY446" s="263" t="s">
        <v>160</v>
      </c>
    </row>
    <row r="447" s="264" customFormat="true" ht="12.8" hidden="false" customHeight="false" outlineLevel="0" collapsed="false">
      <c r="B447" s="265"/>
      <c r="C447" s="266"/>
      <c r="D447" s="254" t="s">
        <v>168</v>
      </c>
      <c r="E447" s="267"/>
      <c r="F447" s="268" t="s">
        <v>172</v>
      </c>
      <c r="G447" s="266"/>
      <c r="H447" s="269" t="n">
        <v>17.85</v>
      </c>
      <c r="I447" s="270"/>
      <c r="J447" s="266"/>
      <c r="K447" s="266"/>
      <c r="L447" s="271"/>
      <c r="M447" s="272"/>
      <c r="N447" s="273"/>
      <c r="O447" s="273"/>
      <c r="P447" s="273"/>
      <c r="Q447" s="273"/>
      <c r="R447" s="273"/>
      <c r="S447" s="273"/>
      <c r="T447" s="274"/>
      <c r="AT447" s="275" t="s">
        <v>168</v>
      </c>
      <c r="AU447" s="275" t="s">
        <v>88</v>
      </c>
      <c r="AV447" s="264" t="s">
        <v>166</v>
      </c>
      <c r="AW447" s="264" t="s">
        <v>35</v>
      </c>
      <c r="AX447" s="264" t="s">
        <v>86</v>
      </c>
      <c r="AY447" s="275" t="s">
        <v>160</v>
      </c>
    </row>
    <row r="448" s="31" customFormat="true" ht="16.5" hidden="false" customHeight="true" outlineLevel="0" collapsed="false">
      <c r="A448" s="24"/>
      <c r="B448" s="25"/>
      <c r="C448" s="287" t="s">
        <v>847</v>
      </c>
      <c r="D448" s="287" t="s">
        <v>262</v>
      </c>
      <c r="E448" s="288" t="s">
        <v>1923</v>
      </c>
      <c r="F448" s="289" t="s">
        <v>1924</v>
      </c>
      <c r="G448" s="290" t="s">
        <v>213</v>
      </c>
      <c r="H448" s="291" t="n">
        <v>18.564</v>
      </c>
      <c r="I448" s="292"/>
      <c r="J448" s="293" t="n">
        <f aca="false">ROUND(I448*H448,2)</f>
        <v>0</v>
      </c>
      <c r="K448" s="294"/>
      <c r="L448" s="295"/>
      <c r="M448" s="296"/>
      <c r="N448" s="297" t="s">
        <v>44</v>
      </c>
      <c r="O448" s="74"/>
      <c r="P448" s="247" t="n">
        <f aca="false">O448*H448</f>
        <v>0</v>
      </c>
      <c r="Q448" s="247" t="n">
        <v>0.079</v>
      </c>
      <c r="R448" s="247" t="n">
        <f aca="false">Q448*H448</f>
        <v>1.466556</v>
      </c>
      <c r="S448" s="247" t="n">
        <v>0</v>
      </c>
      <c r="T448" s="248" t="n">
        <f aca="false">S448*H448</f>
        <v>0</v>
      </c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R448" s="249" t="s">
        <v>331</v>
      </c>
      <c r="AT448" s="249" t="s">
        <v>262</v>
      </c>
      <c r="AU448" s="249" t="s">
        <v>88</v>
      </c>
      <c r="AY448" s="3" t="s">
        <v>160</v>
      </c>
      <c r="BE448" s="250" t="n">
        <f aca="false">IF(N448="základní",J448,0)</f>
        <v>0</v>
      </c>
      <c r="BF448" s="250" t="n">
        <f aca="false">IF(N448="snížená",J448,0)</f>
        <v>0</v>
      </c>
      <c r="BG448" s="250" t="n">
        <f aca="false">IF(N448="zákl. přenesená",J448,0)</f>
        <v>0</v>
      </c>
      <c r="BH448" s="250" t="n">
        <f aca="false">IF(N448="sníž. přenesená",J448,0)</f>
        <v>0</v>
      </c>
      <c r="BI448" s="250" t="n">
        <f aca="false">IF(N448="nulová",J448,0)</f>
        <v>0</v>
      </c>
      <c r="BJ448" s="3" t="s">
        <v>86</v>
      </c>
      <c r="BK448" s="250" t="n">
        <f aca="false">ROUND(I448*H448,2)</f>
        <v>0</v>
      </c>
      <c r="BL448" s="3" t="s">
        <v>256</v>
      </c>
      <c r="BM448" s="249" t="s">
        <v>1930</v>
      </c>
    </row>
    <row r="449" s="251" customFormat="true" ht="12.8" hidden="false" customHeight="false" outlineLevel="0" collapsed="false">
      <c r="B449" s="252"/>
      <c r="C449" s="253"/>
      <c r="D449" s="254" t="s">
        <v>168</v>
      </c>
      <c r="E449" s="253"/>
      <c r="F449" s="256" t="s">
        <v>1926</v>
      </c>
      <c r="G449" s="253"/>
      <c r="H449" s="257" t="n">
        <v>18.564</v>
      </c>
      <c r="I449" s="258"/>
      <c r="J449" s="253"/>
      <c r="K449" s="253"/>
      <c r="L449" s="259"/>
      <c r="M449" s="260"/>
      <c r="N449" s="261"/>
      <c r="O449" s="261"/>
      <c r="P449" s="261"/>
      <c r="Q449" s="261"/>
      <c r="R449" s="261"/>
      <c r="S449" s="261"/>
      <c r="T449" s="262"/>
      <c r="AT449" s="263" t="s">
        <v>168</v>
      </c>
      <c r="AU449" s="263" t="s">
        <v>88</v>
      </c>
      <c r="AV449" s="251" t="s">
        <v>88</v>
      </c>
      <c r="AW449" s="251" t="s">
        <v>3</v>
      </c>
      <c r="AX449" s="251" t="s">
        <v>86</v>
      </c>
      <c r="AY449" s="263" t="s">
        <v>160</v>
      </c>
    </row>
    <row r="450" s="31" customFormat="true" ht="21.75" hidden="false" customHeight="true" outlineLevel="0" collapsed="false">
      <c r="A450" s="24"/>
      <c r="B450" s="25"/>
      <c r="C450" s="237" t="s">
        <v>849</v>
      </c>
      <c r="D450" s="237" t="s">
        <v>162</v>
      </c>
      <c r="E450" s="238" t="s">
        <v>1931</v>
      </c>
      <c r="F450" s="239" t="s">
        <v>1932</v>
      </c>
      <c r="G450" s="240" t="s">
        <v>213</v>
      </c>
      <c r="H450" s="241" t="n">
        <v>2.448</v>
      </c>
      <c r="I450" s="242"/>
      <c r="J450" s="243" t="n">
        <f aca="false">ROUND(I450*H450,2)</f>
        <v>0</v>
      </c>
      <c r="K450" s="244"/>
      <c r="L450" s="30"/>
      <c r="M450" s="245"/>
      <c r="N450" s="246" t="s">
        <v>44</v>
      </c>
      <c r="O450" s="74"/>
      <c r="P450" s="247" t="n">
        <f aca="false">O450*H450</f>
        <v>0</v>
      </c>
      <c r="Q450" s="247" t="n">
        <v>0.039</v>
      </c>
      <c r="R450" s="247" t="n">
        <f aca="false">Q450*H450</f>
        <v>0.095472</v>
      </c>
      <c r="S450" s="247" t="n">
        <v>0</v>
      </c>
      <c r="T450" s="248" t="n">
        <f aca="false">S450*H450</f>
        <v>0</v>
      </c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R450" s="249" t="s">
        <v>256</v>
      </c>
      <c r="AT450" s="249" t="s">
        <v>162</v>
      </c>
      <c r="AU450" s="249" t="s">
        <v>88</v>
      </c>
      <c r="AY450" s="3" t="s">
        <v>160</v>
      </c>
      <c r="BE450" s="250" t="n">
        <f aca="false">IF(N450="základní",J450,0)</f>
        <v>0</v>
      </c>
      <c r="BF450" s="250" t="n">
        <f aca="false">IF(N450="snížená",J450,0)</f>
        <v>0</v>
      </c>
      <c r="BG450" s="250" t="n">
        <f aca="false">IF(N450="zákl. přenesená",J450,0)</f>
        <v>0</v>
      </c>
      <c r="BH450" s="250" t="n">
        <f aca="false">IF(N450="sníž. přenesená",J450,0)</f>
        <v>0</v>
      </c>
      <c r="BI450" s="250" t="n">
        <f aca="false">IF(N450="nulová",J450,0)</f>
        <v>0</v>
      </c>
      <c r="BJ450" s="3" t="s">
        <v>86</v>
      </c>
      <c r="BK450" s="250" t="n">
        <f aca="false">ROUND(I450*H450,2)</f>
        <v>0</v>
      </c>
      <c r="BL450" s="3" t="s">
        <v>256</v>
      </c>
      <c r="BM450" s="249" t="s">
        <v>1933</v>
      </c>
    </row>
    <row r="451" s="251" customFormat="true" ht="12.8" hidden="false" customHeight="false" outlineLevel="0" collapsed="false">
      <c r="B451" s="252"/>
      <c r="C451" s="253"/>
      <c r="D451" s="254" t="s">
        <v>168</v>
      </c>
      <c r="E451" s="255"/>
      <c r="F451" s="256" t="s">
        <v>1934</v>
      </c>
      <c r="G451" s="253"/>
      <c r="H451" s="257" t="n">
        <v>2.448</v>
      </c>
      <c r="I451" s="258"/>
      <c r="J451" s="253"/>
      <c r="K451" s="253"/>
      <c r="L451" s="259"/>
      <c r="M451" s="260"/>
      <c r="N451" s="261"/>
      <c r="O451" s="261"/>
      <c r="P451" s="261"/>
      <c r="Q451" s="261"/>
      <c r="R451" s="261"/>
      <c r="S451" s="261"/>
      <c r="T451" s="262"/>
      <c r="AT451" s="263" t="s">
        <v>168</v>
      </c>
      <c r="AU451" s="263" t="s">
        <v>88</v>
      </c>
      <c r="AV451" s="251" t="s">
        <v>88</v>
      </c>
      <c r="AW451" s="251" t="s">
        <v>35</v>
      </c>
      <c r="AX451" s="251" t="s">
        <v>79</v>
      </c>
      <c r="AY451" s="263" t="s">
        <v>160</v>
      </c>
    </row>
    <row r="452" s="264" customFormat="true" ht="12.8" hidden="false" customHeight="false" outlineLevel="0" collapsed="false">
      <c r="B452" s="265"/>
      <c r="C452" s="266"/>
      <c r="D452" s="254" t="s">
        <v>168</v>
      </c>
      <c r="E452" s="267"/>
      <c r="F452" s="268" t="s">
        <v>172</v>
      </c>
      <c r="G452" s="266"/>
      <c r="H452" s="269" t="n">
        <v>2.448</v>
      </c>
      <c r="I452" s="270"/>
      <c r="J452" s="266"/>
      <c r="K452" s="266"/>
      <c r="L452" s="271"/>
      <c r="M452" s="272"/>
      <c r="N452" s="273"/>
      <c r="O452" s="273"/>
      <c r="P452" s="273"/>
      <c r="Q452" s="273"/>
      <c r="R452" s="273"/>
      <c r="S452" s="273"/>
      <c r="T452" s="274"/>
      <c r="AT452" s="275" t="s">
        <v>168</v>
      </c>
      <c r="AU452" s="275" t="s">
        <v>88</v>
      </c>
      <c r="AV452" s="264" t="s">
        <v>166</v>
      </c>
      <c r="AW452" s="264" t="s">
        <v>35</v>
      </c>
      <c r="AX452" s="264" t="s">
        <v>86</v>
      </c>
      <c r="AY452" s="275" t="s">
        <v>160</v>
      </c>
    </row>
    <row r="453" s="31" customFormat="true" ht="16.5" hidden="false" customHeight="true" outlineLevel="0" collapsed="false">
      <c r="A453" s="24"/>
      <c r="B453" s="25"/>
      <c r="C453" s="287" t="s">
        <v>851</v>
      </c>
      <c r="D453" s="287" t="s">
        <v>262</v>
      </c>
      <c r="E453" s="288" t="s">
        <v>1923</v>
      </c>
      <c r="F453" s="289" t="s">
        <v>1924</v>
      </c>
      <c r="G453" s="290" t="s">
        <v>213</v>
      </c>
      <c r="H453" s="291" t="n">
        <v>2.546</v>
      </c>
      <c r="I453" s="292"/>
      <c r="J453" s="293" t="n">
        <f aca="false">ROUND(I453*H453,2)</f>
        <v>0</v>
      </c>
      <c r="K453" s="294"/>
      <c r="L453" s="295"/>
      <c r="M453" s="296"/>
      <c r="N453" s="297" t="s">
        <v>44</v>
      </c>
      <c r="O453" s="74"/>
      <c r="P453" s="247" t="n">
        <f aca="false">O453*H453</f>
        <v>0</v>
      </c>
      <c r="Q453" s="247" t="n">
        <v>0.079</v>
      </c>
      <c r="R453" s="247" t="n">
        <f aca="false">Q453*H453</f>
        <v>0.201134</v>
      </c>
      <c r="S453" s="247" t="n">
        <v>0</v>
      </c>
      <c r="T453" s="248" t="n">
        <f aca="false">S453*H453</f>
        <v>0</v>
      </c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R453" s="249" t="s">
        <v>331</v>
      </c>
      <c r="AT453" s="249" t="s">
        <v>262</v>
      </c>
      <c r="AU453" s="249" t="s">
        <v>88</v>
      </c>
      <c r="AY453" s="3" t="s">
        <v>160</v>
      </c>
      <c r="BE453" s="250" t="n">
        <f aca="false">IF(N453="základní",J453,0)</f>
        <v>0</v>
      </c>
      <c r="BF453" s="250" t="n">
        <f aca="false">IF(N453="snížená",J453,0)</f>
        <v>0</v>
      </c>
      <c r="BG453" s="250" t="n">
        <f aca="false">IF(N453="zákl. přenesená",J453,0)</f>
        <v>0</v>
      </c>
      <c r="BH453" s="250" t="n">
        <f aca="false">IF(N453="sníž. přenesená",J453,0)</f>
        <v>0</v>
      </c>
      <c r="BI453" s="250" t="n">
        <f aca="false">IF(N453="nulová",J453,0)</f>
        <v>0</v>
      </c>
      <c r="BJ453" s="3" t="s">
        <v>86</v>
      </c>
      <c r="BK453" s="250" t="n">
        <f aca="false">ROUND(I453*H453,2)</f>
        <v>0</v>
      </c>
      <c r="BL453" s="3" t="s">
        <v>256</v>
      </c>
      <c r="BM453" s="249" t="s">
        <v>1935</v>
      </c>
    </row>
    <row r="454" s="251" customFormat="true" ht="12.8" hidden="false" customHeight="false" outlineLevel="0" collapsed="false">
      <c r="B454" s="252"/>
      <c r="C454" s="253"/>
      <c r="D454" s="254" t="s">
        <v>168</v>
      </c>
      <c r="E454" s="253"/>
      <c r="F454" s="256" t="s">
        <v>1936</v>
      </c>
      <c r="G454" s="253"/>
      <c r="H454" s="257" t="n">
        <v>2.546</v>
      </c>
      <c r="I454" s="258"/>
      <c r="J454" s="253"/>
      <c r="K454" s="253"/>
      <c r="L454" s="259"/>
      <c r="M454" s="260"/>
      <c r="N454" s="261"/>
      <c r="O454" s="261"/>
      <c r="P454" s="261"/>
      <c r="Q454" s="261"/>
      <c r="R454" s="261"/>
      <c r="S454" s="261"/>
      <c r="T454" s="262"/>
      <c r="AT454" s="263" t="s">
        <v>168</v>
      </c>
      <c r="AU454" s="263" t="s">
        <v>88</v>
      </c>
      <c r="AV454" s="251" t="s">
        <v>88</v>
      </c>
      <c r="AW454" s="251" t="s">
        <v>3</v>
      </c>
      <c r="AX454" s="251" t="s">
        <v>86</v>
      </c>
      <c r="AY454" s="263" t="s">
        <v>160</v>
      </c>
    </row>
    <row r="455" s="31" customFormat="true" ht="16.5" hidden="false" customHeight="true" outlineLevel="0" collapsed="false">
      <c r="A455" s="24"/>
      <c r="B455" s="25"/>
      <c r="C455" s="237" t="s">
        <v>854</v>
      </c>
      <c r="D455" s="237" t="s">
        <v>162</v>
      </c>
      <c r="E455" s="238" t="s">
        <v>1937</v>
      </c>
      <c r="F455" s="239" t="s">
        <v>1938</v>
      </c>
      <c r="G455" s="240" t="s">
        <v>213</v>
      </c>
      <c r="H455" s="241" t="n">
        <v>10.998</v>
      </c>
      <c r="I455" s="242"/>
      <c r="J455" s="243" t="n">
        <f aca="false">ROUND(I455*H455,2)</f>
        <v>0</v>
      </c>
      <c r="K455" s="244"/>
      <c r="L455" s="30"/>
      <c r="M455" s="245"/>
      <c r="N455" s="246" t="s">
        <v>44</v>
      </c>
      <c r="O455" s="74"/>
      <c r="P455" s="247" t="n">
        <f aca="false">O455*H455</f>
        <v>0</v>
      </c>
      <c r="Q455" s="247" t="n">
        <v>0.0003</v>
      </c>
      <c r="R455" s="247" t="n">
        <f aca="false">Q455*H455</f>
        <v>0.0032994</v>
      </c>
      <c r="S455" s="247" t="n">
        <v>0</v>
      </c>
      <c r="T455" s="248" t="n">
        <f aca="false">S455*H455</f>
        <v>0</v>
      </c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R455" s="249" t="s">
        <v>256</v>
      </c>
      <c r="AT455" s="249" t="s">
        <v>162</v>
      </c>
      <c r="AU455" s="249" t="s">
        <v>88</v>
      </c>
      <c r="AY455" s="3" t="s">
        <v>160</v>
      </c>
      <c r="BE455" s="250" t="n">
        <f aca="false">IF(N455="základní",J455,0)</f>
        <v>0</v>
      </c>
      <c r="BF455" s="250" t="n">
        <f aca="false">IF(N455="snížená",J455,0)</f>
        <v>0</v>
      </c>
      <c r="BG455" s="250" t="n">
        <f aca="false">IF(N455="zákl. přenesená",J455,0)</f>
        <v>0</v>
      </c>
      <c r="BH455" s="250" t="n">
        <f aca="false">IF(N455="sníž. přenesená",J455,0)</f>
        <v>0</v>
      </c>
      <c r="BI455" s="250" t="n">
        <f aca="false">IF(N455="nulová",J455,0)</f>
        <v>0</v>
      </c>
      <c r="BJ455" s="3" t="s">
        <v>86</v>
      </c>
      <c r="BK455" s="250" t="n">
        <f aca="false">ROUND(I455*H455,2)</f>
        <v>0</v>
      </c>
      <c r="BL455" s="3" t="s">
        <v>256</v>
      </c>
      <c r="BM455" s="249" t="s">
        <v>1939</v>
      </c>
    </row>
    <row r="456" s="251" customFormat="true" ht="12.8" hidden="false" customHeight="false" outlineLevel="0" collapsed="false">
      <c r="B456" s="252"/>
      <c r="C456" s="253"/>
      <c r="D456" s="254" t="s">
        <v>168</v>
      </c>
      <c r="E456" s="255"/>
      <c r="F456" s="256" t="s">
        <v>1843</v>
      </c>
      <c r="G456" s="253"/>
      <c r="H456" s="257" t="n">
        <v>5.355</v>
      </c>
      <c r="I456" s="258"/>
      <c r="J456" s="253"/>
      <c r="K456" s="253"/>
      <c r="L456" s="259"/>
      <c r="M456" s="260"/>
      <c r="N456" s="261"/>
      <c r="O456" s="261"/>
      <c r="P456" s="261"/>
      <c r="Q456" s="261"/>
      <c r="R456" s="261"/>
      <c r="S456" s="261"/>
      <c r="T456" s="262"/>
      <c r="AT456" s="263" t="s">
        <v>168</v>
      </c>
      <c r="AU456" s="263" t="s">
        <v>88</v>
      </c>
      <c r="AV456" s="251" t="s">
        <v>88</v>
      </c>
      <c r="AW456" s="251" t="s">
        <v>35</v>
      </c>
      <c r="AX456" s="251" t="s">
        <v>79</v>
      </c>
      <c r="AY456" s="263" t="s">
        <v>160</v>
      </c>
    </row>
    <row r="457" s="251" customFormat="true" ht="12.8" hidden="false" customHeight="false" outlineLevel="0" collapsed="false">
      <c r="B457" s="252"/>
      <c r="C457" s="253"/>
      <c r="D457" s="254" t="s">
        <v>168</v>
      </c>
      <c r="E457" s="255"/>
      <c r="F457" s="256" t="s">
        <v>1849</v>
      </c>
      <c r="G457" s="253"/>
      <c r="H457" s="257" t="n">
        <v>3.195</v>
      </c>
      <c r="I457" s="258"/>
      <c r="J457" s="253"/>
      <c r="K457" s="253"/>
      <c r="L457" s="259"/>
      <c r="M457" s="260"/>
      <c r="N457" s="261"/>
      <c r="O457" s="261"/>
      <c r="P457" s="261"/>
      <c r="Q457" s="261"/>
      <c r="R457" s="261"/>
      <c r="S457" s="261"/>
      <c r="T457" s="262"/>
      <c r="AT457" s="263" t="s">
        <v>168</v>
      </c>
      <c r="AU457" s="263" t="s">
        <v>88</v>
      </c>
      <c r="AV457" s="251" t="s">
        <v>88</v>
      </c>
      <c r="AW457" s="251" t="s">
        <v>35</v>
      </c>
      <c r="AX457" s="251" t="s">
        <v>79</v>
      </c>
      <c r="AY457" s="263" t="s">
        <v>160</v>
      </c>
    </row>
    <row r="458" s="251" customFormat="true" ht="12.8" hidden="false" customHeight="false" outlineLevel="0" collapsed="false">
      <c r="B458" s="252"/>
      <c r="C458" s="253"/>
      <c r="D458" s="254" t="s">
        <v>168</v>
      </c>
      <c r="E458" s="255"/>
      <c r="F458" s="256" t="s">
        <v>1844</v>
      </c>
      <c r="G458" s="253"/>
      <c r="H458" s="257" t="n">
        <v>2.448</v>
      </c>
      <c r="I458" s="258"/>
      <c r="J458" s="253"/>
      <c r="K458" s="253"/>
      <c r="L458" s="259"/>
      <c r="M458" s="260"/>
      <c r="N458" s="261"/>
      <c r="O458" s="261"/>
      <c r="P458" s="261"/>
      <c r="Q458" s="261"/>
      <c r="R458" s="261"/>
      <c r="S458" s="261"/>
      <c r="T458" s="262"/>
      <c r="AT458" s="263" t="s">
        <v>168</v>
      </c>
      <c r="AU458" s="263" t="s">
        <v>88</v>
      </c>
      <c r="AV458" s="251" t="s">
        <v>88</v>
      </c>
      <c r="AW458" s="251" t="s">
        <v>35</v>
      </c>
      <c r="AX458" s="251" t="s">
        <v>79</v>
      </c>
      <c r="AY458" s="263" t="s">
        <v>160</v>
      </c>
    </row>
    <row r="459" s="264" customFormat="true" ht="12.8" hidden="false" customHeight="false" outlineLevel="0" collapsed="false">
      <c r="B459" s="265"/>
      <c r="C459" s="266"/>
      <c r="D459" s="254" t="s">
        <v>168</v>
      </c>
      <c r="E459" s="267"/>
      <c r="F459" s="268" t="s">
        <v>172</v>
      </c>
      <c r="G459" s="266"/>
      <c r="H459" s="269" t="n">
        <v>10.998</v>
      </c>
      <c r="I459" s="270"/>
      <c r="J459" s="266"/>
      <c r="K459" s="266"/>
      <c r="L459" s="271"/>
      <c r="M459" s="272"/>
      <c r="N459" s="273"/>
      <c r="O459" s="273"/>
      <c r="P459" s="273"/>
      <c r="Q459" s="273"/>
      <c r="R459" s="273"/>
      <c r="S459" s="273"/>
      <c r="T459" s="274"/>
      <c r="AT459" s="275" t="s">
        <v>168</v>
      </c>
      <c r="AU459" s="275" t="s">
        <v>88</v>
      </c>
      <c r="AV459" s="264" t="s">
        <v>166</v>
      </c>
      <c r="AW459" s="264" t="s">
        <v>35</v>
      </c>
      <c r="AX459" s="264" t="s">
        <v>86</v>
      </c>
      <c r="AY459" s="275" t="s">
        <v>160</v>
      </c>
    </row>
    <row r="460" s="31" customFormat="true" ht="21.75" hidden="false" customHeight="true" outlineLevel="0" collapsed="false">
      <c r="A460" s="24"/>
      <c r="B460" s="25"/>
      <c r="C460" s="237" t="s">
        <v>856</v>
      </c>
      <c r="D460" s="237" t="s">
        <v>162</v>
      </c>
      <c r="E460" s="238" t="s">
        <v>1940</v>
      </c>
      <c r="F460" s="239" t="s">
        <v>1941</v>
      </c>
      <c r="G460" s="240" t="s">
        <v>213</v>
      </c>
      <c r="H460" s="241" t="n">
        <v>10.998</v>
      </c>
      <c r="I460" s="242"/>
      <c r="J460" s="243" t="n">
        <f aca="false">ROUND(I460*H460,2)</f>
        <v>0</v>
      </c>
      <c r="K460" s="244"/>
      <c r="L460" s="30"/>
      <c r="M460" s="245"/>
      <c r="N460" s="246" t="s">
        <v>44</v>
      </c>
      <c r="O460" s="74"/>
      <c r="P460" s="247" t="n">
        <f aca="false">O460*H460</f>
        <v>0</v>
      </c>
      <c r="Q460" s="247" t="n">
        <v>0.00016</v>
      </c>
      <c r="R460" s="247" t="n">
        <f aca="false">Q460*H460</f>
        <v>0.00175968</v>
      </c>
      <c r="S460" s="247" t="n">
        <v>0</v>
      </c>
      <c r="T460" s="248" t="n">
        <f aca="false">S460*H460</f>
        <v>0</v>
      </c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R460" s="249" t="s">
        <v>256</v>
      </c>
      <c r="AT460" s="249" t="s">
        <v>162</v>
      </c>
      <c r="AU460" s="249" t="s">
        <v>88</v>
      </c>
      <c r="AY460" s="3" t="s">
        <v>160</v>
      </c>
      <c r="BE460" s="250" t="n">
        <f aca="false">IF(N460="základní",J460,0)</f>
        <v>0</v>
      </c>
      <c r="BF460" s="250" t="n">
        <f aca="false">IF(N460="snížená",J460,0)</f>
        <v>0</v>
      </c>
      <c r="BG460" s="250" t="n">
        <f aca="false">IF(N460="zákl. přenesená",J460,0)</f>
        <v>0</v>
      </c>
      <c r="BH460" s="250" t="n">
        <f aca="false">IF(N460="sníž. přenesená",J460,0)</f>
        <v>0</v>
      </c>
      <c r="BI460" s="250" t="n">
        <f aca="false">IF(N460="nulová",J460,0)</f>
        <v>0</v>
      </c>
      <c r="BJ460" s="3" t="s">
        <v>86</v>
      </c>
      <c r="BK460" s="250" t="n">
        <f aca="false">ROUND(I460*H460,2)</f>
        <v>0</v>
      </c>
      <c r="BL460" s="3" t="s">
        <v>256</v>
      </c>
      <c r="BM460" s="249" t="s">
        <v>1942</v>
      </c>
    </row>
    <row r="461" s="31" customFormat="true" ht="21.75" hidden="false" customHeight="true" outlineLevel="0" collapsed="false">
      <c r="A461" s="24"/>
      <c r="B461" s="25"/>
      <c r="C461" s="237" t="s">
        <v>861</v>
      </c>
      <c r="D461" s="237" t="s">
        <v>162</v>
      </c>
      <c r="E461" s="238" t="s">
        <v>1943</v>
      </c>
      <c r="F461" s="239" t="s">
        <v>1944</v>
      </c>
      <c r="G461" s="240" t="s">
        <v>363</v>
      </c>
      <c r="H461" s="298"/>
      <c r="I461" s="242"/>
      <c r="J461" s="243" t="n">
        <f aca="false">ROUND(I461*H461,2)</f>
        <v>0</v>
      </c>
      <c r="K461" s="244"/>
      <c r="L461" s="30"/>
      <c r="M461" s="245"/>
      <c r="N461" s="246" t="s">
        <v>44</v>
      </c>
      <c r="O461" s="74"/>
      <c r="P461" s="247" t="n">
        <f aca="false">O461*H461</f>
        <v>0</v>
      </c>
      <c r="Q461" s="247" t="n">
        <v>0</v>
      </c>
      <c r="R461" s="247" t="n">
        <f aca="false">Q461*H461</f>
        <v>0</v>
      </c>
      <c r="S461" s="247" t="n">
        <v>0</v>
      </c>
      <c r="T461" s="248" t="n">
        <f aca="false">S461*H461</f>
        <v>0</v>
      </c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R461" s="249" t="s">
        <v>256</v>
      </c>
      <c r="AT461" s="249" t="s">
        <v>162</v>
      </c>
      <c r="AU461" s="249" t="s">
        <v>88</v>
      </c>
      <c r="AY461" s="3" t="s">
        <v>160</v>
      </c>
      <c r="BE461" s="250" t="n">
        <f aca="false">IF(N461="základní",J461,0)</f>
        <v>0</v>
      </c>
      <c r="BF461" s="250" t="n">
        <f aca="false">IF(N461="snížená",J461,0)</f>
        <v>0</v>
      </c>
      <c r="BG461" s="250" t="n">
        <f aca="false">IF(N461="zákl. přenesená",J461,0)</f>
        <v>0</v>
      </c>
      <c r="BH461" s="250" t="n">
        <f aca="false">IF(N461="sníž. přenesená",J461,0)</f>
        <v>0</v>
      </c>
      <c r="BI461" s="250" t="n">
        <f aca="false">IF(N461="nulová",J461,0)</f>
        <v>0</v>
      </c>
      <c r="BJ461" s="3" t="s">
        <v>86</v>
      </c>
      <c r="BK461" s="250" t="n">
        <f aca="false">ROUND(I461*H461,2)</f>
        <v>0</v>
      </c>
      <c r="BL461" s="3" t="s">
        <v>256</v>
      </c>
      <c r="BM461" s="249" t="s">
        <v>1945</v>
      </c>
    </row>
    <row r="462" s="220" customFormat="true" ht="22.8" hidden="false" customHeight="true" outlineLevel="0" collapsed="false">
      <c r="B462" s="221"/>
      <c r="C462" s="222"/>
      <c r="D462" s="223" t="s">
        <v>78</v>
      </c>
      <c r="E462" s="235" t="s">
        <v>1946</v>
      </c>
      <c r="F462" s="235" t="s">
        <v>1947</v>
      </c>
      <c r="G462" s="222"/>
      <c r="H462" s="222"/>
      <c r="I462" s="225"/>
      <c r="J462" s="236" t="n">
        <f aca="false">BK462</f>
        <v>0</v>
      </c>
      <c r="K462" s="222"/>
      <c r="L462" s="227"/>
      <c r="M462" s="228"/>
      <c r="N462" s="229"/>
      <c r="O462" s="229"/>
      <c r="P462" s="230" t="n">
        <f aca="false">SUM(P463:P476)</f>
        <v>0</v>
      </c>
      <c r="Q462" s="229"/>
      <c r="R462" s="230" t="n">
        <f aca="false">SUM(R463:R476)</f>
        <v>0.4892448</v>
      </c>
      <c r="S462" s="229"/>
      <c r="T462" s="231" t="n">
        <f aca="false">SUM(T463:T476)</f>
        <v>0</v>
      </c>
      <c r="AR462" s="232" t="s">
        <v>88</v>
      </c>
      <c r="AT462" s="233" t="s">
        <v>78</v>
      </c>
      <c r="AU462" s="233" t="s">
        <v>86</v>
      </c>
      <c r="AY462" s="232" t="s">
        <v>160</v>
      </c>
      <c r="BK462" s="234" t="n">
        <f aca="false">SUM(BK463:BK476)</f>
        <v>0</v>
      </c>
    </row>
    <row r="463" s="31" customFormat="true" ht="21.75" hidden="false" customHeight="true" outlineLevel="0" collapsed="false">
      <c r="A463" s="24"/>
      <c r="B463" s="25"/>
      <c r="C463" s="237" t="s">
        <v>872</v>
      </c>
      <c r="D463" s="237" t="s">
        <v>162</v>
      </c>
      <c r="E463" s="238" t="s">
        <v>1948</v>
      </c>
      <c r="F463" s="239" t="s">
        <v>1949</v>
      </c>
      <c r="G463" s="240" t="s">
        <v>213</v>
      </c>
      <c r="H463" s="241" t="n">
        <v>5.405</v>
      </c>
      <c r="I463" s="242"/>
      <c r="J463" s="243" t="n">
        <f aca="false">ROUND(I463*H463,2)</f>
        <v>0</v>
      </c>
      <c r="K463" s="244"/>
      <c r="L463" s="30"/>
      <c r="M463" s="245"/>
      <c r="N463" s="246" t="s">
        <v>44</v>
      </c>
      <c r="O463" s="74"/>
      <c r="P463" s="247" t="n">
        <f aca="false">O463*H463</f>
        <v>0</v>
      </c>
      <c r="Q463" s="247" t="n">
        <v>0.0078</v>
      </c>
      <c r="R463" s="247" t="n">
        <f aca="false">Q463*H463</f>
        <v>0.042159</v>
      </c>
      <c r="S463" s="247" t="n">
        <v>0</v>
      </c>
      <c r="T463" s="248" t="n">
        <f aca="false">S463*H463</f>
        <v>0</v>
      </c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R463" s="249" t="s">
        <v>256</v>
      </c>
      <c r="AT463" s="249" t="s">
        <v>162</v>
      </c>
      <c r="AU463" s="249" t="s">
        <v>88</v>
      </c>
      <c r="AY463" s="3" t="s">
        <v>160</v>
      </c>
      <c r="BE463" s="250" t="n">
        <f aca="false">IF(N463="základní",J463,0)</f>
        <v>0</v>
      </c>
      <c r="BF463" s="250" t="n">
        <f aca="false">IF(N463="snížená",J463,0)</f>
        <v>0</v>
      </c>
      <c r="BG463" s="250" t="n">
        <f aca="false">IF(N463="zákl. přenesená",J463,0)</f>
        <v>0</v>
      </c>
      <c r="BH463" s="250" t="n">
        <f aca="false">IF(N463="sníž. přenesená",J463,0)</f>
        <v>0</v>
      </c>
      <c r="BI463" s="250" t="n">
        <f aca="false">IF(N463="nulová",J463,0)</f>
        <v>0</v>
      </c>
      <c r="BJ463" s="3" t="s">
        <v>86</v>
      </c>
      <c r="BK463" s="250" t="n">
        <f aca="false">ROUND(I463*H463,2)</f>
        <v>0</v>
      </c>
      <c r="BL463" s="3" t="s">
        <v>256</v>
      </c>
      <c r="BM463" s="249" t="s">
        <v>1950</v>
      </c>
    </row>
    <row r="464" s="251" customFormat="true" ht="12.8" hidden="false" customHeight="false" outlineLevel="0" collapsed="false">
      <c r="B464" s="252"/>
      <c r="C464" s="253"/>
      <c r="D464" s="254" t="s">
        <v>168</v>
      </c>
      <c r="E464" s="255"/>
      <c r="F464" s="256" t="s">
        <v>1850</v>
      </c>
      <c r="G464" s="253"/>
      <c r="H464" s="257" t="n">
        <v>3.15</v>
      </c>
      <c r="I464" s="258"/>
      <c r="J464" s="253"/>
      <c r="K464" s="253"/>
      <c r="L464" s="259"/>
      <c r="M464" s="260"/>
      <c r="N464" s="261"/>
      <c r="O464" s="261"/>
      <c r="P464" s="261"/>
      <c r="Q464" s="261"/>
      <c r="R464" s="261"/>
      <c r="S464" s="261"/>
      <c r="T464" s="262"/>
      <c r="AT464" s="263" t="s">
        <v>168</v>
      </c>
      <c r="AU464" s="263" t="s">
        <v>88</v>
      </c>
      <c r="AV464" s="251" t="s">
        <v>88</v>
      </c>
      <c r="AW464" s="251" t="s">
        <v>35</v>
      </c>
      <c r="AX464" s="251" t="s">
        <v>79</v>
      </c>
      <c r="AY464" s="263" t="s">
        <v>160</v>
      </c>
    </row>
    <row r="465" s="251" customFormat="true" ht="12.8" hidden="false" customHeight="false" outlineLevel="0" collapsed="false">
      <c r="B465" s="252"/>
      <c r="C465" s="253"/>
      <c r="D465" s="254" t="s">
        <v>168</v>
      </c>
      <c r="E465" s="255"/>
      <c r="F465" s="256" t="s">
        <v>1851</v>
      </c>
      <c r="G465" s="253"/>
      <c r="H465" s="257" t="n">
        <v>0.107</v>
      </c>
      <c r="I465" s="258"/>
      <c r="J465" s="253"/>
      <c r="K465" s="253"/>
      <c r="L465" s="259"/>
      <c r="M465" s="260"/>
      <c r="N465" s="261"/>
      <c r="O465" s="261"/>
      <c r="P465" s="261"/>
      <c r="Q465" s="261"/>
      <c r="R465" s="261"/>
      <c r="S465" s="261"/>
      <c r="T465" s="262"/>
      <c r="AT465" s="263" t="s">
        <v>168</v>
      </c>
      <c r="AU465" s="263" t="s">
        <v>88</v>
      </c>
      <c r="AV465" s="251" t="s">
        <v>88</v>
      </c>
      <c r="AW465" s="251" t="s">
        <v>35</v>
      </c>
      <c r="AX465" s="251" t="s">
        <v>79</v>
      </c>
      <c r="AY465" s="263" t="s">
        <v>160</v>
      </c>
    </row>
    <row r="466" s="251" customFormat="true" ht="12.8" hidden="false" customHeight="false" outlineLevel="0" collapsed="false">
      <c r="B466" s="252"/>
      <c r="C466" s="253"/>
      <c r="D466" s="254" t="s">
        <v>168</v>
      </c>
      <c r="E466" s="255"/>
      <c r="F466" s="256" t="s">
        <v>1852</v>
      </c>
      <c r="G466" s="253"/>
      <c r="H466" s="257" t="n">
        <v>0.215</v>
      </c>
      <c r="I466" s="258"/>
      <c r="J466" s="253"/>
      <c r="K466" s="253"/>
      <c r="L466" s="259"/>
      <c r="M466" s="260"/>
      <c r="N466" s="261"/>
      <c r="O466" s="261"/>
      <c r="P466" s="261"/>
      <c r="Q466" s="261"/>
      <c r="R466" s="261"/>
      <c r="S466" s="261"/>
      <c r="T466" s="262"/>
      <c r="AT466" s="263" t="s">
        <v>168</v>
      </c>
      <c r="AU466" s="263" t="s">
        <v>88</v>
      </c>
      <c r="AV466" s="251" t="s">
        <v>88</v>
      </c>
      <c r="AW466" s="251" t="s">
        <v>35</v>
      </c>
      <c r="AX466" s="251" t="s">
        <v>79</v>
      </c>
      <c r="AY466" s="263" t="s">
        <v>160</v>
      </c>
    </row>
    <row r="467" s="251" customFormat="true" ht="12.8" hidden="false" customHeight="false" outlineLevel="0" collapsed="false">
      <c r="B467" s="252"/>
      <c r="C467" s="253"/>
      <c r="D467" s="254" t="s">
        <v>168</v>
      </c>
      <c r="E467" s="255"/>
      <c r="F467" s="256" t="s">
        <v>1853</v>
      </c>
      <c r="G467" s="253"/>
      <c r="H467" s="257" t="n">
        <v>0.322</v>
      </c>
      <c r="I467" s="258"/>
      <c r="J467" s="253"/>
      <c r="K467" s="253"/>
      <c r="L467" s="259"/>
      <c r="M467" s="260"/>
      <c r="N467" s="261"/>
      <c r="O467" s="261"/>
      <c r="P467" s="261"/>
      <c r="Q467" s="261"/>
      <c r="R467" s="261"/>
      <c r="S467" s="261"/>
      <c r="T467" s="262"/>
      <c r="AT467" s="263" t="s">
        <v>168</v>
      </c>
      <c r="AU467" s="263" t="s">
        <v>88</v>
      </c>
      <c r="AV467" s="251" t="s">
        <v>88</v>
      </c>
      <c r="AW467" s="251" t="s">
        <v>35</v>
      </c>
      <c r="AX467" s="251" t="s">
        <v>79</v>
      </c>
      <c r="AY467" s="263" t="s">
        <v>160</v>
      </c>
    </row>
    <row r="468" s="251" customFormat="true" ht="12.8" hidden="false" customHeight="false" outlineLevel="0" collapsed="false">
      <c r="B468" s="252"/>
      <c r="C468" s="253"/>
      <c r="D468" s="254" t="s">
        <v>168</v>
      </c>
      <c r="E468" s="255"/>
      <c r="F468" s="256" t="s">
        <v>1854</v>
      </c>
      <c r="G468" s="253"/>
      <c r="H468" s="257" t="n">
        <v>0.43</v>
      </c>
      <c r="I468" s="258"/>
      <c r="J468" s="253"/>
      <c r="K468" s="253"/>
      <c r="L468" s="259"/>
      <c r="M468" s="260"/>
      <c r="N468" s="261"/>
      <c r="O468" s="261"/>
      <c r="P468" s="261"/>
      <c r="Q468" s="261"/>
      <c r="R468" s="261"/>
      <c r="S468" s="261"/>
      <c r="T468" s="262"/>
      <c r="AT468" s="263" t="s">
        <v>168</v>
      </c>
      <c r="AU468" s="263" t="s">
        <v>88</v>
      </c>
      <c r="AV468" s="251" t="s">
        <v>88</v>
      </c>
      <c r="AW468" s="251" t="s">
        <v>35</v>
      </c>
      <c r="AX468" s="251" t="s">
        <v>79</v>
      </c>
      <c r="AY468" s="263" t="s">
        <v>160</v>
      </c>
    </row>
    <row r="469" s="251" customFormat="true" ht="12.8" hidden="false" customHeight="false" outlineLevel="0" collapsed="false">
      <c r="B469" s="252"/>
      <c r="C469" s="253"/>
      <c r="D469" s="254" t="s">
        <v>168</v>
      </c>
      <c r="E469" s="255"/>
      <c r="F469" s="256" t="s">
        <v>1855</v>
      </c>
      <c r="G469" s="253"/>
      <c r="H469" s="257" t="n">
        <v>0.537</v>
      </c>
      <c r="I469" s="258"/>
      <c r="J469" s="253"/>
      <c r="K469" s="253"/>
      <c r="L469" s="259"/>
      <c r="M469" s="260"/>
      <c r="N469" s="261"/>
      <c r="O469" s="261"/>
      <c r="P469" s="261"/>
      <c r="Q469" s="261"/>
      <c r="R469" s="261"/>
      <c r="S469" s="261"/>
      <c r="T469" s="262"/>
      <c r="AT469" s="263" t="s">
        <v>168</v>
      </c>
      <c r="AU469" s="263" t="s">
        <v>88</v>
      </c>
      <c r="AV469" s="251" t="s">
        <v>88</v>
      </c>
      <c r="AW469" s="251" t="s">
        <v>35</v>
      </c>
      <c r="AX469" s="251" t="s">
        <v>79</v>
      </c>
      <c r="AY469" s="263" t="s">
        <v>160</v>
      </c>
    </row>
    <row r="470" s="251" customFormat="true" ht="12.8" hidden="false" customHeight="false" outlineLevel="0" collapsed="false">
      <c r="B470" s="252"/>
      <c r="C470" s="253"/>
      <c r="D470" s="254" t="s">
        <v>168</v>
      </c>
      <c r="E470" s="255"/>
      <c r="F470" s="256" t="s">
        <v>1856</v>
      </c>
      <c r="G470" s="253"/>
      <c r="H470" s="257" t="n">
        <v>0.644</v>
      </c>
      <c r="I470" s="258"/>
      <c r="J470" s="253"/>
      <c r="K470" s="253"/>
      <c r="L470" s="259"/>
      <c r="M470" s="260"/>
      <c r="N470" s="261"/>
      <c r="O470" s="261"/>
      <c r="P470" s="261"/>
      <c r="Q470" s="261"/>
      <c r="R470" s="261"/>
      <c r="S470" s="261"/>
      <c r="T470" s="262"/>
      <c r="AT470" s="263" t="s">
        <v>168</v>
      </c>
      <c r="AU470" s="263" t="s">
        <v>88</v>
      </c>
      <c r="AV470" s="251" t="s">
        <v>88</v>
      </c>
      <c r="AW470" s="251" t="s">
        <v>35</v>
      </c>
      <c r="AX470" s="251" t="s">
        <v>79</v>
      </c>
      <c r="AY470" s="263" t="s">
        <v>160</v>
      </c>
    </row>
    <row r="471" s="264" customFormat="true" ht="12.8" hidden="false" customHeight="false" outlineLevel="0" collapsed="false">
      <c r="B471" s="265"/>
      <c r="C471" s="266"/>
      <c r="D471" s="254" t="s">
        <v>168</v>
      </c>
      <c r="E471" s="267"/>
      <c r="F471" s="268" t="s">
        <v>172</v>
      </c>
      <c r="G471" s="266"/>
      <c r="H471" s="269" t="n">
        <v>5.405</v>
      </c>
      <c r="I471" s="270"/>
      <c r="J471" s="266"/>
      <c r="K471" s="266"/>
      <c r="L471" s="271"/>
      <c r="M471" s="272"/>
      <c r="N471" s="273"/>
      <c r="O471" s="273"/>
      <c r="P471" s="273"/>
      <c r="Q471" s="273"/>
      <c r="R471" s="273"/>
      <c r="S471" s="273"/>
      <c r="T471" s="274"/>
      <c r="AT471" s="275" t="s">
        <v>168</v>
      </c>
      <c r="AU471" s="275" t="s">
        <v>88</v>
      </c>
      <c r="AV471" s="264" t="s">
        <v>166</v>
      </c>
      <c r="AW471" s="264" t="s">
        <v>35</v>
      </c>
      <c r="AX471" s="264" t="s">
        <v>86</v>
      </c>
      <c r="AY471" s="275" t="s">
        <v>160</v>
      </c>
    </row>
    <row r="472" s="31" customFormat="true" ht="16.5" hidden="false" customHeight="true" outlineLevel="0" collapsed="false">
      <c r="A472" s="24"/>
      <c r="B472" s="25"/>
      <c r="C472" s="287" t="s">
        <v>877</v>
      </c>
      <c r="D472" s="287" t="s">
        <v>262</v>
      </c>
      <c r="E472" s="288" t="s">
        <v>1923</v>
      </c>
      <c r="F472" s="289" t="s">
        <v>1924</v>
      </c>
      <c r="G472" s="290" t="s">
        <v>213</v>
      </c>
      <c r="H472" s="291" t="n">
        <v>5.621</v>
      </c>
      <c r="I472" s="292"/>
      <c r="J472" s="293" t="n">
        <f aca="false">ROUND(I472*H472,2)</f>
        <v>0</v>
      </c>
      <c r="K472" s="294"/>
      <c r="L472" s="295"/>
      <c r="M472" s="296"/>
      <c r="N472" s="297" t="s">
        <v>44</v>
      </c>
      <c r="O472" s="74"/>
      <c r="P472" s="247" t="n">
        <f aca="false">O472*H472</f>
        <v>0</v>
      </c>
      <c r="Q472" s="247" t="n">
        <v>0.079</v>
      </c>
      <c r="R472" s="247" t="n">
        <f aca="false">Q472*H472</f>
        <v>0.444059</v>
      </c>
      <c r="S472" s="247" t="n">
        <v>0</v>
      </c>
      <c r="T472" s="248" t="n">
        <f aca="false">S472*H472</f>
        <v>0</v>
      </c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R472" s="249" t="s">
        <v>331</v>
      </c>
      <c r="AT472" s="249" t="s">
        <v>262</v>
      </c>
      <c r="AU472" s="249" t="s">
        <v>88</v>
      </c>
      <c r="AY472" s="3" t="s">
        <v>160</v>
      </c>
      <c r="BE472" s="250" t="n">
        <f aca="false">IF(N472="základní",J472,0)</f>
        <v>0</v>
      </c>
      <c r="BF472" s="250" t="n">
        <f aca="false">IF(N472="snížená",J472,0)</f>
        <v>0</v>
      </c>
      <c r="BG472" s="250" t="n">
        <f aca="false">IF(N472="zákl. přenesená",J472,0)</f>
        <v>0</v>
      </c>
      <c r="BH472" s="250" t="n">
        <f aca="false">IF(N472="sníž. přenesená",J472,0)</f>
        <v>0</v>
      </c>
      <c r="BI472" s="250" t="n">
        <f aca="false">IF(N472="nulová",J472,0)</f>
        <v>0</v>
      </c>
      <c r="BJ472" s="3" t="s">
        <v>86</v>
      </c>
      <c r="BK472" s="250" t="n">
        <f aca="false">ROUND(I472*H472,2)</f>
        <v>0</v>
      </c>
      <c r="BL472" s="3" t="s">
        <v>256</v>
      </c>
      <c r="BM472" s="249" t="s">
        <v>1951</v>
      </c>
    </row>
    <row r="473" s="251" customFormat="true" ht="12.8" hidden="false" customHeight="false" outlineLevel="0" collapsed="false">
      <c r="B473" s="252"/>
      <c r="C473" s="253"/>
      <c r="D473" s="254" t="s">
        <v>168</v>
      </c>
      <c r="E473" s="253"/>
      <c r="F473" s="256" t="s">
        <v>1952</v>
      </c>
      <c r="G473" s="253"/>
      <c r="H473" s="257" t="n">
        <v>5.621</v>
      </c>
      <c r="I473" s="258"/>
      <c r="J473" s="253"/>
      <c r="K473" s="253"/>
      <c r="L473" s="259"/>
      <c r="M473" s="260"/>
      <c r="N473" s="261"/>
      <c r="O473" s="261"/>
      <c r="P473" s="261"/>
      <c r="Q473" s="261"/>
      <c r="R473" s="261"/>
      <c r="S473" s="261"/>
      <c r="T473" s="262"/>
      <c r="AT473" s="263" t="s">
        <v>168</v>
      </c>
      <c r="AU473" s="263" t="s">
        <v>88</v>
      </c>
      <c r="AV473" s="251" t="s">
        <v>88</v>
      </c>
      <c r="AW473" s="251" t="s">
        <v>3</v>
      </c>
      <c r="AX473" s="251" t="s">
        <v>86</v>
      </c>
      <c r="AY473" s="263" t="s">
        <v>160</v>
      </c>
    </row>
    <row r="474" s="31" customFormat="true" ht="16.5" hidden="false" customHeight="true" outlineLevel="0" collapsed="false">
      <c r="A474" s="24"/>
      <c r="B474" s="25"/>
      <c r="C474" s="237" t="s">
        <v>882</v>
      </c>
      <c r="D474" s="237" t="s">
        <v>162</v>
      </c>
      <c r="E474" s="238" t="s">
        <v>1953</v>
      </c>
      <c r="F474" s="239" t="s">
        <v>1954</v>
      </c>
      <c r="G474" s="240" t="s">
        <v>213</v>
      </c>
      <c r="H474" s="241" t="n">
        <v>5.405</v>
      </c>
      <c r="I474" s="242"/>
      <c r="J474" s="243" t="n">
        <f aca="false">ROUND(I474*H474,2)</f>
        <v>0</v>
      </c>
      <c r="K474" s="244"/>
      <c r="L474" s="30"/>
      <c r="M474" s="245"/>
      <c r="N474" s="246" t="s">
        <v>44</v>
      </c>
      <c r="O474" s="74"/>
      <c r="P474" s="247" t="n">
        <f aca="false">O474*H474</f>
        <v>0</v>
      </c>
      <c r="Q474" s="247" t="n">
        <v>0.0004</v>
      </c>
      <c r="R474" s="247" t="n">
        <f aca="false">Q474*H474</f>
        <v>0.002162</v>
      </c>
      <c r="S474" s="247" t="n">
        <v>0</v>
      </c>
      <c r="T474" s="248" t="n">
        <f aca="false">S474*H474</f>
        <v>0</v>
      </c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R474" s="249" t="s">
        <v>256</v>
      </c>
      <c r="AT474" s="249" t="s">
        <v>162</v>
      </c>
      <c r="AU474" s="249" t="s">
        <v>88</v>
      </c>
      <c r="AY474" s="3" t="s">
        <v>160</v>
      </c>
      <c r="BE474" s="250" t="n">
        <f aca="false">IF(N474="základní",J474,0)</f>
        <v>0</v>
      </c>
      <c r="BF474" s="250" t="n">
        <f aca="false">IF(N474="snížená",J474,0)</f>
        <v>0</v>
      </c>
      <c r="BG474" s="250" t="n">
        <f aca="false">IF(N474="zákl. přenesená",J474,0)</f>
        <v>0</v>
      </c>
      <c r="BH474" s="250" t="n">
        <f aca="false">IF(N474="sníž. přenesená",J474,0)</f>
        <v>0</v>
      </c>
      <c r="BI474" s="250" t="n">
        <f aca="false">IF(N474="nulová",J474,0)</f>
        <v>0</v>
      </c>
      <c r="BJ474" s="3" t="s">
        <v>86</v>
      </c>
      <c r="BK474" s="250" t="n">
        <f aca="false">ROUND(I474*H474,2)</f>
        <v>0</v>
      </c>
      <c r="BL474" s="3" t="s">
        <v>256</v>
      </c>
      <c r="BM474" s="249" t="s">
        <v>1955</v>
      </c>
    </row>
    <row r="475" s="31" customFormat="true" ht="21.75" hidden="false" customHeight="true" outlineLevel="0" collapsed="false">
      <c r="A475" s="24"/>
      <c r="B475" s="25"/>
      <c r="C475" s="237" t="s">
        <v>887</v>
      </c>
      <c r="D475" s="237" t="s">
        <v>162</v>
      </c>
      <c r="E475" s="238" t="s">
        <v>1956</v>
      </c>
      <c r="F475" s="239" t="s">
        <v>1957</v>
      </c>
      <c r="G475" s="240" t="s">
        <v>213</v>
      </c>
      <c r="H475" s="241" t="n">
        <v>5.405</v>
      </c>
      <c r="I475" s="242"/>
      <c r="J475" s="243" t="n">
        <f aca="false">ROUND(I475*H475,2)</f>
        <v>0</v>
      </c>
      <c r="K475" s="244"/>
      <c r="L475" s="30"/>
      <c r="M475" s="245"/>
      <c r="N475" s="246" t="s">
        <v>44</v>
      </c>
      <c r="O475" s="74"/>
      <c r="P475" s="247" t="n">
        <f aca="false">O475*H475</f>
        <v>0</v>
      </c>
      <c r="Q475" s="247" t="n">
        <v>0.00016</v>
      </c>
      <c r="R475" s="247" t="n">
        <f aca="false">Q475*H475</f>
        <v>0.0008648</v>
      </c>
      <c r="S475" s="247" t="n">
        <v>0</v>
      </c>
      <c r="T475" s="248" t="n">
        <f aca="false">S475*H475</f>
        <v>0</v>
      </c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R475" s="249" t="s">
        <v>256</v>
      </c>
      <c r="AT475" s="249" t="s">
        <v>162</v>
      </c>
      <c r="AU475" s="249" t="s">
        <v>88</v>
      </c>
      <c r="AY475" s="3" t="s">
        <v>160</v>
      </c>
      <c r="BE475" s="250" t="n">
        <f aca="false">IF(N475="základní",J475,0)</f>
        <v>0</v>
      </c>
      <c r="BF475" s="250" t="n">
        <f aca="false">IF(N475="snížená",J475,0)</f>
        <v>0</v>
      </c>
      <c r="BG475" s="250" t="n">
        <f aca="false">IF(N475="zákl. přenesená",J475,0)</f>
        <v>0</v>
      </c>
      <c r="BH475" s="250" t="n">
        <f aca="false">IF(N475="sníž. přenesená",J475,0)</f>
        <v>0</v>
      </c>
      <c r="BI475" s="250" t="n">
        <f aca="false">IF(N475="nulová",J475,0)</f>
        <v>0</v>
      </c>
      <c r="BJ475" s="3" t="s">
        <v>86</v>
      </c>
      <c r="BK475" s="250" t="n">
        <f aca="false">ROUND(I475*H475,2)</f>
        <v>0</v>
      </c>
      <c r="BL475" s="3" t="s">
        <v>256</v>
      </c>
      <c r="BM475" s="249" t="s">
        <v>1958</v>
      </c>
    </row>
    <row r="476" s="31" customFormat="true" ht="21.75" hidden="false" customHeight="true" outlineLevel="0" collapsed="false">
      <c r="A476" s="24"/>
      <c r="B476" s="25"/>
      <c r="C476" s="237" t="s">
        <v>891</v>
      </c>
      <c r="D476" s="237" t="s">
        <v>162</v>
      </c>
      <c r="E476" s="238" t="s">
        <v>1959</v>
      </c>
      <c r="F476" s="239" t="s">
        <v>1960</v>
      </c>
      <c r="G476" s="240" t="s">
        <v>363</v>
      </c>
      <c r="H476" s="298"/>
      <c r="I476" s="242"/>
      <c r="J476" s="243" t="n">
        <f aca="false">ROUND(I476*H476,2)</f>
        <v>0</v>
      </c>
      <c r="K476" s="244"/>
      <c r="L476" s="30"/>
      <c r="M476" s="245"/>
      <c r="N476" s="246" t="s">
        <v>44</v>
      </c>
      <c r="O476" s="74"/>
      <c r="P476" s="247" t="n">
        <f aca="false">O476*H476</f>
        <v>0</v>
      </c>
      <c r="Q476" s="247" t="n">
        <v>0</v>
      </c>
      <c r="R476" s="247" t="n">
        <f aca="false">Q476*H476</f>
        <v>0</v>
      </c>
      <c r="S476" s="247" t="n">
        <v>0</v>
      </c>
      <c r="T476" s="248" t="n">
        <f aca="false">S476*H476</f>
        <v>0</v>
      </c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R476" s="249" t="s">
        <v>256</v>
      </c>
      <c r="AT476" s="249" t="s">
        <v>162</v>
      </c>
      <c r="AU476" s="249" t="s">
        <v>88</v>
      </c>
      <c r="AY476" s="3" t="s">
        <v>160</v>
      </c>
      <c r="BE476" s="250" t="n">
        <f aca="false">IF(N476="základní",J476,0)</f>
        <v>0</v>
      </c>
      <c r="BF476" s="250" t="n">
        <f aca="false">IF(N476="snížená",J476,0)</f>
        <v>0</v>
      </c>
      <c r="BG476" s="250" t="n">
        <f aca="false">IF(N476="zákl. přenesená",J476,0)</f>
        <v>0</v>
      </c>
      <c r="BH476" s="250" t="n">
        <f aca="false">IF(N476="sníž. přenesená",J476,0)</f>
        <v>0</v>
      </c>
      <c r="BI476" s="250" t="n">
        <f aca="false">IF(N476="nulová",J476,0)</f>
        <v>0</v>
      </c>
      <c r="BJ476" s="3" t="s">
        <v>86</v>
      </c>
      <c r="BK476" s="250" t="n">
        <f aca="false">ROUND(I476*H476,2)</f>
        <v>0</v>
      </c>
      <c r="BL476" s="3" t="s">
        <v>256</v>
      </c>
      <c r="BM476" s="249" t="s">
        <v>1961</v>
      </c>
    </row>
    <row r="477" s="220" customFormat="true" ht="22.8" hidden="false" customHeight="true" outlineLevel="0" collapsed="false">
      <c r="B477" s="221"/>
      <c r="C477" s="222"/>
      <c r="D477" s="223" t="s">
        <v>78</v>
      </c>
      <c r="E477" s="235" t="s">
        <v>365</v>
      </c>
      <c r="F477" s="235" t="s">
        <v>366</v>
      </c>
      <c r="G477" s="222"/>
      <c r="H477" s="222"/>
      <c r="I477" s="225"/>
      <c r="J477" s="236" t="n">
        <f aca="false">BK477</f>
        <v>0</v>
      </c>
      <c r="K477" s="222"/>
      <c r="L477" s="227"/>
      <c r="M477" s="228"/>
      <c r="N477" s="229"/>
      <c r="O477" s="229"/>
      <c r="P477" s="230" t="n">
        <f aca="false">SUM(P478:P509)</f>
        <v>0</v>
      </c>
      <c r="Q477" s="229"/>
      <c r="R477" s="230" t="n">
        <f aca="false">SUM(R478:R509)</f>
        <v>0.19530666</v>
      </c>
      <c r="S477" s="229"/>
      <c r="T477" s="231" t="n">
        <f aca="false">SUM(T478:T509)</f>
        <v>0</v>
      </c>
      <c r="AR477" s="232" t="s">
        <v>88</v>
      </c>
      <c r="AT477" s="233" t="s">
        <v>78</v>
      </c>
      <c r="AU477" s="233" t="s">
        <v>86</v>
      </c>
      <c r="AY477" s="232" t="s">
        <v>160</v>
      </c>
      <c r="BK477" s="234" t="n">
        <f aca="false">SUM(BK478:BK509)</f>
        <v>0</v>
      </c>
    </row>
    <row r="478" s="31" customFormat="true" ht="21.75" hidden="false" customHeight="true" outlineLevel="0" collapsed="false">
      <c r="A478" s="24"/>
      <c r="B478" s="25"/>
      <c r="C478" s="237" t="s">
        <v>904</v>
      </c>
      <c r="D478" s="237" t="s">
        <v>162</v>
      </c>
      <c r="E478" s="238" t="s">
        <v>1962</v>
      </c>
      <c r="F478" s="239" t="s">
        <v>1963</v>
      </c>
      <c r="G478" s="240" t="s">
        <v>213</v>
      </c>
      <c r="H478" s="241" t="n">
        <v>227.619</v>
      </c>
      <c r="I478" s="242"/>
      <c r="J478" s="243" t="n">
        <f aca="false">ROUND(I478*H478,2)</f>
        <v>0</v>
      </c>
      <c r="K478" s="244"/>
      <c r="L478" s="30"/>
      <c r="M478" s="245"/>
      <c r="N478" s="246" t="s">
        <v>44</v>
      </c>
      <c r="O478" s="74"/>
      <c r="P478" s="247" t="n">
        <f aca="false">O478*H478</f>
        <v>0</v>
      </c>
      <c r="Q478" s="247" t="n">
        <v>0.00014</v>
      </c>
      <c r="R478" s="247" t="n">
        <f aca="false">Q478*H478</f>
        <v>0.03186666</v>
      </c>
      <c r="S478" s="247" t="n">
        <v>0</v>
      </c>
      <c r="T478" s="248" t="n">
        <f aca="false">S478*H478</f>
        <v>0</v>
      </c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R478" s="249" t="s">
        <v>256</v>
      </c>
      <c r="AT478" s="249" t="s">
        <v>162</v>
      </c>
      <c r="AU478" s="249" t="s">
        <v>88</v>
      </c>
      <c r="AY478" s="3" t="s">
        <v>160</v>
      </c>
      <c r="BE478" s="250" t="n">
        <f aca="false">IF(N478="základní",J478,0)</f>
        <v>0</v>
      </c>
      <c r="BF478" s="250" t="n">
        <f aca="false">IF(N478="snížená",J478,0)</f>
        <v>0</v>
      </c>
      <c r="BG478" s="250" t="n">
        <f aca="false">IF(N478="zákl. přenesená",J478,0)</f>
        <v>0</v>
      </c>
      <c r="BH478" s="250" t="n">
        <f aca="false">IF(N478="sníž. přenesená",J478,0)</f>
        <v>0</v>
      </c>
      <c r="BI478" s="250" t="n">
        <f aca="false">IF(N478="nulová",J478,0)</f>
        <v>0</v>
      </c>
      <c r="BJ478" s="3" t="s">
        <v>86</v>
      </c>
      <c r="BK478" s="250" t="n">
        <f aca="false">ROUND(I478*H478,2)</f>
        <v>0</v>
      </c>
      <c r="BL478" s="3" t="s">
        <v>256</v>
      </c>
      <c r="BM478" s="249" t="s">
        <v>1964</v>
      </c>
    </row>
    <row r="479" s="251" customFormat="true" ht="12.8" hidden="false" customHeight="false" outlineLevel="0" collapsed="false">
      <c r="B479" s="252"/>
      <c r="C479" s="253"/>
      <c r="D479" s="254" t="s">
        <v>168</v>
      </c>
      <c r="E479" s="255"/>
      <c r="F479" s="256" t="s">
        <v>1689</v>
      </c>
      <c r="G479" s="253"/>
      <c r="H479" s="257" t="n">
        <v>12.48</v>
      </c>
      <c r="I479" s="258"/>
      <c r="J479" s="253"/>
      <c r="K479" s="253"/>
      <c r="L479" s="259"/>
      <c r="M479" s="260"/>
      <c r="N479" s="261"/>
      <c r="O479" s="261"/>
      <c r="P479" s="261"/>
      <c r="Q479" s="261"/>
      <c r="R479" s="261"/>
      <c r="S479" s="261"/>
      <c r="T479" s="262"/>
      <c r="AT479" s="263" t="s">
        <v>168</v>
      </c>
      <c r="AU479" s="263" t="s">
        <v>88</v>
      </c>
      <c r="AV479" s="251" t="s">
        <v>88</v>
      </c>
      <c r="AW479" s="251" t="s">
        <v>35</v>
      </c>
      <c r="AX479" s="251" t="s">
        <v>79</v>
      </c>
      <c r="AY479" s="263" t="s">
        <v>160</v>
      </c>
    </row>
    <row r="480" s="276" customFormat="true" ht="12.8" hidden="false" customHeight="false" outlineLevel="0" collapsed="false">
      <c r="B480" s="277"/>
      <c r="C480" s="278"/>
      <c r="D480" s="254" t="s">
        <v>168</v>
      </c>
      <c r="E480" s="279"/>
      <c r="F480" s="280" t="s">
        <v>1690</v>
      </c>
      <c r="G480" s="278"/>
      <c r="H480" s="279"/>
      <c r="I480" s="281"/>
      <c r="J480" s="278"/>
      <c r="K480" s="278"/>
      <c r="L480" s="282"/>
      <c r="M480" s="283"/>
      <c r="N480" s="284"/>
      <c r="O480" s="284"/>
      <c r="P480" s="284"/>
      <c r="Q480" s="284"/>
      <c r="R480" s="284"/>
      <c r="S480" s="284"/>
      <c r="T480" s="285"/>
      <c r="AT480" s="286" t="s">
        <v>168</v>
      </c>
      <c r="AU480" s="286" t="s">
        <v>88</v>
      </c>
      <c r="AV480" s="276" t="s">
        <v>86</v>
      </c>
      <c r="AW480" s="276" t="s">
        <v>35</v>
      </c>
      <c r="AX480" s="276" t="s">
        <v>79</v>
      </c>
      <c r="AY480" s="286" t="s">
        <v>160</v>
      </c>
    </row>
    <row r="481" s="251" customFormat="true" ht="12.8" hidden="false" customHeight="false" outlineLevel="0" collapsed="false">
      <c r="B481" s="252"/>
      <c r="C481" s="253"/>
      <c r="D481" s="254" t="s">
        <v>168</v>
      </c>
      <c r="E481" s="255"/>
      <c r="F481" s="256" t="s">
        <v>1691</v>
      </c>
      <c r="G481" s="253"/>
      <c r="H481" s="257" t="n">
        <v>66.92</v>
      </c>
      <c r="I481" s="258"/>
      <c r="J481" s="253"/>
      <c r="K481" s="253"/>
      <c r="L481" s="259"/>
      <c r="M481" s="260"/>
      <c r="N481" s="261"/>
      <c r="O481" s="261"/>
      <c r="P481" s="261"/>
      <c r="Q481" s="261"/>
      <c r="R481" s="261"/>
      <c r="S481" s="261"/>
      <c r="T481" s="262"/>
      <c r="AT481" s="263" t="s">
        <v>168</v>
      </c>
      <c r="AU481" s="263" t="s">
        <v>88</v>
      </c>
      <c r="AV481" s="251" t="s">
        <v>88</v>
      </c>
      <c r="AW481" s="251" t="s">
        <v>35</v>
      </c>
      <c r="AX481" s="251" t="s">
        <v>79</v>
      </c>
      <c r="AY481" s="263" t="s">
        <v>160</v>
      </c>
    </row>
    <row r="482" s="251" customFormat="true" ht="12.8" hidden="false" customHeight="false" outlineLevel="0" collapsed="false">
      <c r="B482" s="252"/>
      <c r="C482" s="253"/>
      <c r="D482" s="254" t="s">
        <v>168</v>
      </c>
      <c r="E482" s="255"/>
      <c r="F482" s="256" t="s">
        <v>1692</v>
      </c>
      <c r="G482" s="253"/>
      <c r="H482" s="257" t="n">
        <v>-4.5</v>
      </c>
      <c r="I482" s="258"/>
      <c r="J482" s="253"/>
      <c r="K482" s="253"/>
      <c r="L482" s="259"/>
      <c r="M482" s="260"/>
      <c r="N482" s="261"/>
      <c r="O482" s="261"/>
      <c r="P482" s="261"/>
      <c r="Q482" s="261"/>
      <c r="R482" s="261"/>
      <c r="S482" s="261"/>
      <c r="T482" s="262"/>
      <c r="AT482" s="263" t="s">
        <v>168</v>
      </c>
      <c r="AU482" s="263" t="s">
        <v>88</v>
      </c>
      <c r="AV482" s="251" t="s">
        <v>88</v>
      </c>
      <c r="AW482" s="251" t="s">
        <v>35</v>
      </c>
      <c r="AX482" s="251" t="s">
        <v>79</v>
      </c>
      <c r="AY482" s="263" t="s">
        <v>160</v>
      </c>
    </row>
    <row r="483" s="251" customFormat="true" ht="12.8" hidden="false" customHeight="false" outlineLevel="0" collapsed="false">
      <c r="B483" s="252"/>
      <c r="C483" s="253"/>
      <c r="D483" s="254" t="s">
        <v>168</v>
      </c>
      <c r="E483" s="255"/>
      <c r="F483" s="256" t="s">
        <v>1693</v>
      </c>
      <c r="G483" s="253"/>
      <c r="H483" s="257" t="n">
        <v>-3.059</v>
      </c>
      <c r="I483" s="258"/>
      <c r="J483" s="253"/>
      <c r="K483" s="253"/>
      <c r="L483" s="259"/>
      <c r="M483" s="260"/>
      <c r="N483" s="261"/>
      <c r="O483" s="261"/>
      <c r="P483" s="261"/>
      <c r="Q483" s="261"/>
      <c r="R483" s="261"/>
      <c r="S483" s="261"/>
      <c r="T483" s="262"/>
      <c r="AT483" s="263" t="s">
        <v>168</v>
      </c>
      <c r="AU483" s="263" t="s">
        <v>88</v>
      </c>
      <c r="AV483" s="251" t="s">
        <v>88</v>
      </c>
      <c r="AW483" s="251" t="s">
        <v>35</v>
      </c>
      <c r="AX483" s="251" t="s">
        <v>79</v>
      </c>
      <c r="AY483" s="263" t="s">
        <v>160</v>
      </c>
    </row>
    <row r="484" s="251" customFormat="true" ht="12.8" hidden="false" customHeight="false" outlineLevel="0" collapsed="false">
      <c r="B484" s="252"/>
      <c r="C484" s="253"/>
      <c r="D484" s="254" t="s">
        <v>168</v>
      </c>
      <c r="E484" s="255"/>
      <c r="F484" s="256" t="s">
        <v>1694</v>
      </c>
      <c r="G484" s="253"/>
      <c r="H484" s="257" t="n">
        <v>-1.08</v>
      </c>
      <c r="I484" s="258"/>
      <c r="J484" s="253"/>
      <c r="K484" s="253"/>
      <c r="L484" s="259"/>
      <c r="M484" s="260"/>
      <c r="N484" s="261"/>
      <c r="O484" s="261"/>
      <c r="P484" s="261"/>
      <c r="Q484" s="261"/>
      <c r="R484" s="261"/>
      <c r="S484" s="261"/>
      <c r="T484" s="262"/>
      <c r="AT484" s="263" t="s">
        <v>168</v>
      </c>
      <c r="AU484" s="263" t="s">
        <v>88</v>
      </c>
      <c r="AV484" s="251" t="s">
        <v>88</v>
      </c>
      <c r="AW484" s="251" t="s">
        <v>35</v>
      </c>
      <c r="AX484" s="251" t="s">
        <v>79</v>
      </c>
      <c r="AY484" s="263" t="s">
        <v>160</v>
      </c>
    </row>
    <row r="485" s="276" customFormat="true" ht="12.8" hidden="false" customHeight="false" outlineLevel="0" collapsed="false">
      <c r="B485" s="277"/>
      <c r="C485" s="278"/>
      <c r="D485" s="254" t="s">
        <v>168</v>
      </c>
      <c r="E485" s="279"/>
      <c r="F485" s="280" t="s">
        <v>1695</v>
      </c>
      <c r="G485" s="278"/>
      <c r="H485" s="279"/>
      <c r="I485" s="281"/>
      <c r="J485" s="278"/>
      <c r="K485" s="278"/>
      <c r="L485" s="282"/>
      <c r="M485" s="283"/>
      <c r="N485" s="284"/>
      <c r="O485" s="284"/>
      <c r="P485" s="284"/>
      <c r="Q485" s="284"/>
      <c r="R485" s="284"/>
      <c r="S485" s="284"/>
      <c r="T485" s="285"/>
      <c r="AT485" s="286" t="s">
        <v>168</v>
      </c>
      <c r="AU485" s="286" t="s">
        <v>88</v>
      </c>
      <c r="AV485" s="276" t="s">
        <v>86</v>
      </c>
      <c r="AW485" s="276" t="s">
        <v>35</v>
      </c>
      <c r="AX485" s="276" t="s">
        <v>79</v>
      </c>
      <c r="AY485" s="286" t="s">
        <v>160</v>
      </c>
    </row>
    <row r="486" s="251" customFormat="true" ht="12.8" hidden="false" customHeight="false" outlineLevel="0" collapsed="false">
      <c r="B486" s="252"/>
      <c r="C486" s="253"/>
      <c r="D486" s="254" t="s">
        <v>168</v>
      </c>
      <c r="E486" s="255"/>
      <c r="F486" s="256" t="s">
        <v>1696</v>
      </c>
      <c r="G486" s="253"/>
      <c r="H486" s="257" t="n">
        <v>99.07</v>
      </c>
      <c r="I486" s="258"/>
      <c r="J486" s="253"/>
      <c r="K486" s="253"/>
      <c r="L486" s="259"/>
      <c r="M486" s="260"/>
      <c r="N486" s="261"/>
      <c r="O486" s="261"/>
      <c r="P486" s="261"/>
      <c r="Q486" s="261"/>
      <c r="R486" s="261"/>
      <c r="S486" s="261"/>
      <c r="T486" s="262"/>
      <c r="AT486" s="263" t="s">
        <v>168</v>
      </c>
      <c r="AU486" s="263" t="s">
        <v>88</v>
      </c>
      <c r="AV486" s="251" t="s">
        <v>88</v>
      </c>
      <c r="AW486" s="251" t="s">
        <v>35</v>
      </c>
      <c r="AX486" s="251" t="s">
        <v>79</v>
      </c>
      <c r="AY486" s="263" t="s">
        <v>160</v>
      </c>
    </row>
    <row r="487" s="251" customFormat="true" ht="12.8" hidden="false" customHeight="false" outlineLevel="0" collapsed="false">
      <c r="B487" s="252"/>
      <c r="C487" s="253"/>
      <c r="D487" s="254" t="s">
        <v>168</v>
      </c>
      <c r="E487" s="255"/>
      <c r="F487" s="256" t="s">
        <v>1697</v>
      </c>
      <c r="G487" s="253"/>
      <c r="H487" s="257" t="n">
        <v>-2.1</v>
      </c>
      <c r="I487" s="258"/>
      <c r="J487" s="253"/>
      <c r="K487" s="253"/>
      <c r="L487" s="259"/>
      <c r="M487" s="260"/>
      <c r="N487" s="261"/>
      <c r="O487" s="261"/>
      <c r="P487" s="261"/>
      <c r="Q487" s="261"/>
      <c r="R487" s="261"/>
      <c r="S487" s="261"/>
      <c r="T487" s="262"/>
      <c r="AT487" s="263" t="s">
        <v>168</v>
      </c>
      <c r="AU487" s="263" t="s">
        <v>88</v>
      </c>
      <c r="AV487" s="251" t="s">
        <v>88</v>
      </c>
      <c r="AW487" s="251" t="s">
        <v>35</v>
      </c>
      <c r="AX487" s="251" t="s">
        <v>79</v>
      </c>
      <c r="AY487" s="263" t="s">
        <v>160</v>
      </c>
    </row>
    <row r="488" s="251" customFormat="true" ht="12.8" hidden="false" customHeight="false" outlineLevel="0" collapsed="false">
      <c r="B488" s="252"/>
      <c r="C488" s="253"/>
      <c r="D488" s="254" t="s">
        <v>168</v>
      </c>
      <c r="E488" s="255"/>
      <c r="F488" s="256" t="s">
        <v>1698</v>
      </c>
      <c r="G488" s="253"/>
      <c r="H488" s="257" t="n">
        <v>-2.25</v>
      </c>
      <c r="I488" s="258"/>
      <c r="J488" s="253"/>
      <c r="K488" s="253"/>
      <c r="L488" s="259"/>
      <c r="M488" s="260"/>
      <c r="N488" s="261"/>
      <c r="O488" s="261"/>
      <c r="P488" s="261"/>
      <c r="Q488" s="261"/>
      <c r="R488" s="261"/>
      <c r="S488" s="261"/>
      <c r="T488" s="262"/>
      <c r="AT488" s="263" t="s">
        <v>168</v>
      </c>
      <c r="AU488" s="263" t="s">
        <v>88</v>
      </c>
      <c r="AV488" s="251" t="s">
        <v>88</v>
      </c>
      <c r="AW488" s="251" t="s">
        <v>35</v>
      </c>
      <c r="AX488" s="251" t="s">
        <v>79</v>
      </c>
      <c r="AY488" s="263" t="s">
        <v>160</v>
      </c>
    </row>
    <row r="489" s="251" customFormat="true" ht="12.8" hidden="false" customHeight="false" outlineLevel="0" collapsed="false">
      <c r="B489" s="252"/>
      <c r="C489" s="253"/>
      <c r="D489" s="254" t="s">
        <v>168</v>
      </c>
      <c r="E489" s="255"/>
      <c r="F489" s="256" t="s">
        <v>1699</v>
      </c>
      <c r="G489" s="253"/>
      <c r="H489" s="257" t="n">
        <v>-3</v>
      </c>
      <c r="I489" s="258"/>
      <c r="J489" s="253"/>
      <c r="K489" s="253"/>
      <c r="L489" s="259"/>
      <c r="M489" s="260"/>
      <c r="N489" s="261"/>
      <c r="O489" s="261"/>
      <c r="P489" s="261"/>
      <c r="Q489" s="261"/>
      <c r="R489" s="261"/>
      <c r="S489" s="261"/>
      <c r="T489" s="262"/>
      <c r="AT489" s="263" t="s">
        <v>168</v>
      </c>
      <c r="AU489" s="263" t="s">
        <v>88</v>
      </c>
      <c r="AV489" s="251" t="s">
        <v>88</v>
      </c>
      <c r="AW489" s="251" t="s">
        <v>35</v>
      </c>
      <c r="AX489" s="251" t="s">
        <v>79</v>
      </c>
      <c r="AY489" s="263" t="s">
        <v>160</v>
      </c>
    </row>
    <row r="490" s="251" customFormat="true" ht="12.8" hidden="false" customHeight="false" outlineLevel="0" collapsed="false">
      <c r="B490" s="252"/>
      <c r="C490" s="253"/>
      <c r="D490" s="254" t="s">
        <v>168</v>
      </c>
      <c r="E490" s="255"/>
      <c r="F490" s="256" t="s">
        <v>1700</v>
      </c>
      <c r="G490" s="253"/>
      <c r="H490" s="257" t="n">
        <v>-7.2</v>
      </c>
      <c r="I490" s="258"/>
      <c r="J490" s="253"/>
      <c r="K490" s="253"/>
      <c r="L490" s="259"/>
      <c r="M490" s="260"/>
      <c r="N490" s="261"/>
      <c r="O490" s="261"/>
      <c r="P490" s="261"/>
      <c r="Q490" s="261"/>
      <c r="R490" s="261"/>
      <c r="S490" s="261"/>
      <c r="T490" s="262"/>
      <c r="AT490" s="263" t="s">
        <v>168</v>
      </c>
      <c r="AU490" s="263" t="s">
        <v>88</v>
      </c>
      <c r="AV490" s="251" t="s">
        <v>88</v>
      </c>
      <c r="AW490" s="251" t="s">
        <v>35</v>
      </c>
      <c r="AX490" s="251" t="s">
        <v>79</v>
      </c>
      <c r="AY490" s="263" t="s">
        <v>160</v>
      </c>
    </row>
    <row r="491" s="276" customFormat="true" ht="12.8" hidden="false" customHeight="false" outlineLevel="0" collapsed="false">
      <c r="B491" s="277"/>
      <c r="C491" s="278"/>
      <c r="D491" s="254" t="s">
        <v>168</v>
      </c>
      <c r="E491" s="279"/>
      <c r="F491" s="280" t="s">
        <v>1701</v>
      </c>
      <c r="G491" s="278"/>
      <c r="H491" s="279"/>
      <c r="I491" s="281"/>
      <c r="J491" s="278"/>
      <c r="K491" s="278"/>
      <c r="L491" s="282"/>
      <c r="M491" s="283"/>
      <c r="N491" s="284"/>
      <c r="O491" s="284"/>
      <c r="P491" s="284"/>
      <c r="Q491" s="284"/>
      <c r="R491" s="284"/>
      <c r="S491" s="284"/>
      <c r="T491" s="285"/>
      <c r="AT491" s="286" t="s">
        <v>168</v>
      </c>
      <c r="AU491" s="286" t="s">
        <v>88</v>
      </c>
      <c r="AV491" s="276" t="s">
        <v>86</v>
      </c>
      <c r="AW491" s="276" t="s">
        <v>35</v>
      </c>
      <c r="AX491" s="276" t="s">
        <v>79</v>
      </c>
      <c r="AY491" s="286" t="s">
        <v>160</v>
      </c>
    </row>
    <row r="492" s="251" customFormat="true" ht="12.8" hidden="false" customHeight="false" outlineLevel="0" collapsed="false">
      <c r="B492" s="252"/>
      <c r="C492" s="253"/>
      <c r="D492" s="254" t="s">
        <v>168</v>
      </c>
      <c r="E492" s="255"/>
      <c r="F492" s="256" t="s">
        <v>1702</v>
      </c>
      <c r="G492" s="253"/>
      <c r="H492" s="257" t="n">
        <v>59.76</v>
      </c>
      <c r="I492" s="258"/>
      <c r="J492" s="253"/>
      <c r="K492" s="253"/>
      <c r="L492" s="259"/>
      <c r="M492" s="260"/>
      <c r="N492" s="261"/>
      <c r="O492" s="261"/>
      <c r="P492" s="261"/>
      <c r="Q492" s="261"/>
      <c r="R492" s="261"/>
      <c r="S492" s="261"/>
      <c r="T492" s="262"/>
      <c r="AT492" s="263" t="s">
        <v>168</v>
      </c>
      <c r="AU492" s="263" t="s">
        <v>88</v>
      </c>
      <c r="AV492" s="251" t="s">
        <v>88</v>
      </c>
      <c r="AW492" s="251" t="s">
        <v>35</v>
      </c>
      <c r="AX492" s="251" t="s">
        <v>79</v>
      </c>
      <c r="AY492" s="263" t="s">
        <v>160</v>
      </c>
    </row>
    <row r="493" s="251" customFormat="true" ht="12.8" hidden="false" customHeight="false" outlineLevel="0" collapsed="false">
      <c r="B493" s="252"/>
      <c r="C493" s="253"/>
      <c r="D493" s="254" t="s">
        <v>168</v>
      </c>
      <c r="E493" s="255"/>
      <c r="F493" s="256" t="s">
        <v>1703</v>
      </c>
      <c r="G493" s="253"/>
      <c r="H493" s="257" t="n">
        <v>-1.08</v>
      </c>
      <c r="I493" s="258"/>
      <c r="J493" s="253"/>
      <c r="K493" s="253"/>
      <c r="L493" s="259"/>
      <c r="M493" s="260"/>
      <c r="N493" s="261"/>
      <c r="O493" s="261"/>
      <c r="P493" s="261"/>
      <c r="Q493" s="261"/>
      <c r="R493" s="261"/>
      <c r="S493" s="261"/>
      <c r="T493" s="262"/>
      <c r="AT493" s="263" t="s">
        <v>168</v>
      </c>
      <c r="AU493" s="263" t="s">
        <v>88</v>
      </c>
      <c r="AV493" s="251" t="s">
        <v>88</v>
      </c>
      <c r="AW493" s="251" t="s">
        <v>35</v>
      </c>
      <c r="AX493" s="251" t="s">
        <v>79</v>
      </c>
      <c r="AY493" s="263" t="s">
        <v>160</v>
      </c>
    </row>
    <row r="494" s="251" customFormat="true" ht="12.8" hidden="false" customHeight="false" outlineLevel="0" collapsed="false">
      <c r="B494" s="252"/>
      <c r="C494" s="253"/>
      <c r="D494" s="254" t="s">
        <v>168</v>
      </c>
      <c r="E494" s="255"/>
      <c r="F494" s="256" t="s">
        <v>1704</v>
      </c>
      <c r="G494" s="253"/>
      <c r="H494" s="257" t="n">
        <v>-2.53</v>
      </c>
      <c r="I494" s="258"/>
      <c r="J494" s="253"/>
      <c r="K494" s="253"/>
      <c r="L494" s="259"/>
      <c r="M494" s="260"/>
      <c r="N494" s="261"/>
      <c r="O494" s="261"/>
      <c r="P494" s="261"/>
      <c r="Q494" s="261"/>
      <c r="R494" s="261"/>
      <c r="S494" s="261"/>
      <c r="T494" s="262"/>
      <c r="AT494" s="263" t="s">
        <v>168</v>
      </c>
      <c r="AU494" s="263" t="s">
        <v>88</v>
      </c>
      <c r="AV494" s="251" t="s">
        <v>88</v>
      </c>
      <c r="AW494" s="251" t="s">
        <v>35</v>
      </c>
      <c r="AX494" s="251" t="s">
        <v>79</v>
      </c>
      <c r="AY494" s="263" t="s">
        <v>160</v>
      </c>
    </row>
    <row r="495" s="251" customFormat="true" ht="12.8" hidden="false" customHeight="false" outlineLevel="0" collapsed="false">
      <c r="B495" s="252"/>
      <c r="C495" s="253"/>
      <c r="D495" s="254" t="s">
        <v>168</v>
      </c>
      <c r="E495" s="255"/>
      <c r="F495" s="256" t="s">
        <v>1705</v>
      </c>
      <c r="G495" s="253"/>
      <c r="H495" s="257" t="n">
        <v>-0.72</v>
      </c>
      <c r="I495" s="258"/>
      <c r="J495" s="253"/>
      <c r="K495" s="253"/>
      <c r="L495" s="259"/>
      <c r="M495" s="260"/>
      <c r="N495" s="261"/>
      <c r="O495" s="261"/>
      <c r="P495" s="261"/>
      <c r="Q495" s="261"/>
      <c r="R495" s="261"/>
      <c r="S495" s="261"/>
      <c r="T495" s="262"/>
      <c r="AT495" s="263" t="s">
        <v>168</v>
      </c>
      <c r="AU495" s="263" t="s">
        <v>88</v>
      </c>
      <c r="AV495" s="251" t="s">
        <v>88</v>
      </c>
      <c r="AW495" s="251" t="s">
        <v>35</v>
      </c>
      <c r="AX495" s="251" t="s">
        <v>79</v>
      </c>
      <c r="AY495" s="263" t="s">
        <v>160</v>
      </c>
    </row>
    <row r="496" s="251" customFormat="true" ht="12.8" hidden="false" customHeight="false" outlineLevel="0" collapsed="false">
      <c r="B496" s="252"/>
      <c r="C496" s="253"/>
      <c r="D496" s="254" t="s">
        <v>168</v>
      </c>
      <c r="E496" s="255"/>
      <c r="F496" s="256" t="s">
        <v>1692</v>
      </c>
      <c r="G496" s="253"/>
      <c r="H496" s="257" t="n">
        <v>-4.5</v>
      </c>
      <c r="I496" s="258"/>
      <c r="J496" s="253"/>
      <c r="K496" s="253"/>
      <c r="L496" s="259"/>
      <c r="M496" s="260"/>
      <c r="N496" s="261"/>
      <c r="O496" s="261"/>
      <c r="P496" s="261"/>
      <c r="Q496" s="261"/>
      <c r="R496" s="261"/>
      <c r="S496" s="261"/>
      <c r="T496" s="262"/>
      <c r="AT496" s="263" t="s">
        <v>168</v>
      </c>
      <c r="AU496" s="263" t="s">
        <v>88</v>
      </c>
      <c r="AV496" s="251" t="s">
        <v>88</v>
      </c>
      <c r="AW496" s="251" t="s">
        <v>35</v>
      </c>
      <c r="AX496" s="251" t="s">
        <v>79</v>
      </c>
      <c r="AY496" s="263" t="s">
        <v>160</v>
      </c>
    </row>
    <row r="497" s="276" customFormat="true" ht="12.8" hidden="false" customHeight="false" outlineLevel="0" collapsed="false">
      <c r="B497" s="277"/>
      <c r="C497" s="278"/>
      <c r="D497" s="254" t="s">
        <v>168</v>
      </c>
      <c r="E497" s="279"/>
      <c r="F497" s="280" t="s">
        <v>1706</v>
      </c>
      <c r="G497" s="278"/>
      <c r="H497" s="279"/>
      <c r="I497" s="281"/>
      <c r="J497" s="278"/>
      <c r="K497" s="278"/>
      <c r="L497" s="282"/>
      <c r="M497" s="283"/>
      <c r="N497" s="284"/>
      <c r="O497" s="284"/>
      <c r="P497" s="284"/>
      <c r="Q497" s="284"/>
      <c r="R497" s="284"/>
      <c r="S497" s="284"/>
      <c r="T497" s="285"/>
      <c r="AT497" s="286" t="s">
        <v>168</v>
      </c>
      <c r="AU497" s="286" t="s">
        <v>88</v>
      </c>
      <c r="AV497" s="276" t="s">
        <v>86</v>
      </c>
      <c r="AW497" s="276" t="s">
        <v>35</v>
      </c>
      <c r="AX497" s="276" t="s">
        <v>79</v>
      </c>
      <c r="AY497" s="286" t="s">
        <v>160</v>
      </c>
    </row>
    <row r="498" s="251" customFormat="true" ht="12.8" hidden="false" customHeight="false" outlineLevel="0" collapsed="false">
      <c r="B498" s="252"/>
      <c r="C498" s="253"/>
      <c r="D498" s="254" t="s">
        <v>168</v>
      </c>
      <c r="E498" s="255"/>
      <c r="F498" s="256" t="s">
        <v>1707</v>
      </c>
      <c r="G498" s="253"/>
      <c r="H498" s="257" t="n">
        <v>1.45</v>
      </c>
      <c r="I498" s="258"/>
      <c r="J498" s="253"/>
      <c r="K498" s="253"/>
      <c r="L498" s="259"/>
      <c r="M498" s="260"/>
      <c r="N498" s="261"/>
      <c r="O498" s="261"/>
      <c r="P498" s="261"/>
      <c r="Q498" s="261"/>
      <c r="R498" s="261"/>
      <c r="S498" s="261"/>
      <c r="T498" s="262"/>
      <c r="AT498" s="263" t="s">
        <v>168</v>
      </c>
      <c r="AU498" s="263" t="s">
        <v>88</v>
      </c>
      <c r="AV498" s="251" t="s">
        <v>88</v>
      </c>
      <c r="AW498" s="251" t="s">
        <v>35</v>
      </c>
      <c r="AX498" s="251" t="s">
        <v>79</v>
      </c>
      <c r="AY498" s="263" t="s">
        <v>160</v>
      </c>
    </row>
    <row r="499" s="251" customFormat="true" ht="12.8" hidden="false" customHeight="false" outlineLevel="0" collapsed="false">
      <c r="B499" s="252"/>
      <c r="C499" s="253"/>
      <c r="D499" s="254" t="s">
        <v>168</v>
      </c>
      <c r="E499" s="255"/>
      <c r="F499" s="256" t="s">
        <v>1708</v>
      </c>
      <c r="G499" s="253"/>
      <c r="H499" s="257" t="n">
        <v>1.508</v>
      </c>
      <c r="I499" s="258"/>
      <c r="J499" s="253"/>
      <c r="K499" s="253"/>
      <c r="L499" s="259"/>
      <c r="M499" s="260"/>
      <c r="N499" s="261"/>
      <c r="O499" s="261"/>
      <c r="P499" s="261"/>
      <c r="Q499" s="261"/>
      <c r="R499" s="261"/>
      <c r="S499" s="261"/>
      <c r="T499" s="262"/>
      <c r="AT499" s="263" t="s">
        <v>168</v>
      </c>
      <c r="AU499" s="263" t="s">
        <v>88</v>
      </c>
      <c r="AV499" s="251" t="s">
        <v>88</v>
      </c>
      <c r="AW499" s="251" t="s">
        <v>35</v>
      </c>
      <c r="AX499" s="251" t="s">
        <v>79</v>
      </c>
      <c r="AY499" s="263" t="s">
        <v>160</v>
      </c>
    </row>
    <row r="500" s="251" customFormat="true" ht="12.8" hidden="false" customHeight="false" outlineLevel="0" collapsed="false">
      <c r="B500" s="252"/>
      <c r="C500" s="253"/>
      <c r="D500" s="254" t="s">
        <v>168</v>
      </c>
      <c r="E500" s="255"/>
      <c r="F500" s="256" t="s">
        <v>1709</v>
      </c>
      <c r="G500" s="253"/>
      <c r="H500" s="257" t="n">
        <v>6.525</v>
      </c>
      <c r="I500" s="258"/>
      <c r="J500" s="253"/>
      <c r="K500" s="253"/>
      <c r="L500" s="259"/>
      <c r="M500" s="260"/>
      <c r="N500" s="261"/>
      <c r="O500" s="261"/>
      <c r="P500" s="261"/>
      <c r="Q500" s="261"/>
      <c r="R500" s="261"/>
      <c r="S500" s="261"/>
      <c r="T500" s="262"/>
      <c r="AT500" s="263" t="s">
        <v>168</v>
      </c>
      <c r="AU500" s="263" t="s">
        <v>88</v>
      </c>
      <c r="AV500" s="251" t="s">
        <v>88</v>
      </c>
      <c r="AW500" s="251" t="s">
        <v>35</v>
      </c>
      <c r="AX500" s="251" t="s">
        <v>79</v>
      </c>
      <c r="AY500" s="263" t="s">
        <v>160</v>
      </c>
    </row>
    <row r="501" s="251" customFormat="true" ht="12.8" hidden="false" customHeight="false" outlineLevel="0" collapsed="false">
      <c r="B501" s="252"/>
      <c r="C501" s="253"/>
      <c r="D501" s="254" t="s">
        <v>168</v>
      </c>
      <c r="E501" s="255"/>
      <c r="F501" s="256" t="s">
        <v>1710</v>
      </c>
      <c r="G501" s="253"/>
      <c r="H501" s="257" t="n">
        <v>1.044</v>
      </c>
      <c r="I501" s="258"/>
      <c r="J501" s="253"/>
      <c r="K501" s="253"/>
      <c r="L501" s="259"/>
      <c r="M501" s="260"/>
      <c r="N501" s="261"/>
      <c r="O501" s="261"/>
      <c r="P501" s="261"/>
      <c r="Q501" s="261"/>
      <c r="R501" s="261"/>
      <c r="S501" s="261"/>
      <c r="T501" s="262"/>
      <c r="AT501" s="263" t="s">
        <v>168</v>
      </c>
      <c r="AU501" s="263" t="s">
        <v>88</v>
      </c>
      <c r="AV501" s="251" t="s">
        <v>88</v>
      </c>
      <c r="AW501" s="251" t="s">
        <v>35</v>
      </c>
      <c r="AX501" s="251" t="s">
        <v>79</v>
      </c>
      <c r="AY501" s="263" t="s">
        <v>160</v>
      </c>
    </row>
    <row r="502" s="251" customFormat="true" ht="12.8" hidden="false" customHeight="false" outlineLevel="0" collapsed="false">
      <c r="B502" s="252"/>
      <c r="C502" s="253"/>
      <c r="D502" s="254" t="s">
        <v>168</v>
      </c>
      <c r="E502" s="255"/>
      <c r="F502" s="256" t="s">
        <v>1711</v>
      </c>
      <c r="G502" s="253"/>
      <c r="H502" s="257" t="n">
        <v>1.624</v>
      </c>
      <c r="I502" s="258"/>
      <c r="J502" s="253"/>
      <c r="K502" s="253"/>
      <c r="L502" s="259"/>
      <c r="M502" s="260"/>
      <c r="N502" s="261"/>
      <c r="O502" s="261"/>
      <c r="P502" s="261"/>
      <c r="Q502" s="261"/>
      <c r="R502" s="261"/>
      <c r="S502" s="261"/>
      <c r="T502" s="262"/>
      <c r="AT502" s="263" t="s">
        <v>168</v>
      </c>
      <c r="AU502" s="263" t="s">
        <v>88</v>
      </c>
      <c r="AV502" s="251" t="s">
        <v>88</v>
      </c>
      <c r="AW502" s="251" t="s">
        <v>35</v>
      </c>
      <c r="AX502" s="251" t="s">
        <v>79</v>
      </c>
      <c r="AY502" s="263" t="s">
        <v>160</v>
      </c>
    </row>
    <row r="503" s="251" customFormat="true" ht="12.8" hidden="false" customHeight="false" outlineLevel="0" collapsed="false">
      <c r="B503" s="252"/>
      <c r="C503" s="253"/>
      <c r="D503" s="254" t="s">
        <v>168</v>
      </c>
      <c r="E503" s="255"/>
      <c r="F503" s="256" t="s">
        <v>1712</v>
      </c>
      <c r="G503" s="253"/>
      <c r="H503" s="257" t="n">
        <v>1.566</v>
      </c>
      <c r="I503" s="258"/>
      <c r="J503" s="253"/>
      <c r="K503" s="253"/>
      <c r="L503" s="259"/>
      <c r="M503" s="260"/>
      <c r="N503" s="261"/>
      <c r="O503" s="261"/>
      <c r="P503" s="261"/>
      <c r="Q503" s="261"/>
      <c r="R503" s="261"/>
      <c r="S503" s="261"/>
      <c r="T503" s="262"/>
      <c r="AT503" s="263" t="s">
        <v>168</v>
      </c>
      <c r="AU503" s="263" t="s">
        <v>88</v>
      </c>
      <c r="AV503" s="251" t="s">
        <v>88</v>
      </c>
      <c r="AW503" s="251" t="s">
        <v>35</v>
      </c>
      <c r="AX503" s="251" t="s">
        <v>79</v>
      </c>
      <c r="AY503" s="263" t="s">
        <v>160</v>
      </c>
    </row>
    <row r="504" s="251" customFormat="true" ht="12.8" hidden="false" customHeight="false" outlineLevel="0" collapsed="false">
      <c r="B504" s="252"/>
      <c r="C504" s="253"/>
      <c r="D504" s="254" t="s">
        <v>168</v>
      </c>
      <c r="E504" s="255"/>
      <c r="F504" s="256" t="s">
        <v>1713</v>
      </c>
      <c r="G504" s="253"/>
      <c r="H504" s="257" t="n">
        <v>4.524</v>
      </c>
      <c r="I504" s="258"/>
      <c r="J504" s="253"/>
      <c r="K504" s="253"/>
      <c r="L504" s="259"/>
      <c r="M504" s="260"/>
      <c r="N504" s="261"/>
      <c r="O504" s="261"/>
      <c r="P504" s="261"/>
      <c r="Q504" s="261"/>
      <c r="R504" s="261"/>
      <c r="S504" s="261"/>
      <c r="T504" s="262"/>
      <c r="AT504" s="263" t="s">
        <v>168</v>
      </c>
      <c r="AU504" s="263" t="s">
        <v>88</v>
      </c>
      <c r="AV504" s="251" t="s">
        <v>88</v>
      </c>
      <c r="AW504" s="251" t="s">
        <v>35</v>
      </c>
      <c r="AX504" s="251" t="s">
        <v>79</v>
      </c>
      <c r="AY504" s="263" t="s">
        <v>160</v>
      </c>
    </row>
    <row r="505" s="251" customFormat="true" ht="12.8" hidden="false" customHeight="false" outlineLevel="0" collapsed="false">
      <c r="B505" s="252"/>
      <c r="C505" s="253"/>
      <c r="D505" s="254" t="s">
        <v>168</v>
      </c>
      <c r="E505" s="255"/>
      <c r="F505" s="256" t="s">
        <v>1714</v>
      </c>
      <c r="G505" s="253"/>
      <c r="H505" s="257" t="n">
        <v>2.21</v>
      </c>
      <c r="I505" s="258"/>
      <c r="J505" s="253"/>
      <c r="K505" s="253"/>
      <c r="L505" s="259"/>
      <c r="M505" s="260"/>
      <c r="N505" s="261"/>
      <c r="O505" s="261"/>
      <c r="P505" s="261"/>
      <c r="Q505" s="261"/>
      <c r="R505" s="261"/>
      <c r="S505" s="261"/>
      <c r="T505" s="262"/>
      <c r="AT505" s="263" t="s">
        <v>168</v>
      </c>
      <c r="AU505" s="263" t="s">
        <v>88</v>
      </c>
      <c r="AV505" s="251" t="s">
        <v>88</v>
      </c>
      <c r="AW505" s="251" t="s">
        <v>35</v>
      </c>
      <c r="AX505" s="251" t="s">
        <v>79</v>
      </c>
      <c r="AY505" s="263" t="s">
        <v>160</v>
      </c>
    </row>
    <row r="506" s="251" customFormat="true" ht="12.8" hidden="false" customHeight="false" outlineLevel="0" collapsed="false">
      <c r="B506" s="252"/>
      <c r="C506" s="253"/>
      <c r="D506" s="254" t="s">
        <v>168</v>
      </c>
      <c r="E506" s="255"/>
      <c r="F506" s="256" t="s">
        <v>1715</v>
      </c>
      <c r="G506" s="253"/>
      <c r="H506" s="257" t="n">
        <v>0.957</v>
      </c>
      <c r="I506" s="258"/>
      <c r="J506" s="253"/>
      <c r="K506" s="253"/>
      <c r="L506" s="259"/>
      <c r="M506" s="260"/>
      <c r="N506" s="261"/>
      <c r="O506" s="261"/>
      <c r="P506" s="261"/>
      <c r="Q506" s="261"/>
      <c r="R506" s="261"/>
      <c r="S506" s="261"/>
      <c r="T506" s="262"/>
      <c r="AT506" s="263" t="s">
        <v>168</v>
      </c>
      <c r="AU506" s="263" t="s">
        <v>88</v>
      </c>
      <c r="AV506" s="251" t="s">
        <v>88</v>
      </c>
      <c r="AW506" s="251" t="s">
        <v>35</v>
      </c>
      <c r="AX506" s="251" t="s">
        <v>79</v>
      </c>
      <c r="AY506" s="263" t="s">
        <v>160</v>
      </c>
    </row>
    <row r="507" s="276" customFormat="true" ht="12.8" hidden="false" customHeight="false" outlineLevel="0" collapsed="false">
      <c r="B507" s="277"/>
      <c r="C507" s="278"/>
      <c r="D507" s="254" t="s">
        <v>168</v>
      </c>
      <c r="E507" s="279"/>
      <c r="F507" s="280" t="s">
        <v>1716</v>
      </c>
      <c r="G507" s="278"/>
      <c r="H507" s="279"/>
      <c r="I507" s="281"/>
      <c r="J507" s="278"/>
      <c r="K507" s="278"/>
      <c r="L507" s="282"/>
      <c r="M507" s="283"/>
      <c r="N507" s="284"/>
      <c r="O507" s="284"/>
      <c r="P507" s="284"/>
      <c r="Q507" s="284"/>
      <c r="R507" s="284"/>
      <c r="S507" s="284"/>
      <c r="T507" s="285"/>
      <c r="AT507" s="286" t="s">
        <v>168</v>
      </c>
      <c r="AU507" s="286" t="s">
        <v>88</v>
      </c>
      <c r="AV507" s="276" t="s">
        <v>86</v>
      </c>
      <c r="AW507" s="276" t="s">
        <v>35</v>
      </c>
      <c r="AX507" s="276" t="s">
        <v>79</v>
      </c>
      <c r="AY507" s="286" t="s">
        <v>160</v>
      </c>
    </row>
    <row r="508" s="264" customFormat="true" ht="12.8" hidden="false" customHeight="false" outlineLevel="0" collapsed="false">
      <c r="B508" s="265"/>
      <c r="C508" s="266"/>
      <c r="D508" s="254" t="s">
        <v>168</v>
      </c>
      <c r="E508" s="267"/>
      <c r="F508" s="268" t="s">
        <v>1717</v>
      </c>
      <c r="G508" s="266"/>
      <c r="H508" s="269" t="n">
        <v>227.619</v>
      </c>
      <c r="I508" s="270"/>
      <c r="J508" s="266"/>
      <c r="K508" s="266"/>
      <c r="L508" s="271"/>
      <c r="M508" s="272"/>
      <c r="N508" s="273"/>
      <c r="O508" s="273"/>
      <c r="P508" s="273"/>
      <c r="Q508" s="273"/>
      <c r="R508" s="273"/>
      <c r="S508" s="273"/>
      <c r="T508" s="274"/>
      <c r="AT508" s="275" t="s">
        <v>168</v>
      </c>
      <c r="AU508" s="275" t="s">
        <v>88</v>
      </c>
      <c r="AV508" s="264" t="s">
        <v>166</v>
      </c>
      <c r="AW508" s="264" t="s">
        <v>35</v>
      </c>
      <c r="AX508" s="264" t="s">
        <v>86</v>
      </c>
      <c r="AY508" s="275" t="s">
        <v>160</v>
      </c>
    </row>
    <row r="509" s="31" customFormat="true" ht="21.75" hidden="false" customHeight="true" outlineLevel="0" collapsed="false">
      <c r="A509" s="24"/>
      <c r="B509" s="25"/>
      <c r="C509" s="237" t="s">
        <v>907</v>
      </c>
      <c r="D509" s="237" t="s">
        <v>162</v>
      </c>
      <c r="E509" s="238" t="s">
        <v>1965</v>
      </c>
      <c r="F509" s="239" t="s">
        <v>1966</v>
      </c>
      <c r="G509" s="240" t="s">
        <v>213</v>
      </c>
      <c r="H509" s="241" t="n">
        <v>227</v>
      </c>
      <c r="I509" s="242"/>
      <c r="J509" s="243" t="n">
        <f aca="false">ROUND(I509*H509,2)</f>
        <v>0</v>
      </c>
      <c r="K509" s="244"/>
      <c r="L509" s="30"/>
      <c r="M509" s="245"/>
      <c r="N509" s="246" t="s">
        <v>44</v>
      </c>
      <c r="O509" s="74"/>
      <c r="P509" s="247" t="n">
        <f aca="false">O509*H509</f>
        <v>0</v>
      </c>
      <c r="Q509" s="247" t="n">
        <v>0.00072</v>
      </c>
      <c r="R509" s="247" t="n">
        <f aca="false">Q509*H509</f>
        <v>0.16344</v>
      </c>
      <c r="S509" s="247" t="n">
        <v>0</v>
      </c>
      <c r="T509" s="248" t="n">
        <f aca="false">S509*H509</f>
        <v>0</v>
      </c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R509" s="249" t="s">
        <v>256</v>
      </c>
      <c r="AT509" s="249" t="s">
        <v>162</v>
      </c>
      <c r="AU509" s="249" t="s">
        <v>88</v>
      </c>
      <c r="AY509" s="3" t="s">
        <v>160</v>
      </c>
      <c r="BE509" s="250" t="n">
        <f aca="false">IF(N509="základní",J509,0)</f>
        <v>0</v>
      </c>
      <c r="BF509" s="250" t="n">
        <f aca="false">IF(N509="snížená",J509,0)</f>
        <v>0</v>
      </c>
      <c r="BG509" s="250" t="n">
        <f aca="false">IF(N509="zákl. přenesená",J509,0)</f>
        <v>0</v>
      </c>
      <c r="BH509" s="250" t="n">
        <f aca="false">IF(N509="sníž. přenesená",J509,0)</f>
        <v>0</v>
      </c>
      <c r="BI509" s="250" t="n">
        <f aca="false">IF(N509="nulová",J509,0)</f>
        <v>0</v>
      </c>
      <c r="BJ509" s="3" t="s">
        <v>86</v>
      </c>
      <c r="BK509" s="250" t="n">
        <f aca="false">ROUND(I509*H509,2)</f>
        <v>0</v>
      </c>
      <c r="BL509" s="3" t="s">
        <v>256</v>
      </c>
      <c r="BM509" s="249" t="s">
        <v>1967</v>
      </c>
    </row>
    <row r="510" s="220" customFormat="true" ht="25.9" hidden="false" customHeight="true" outlineLevel="0" collapsed="false">
      <c r="B510" s="221"/>
      <c r="C510" s="222"/>
      <c r="D510" s="223" t="s">
        <v>78</v>
      </c>
      <c r="E510" s="224" t="s">
        <v>384</v>
      </c>
      <c r="F510" s="224" t="s">
        <v>385</v>
      </c>
      <c r="G510" s="222"/>
      <c r="H510" s="222"/>
      <c r="I510" s="225"/>
      <c r="J510" s="226" t="n">
        <f aca="false">BK510</f>
        <v>0</v>
      </c>
      <c r="K510" s="222"/>
      <c r="L510" s="227"/>
      <c r="M510" s="228"/>
      <c r="N510" s="229"/>
      <c r="O510" s="229"/>
      <c r="P510" s="230" t="n">
        <f aca="false">P511</f>
        <v>0</v>
      </c>
      <c r="Q510" s="229"/>
      <c r="R510" s="230" t="n">
        <f aca="false">R511</f>
        <v>0</v>
      </c>
      <c r="S510" s="229"/>
      <c r="T510" s="231" t="n">
        <f aca="false">T511</f>
        <v>0</v>
      </c>
      <c r="AR510" s="232" t="s">
        <v>182</v>
      </c>
      <c r="AT510" s="233" t="s">
        <v>78</v>
      </c>
      <c r="AU510" s="233" t="s">
        <v>79</v>
      </c>
      <c r="AY510" s="232" t="s">
        <v>160</v>
      </c>
      <c r="BK510" s="234" t="n">
        <f aca="false">BK511</f>
        <v>0</v>
      </c>
    </row>
    <row r="511" s="220" customFormat="true" ht="22.8" hidden="false" customHeight="true" outlineLevel="0" collapsed="false">
      <c r="B511" s="221"/>
      <c r="C511" s="222"/>
      <c r="D511" s="223" t="s">
        <v>78</v>
      </c>
      <c r="E511" s="235" t="s">
        <v>386</v>
      </c>
      <c r="F511" s="235" t="s">
        <v>387</v>
      </c>
      <c r="G511" s="222"/>
      <c r="H511" s="222"/>
      <c r="I511" s="225"/>
      <c r="J511" s="236" t="n">
        <f aca="false">BK511</f>
        <v>0</v>
      </c>
      <c r="K511" s="222"/>
      <c r="L511" s="227"/>
      <c r="M511" s="228"/>
      <c r="N511" s="229"/>
      <c r="O511" s="229"/>
      <c r="P511" s="230" t="n">
        <f aca="false">P512</f>
        <v>0</v>
      </c>
      <c r="Q511" s="229"/>
      <c r="R511" s="230" t="n">
        <f aca="false">R512</f>
        <v>0</v>
      </c>
      <c r="S511" s="229"/>
      <c r="T511" s="231" t="n">
        <f aca="false">T512</f>
        <v>0</v>
      </c>
      <c r="AR511" s="232" t="s">
        <v>182</v>
      </c>
      <c r="AT511" s="233" t="s">
        <v>78</v>
      </c>
      <c r="AU511" s="233" t="s">
        <v>86</v>
      </c>
      <c r="AY511" s="232" t="s">
        <v>160</v>
      </c>
      <c r="BK511" s="234" t="n">
        <f aca="false">BK512</f>
        <v>0</v>
      </c>
    </row>
    <row r="512" s="31" customFormat="true" ht="16.5" hidden="false" customHeight="true" outlineLevel="0" collapsed="false">
      <c r="A512" s="24"/>
      <c r="B512" s="25"/>
      <c r="C512" s="237" t="s">
        <v>913</v>
      </c>
      <c r="D512" s="237" t="s">
        <v>162</v>
      </c>
      <c r="E512" s="238" t="s">
        <v>389</v>
      </c>
      <c r="F512" s="239" t="s">
        <v>387</v>
      </c>
      <c r="G512" s="240" t="s">
        <v>363</v>
      </c>
      <c r="H512" s="298"/>
      <c r="I512" s="242"/>
      <c r="J512" s="243" t="n">
        <f aca="false">ROUND(I512*H512,2)</f>
        <v>0</v>
      </c>
      <c r="K512" s="244"/>
      <c r="L512" s="30"/>
      <c r="M512" s="299"/>
      <c r="N512" s="300" t="s">
        <v>44</v>
      </c>
      <c r="O512" s="301"/>
      <c r="P512" s="302" t="n">
        <f aca="false">O512*H512</f>
        <v>0</v>
      </c>
      <c r="Q512" s="302" t="n">
        <v>0</v>
      </c>
      <c r="R512" s="302" t="n">
        <f aca="false">Q512*H512</f>
        <v>0</v>
      </c>
      <c r="S512" s="302" t="n">
        <v>0</v>
      </c>
      <c r="T512" s="303" t="n">
        <f aca="false">S512*H512</f>
        <v>0</v>
      </c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R512" s="249" t="s">
        <v>390</v>
      </c>
      <c r="AT512" s="249" t="s">
        <v>162</v>
      </c>
      <c r="AU512" s="249" t="s">
        <v>88</v>
      </c>
      <c r="AY512" s="3" t="s">
        <v>160</v>
      </c>
      <c r="BE512" s="250" t="n">
        <f aca="false">IF(N512="základní",J512,0)</f>
        <v>0</v>
      </c>
      <c r="BF512" s="250" t="n">
        <f aca="false">IF(N512="snížená",J512,0)</f>
        <v>0</v>
      </c>
      <c r="BG512" s="250" t="n">
        <f aca="false">IF(N512="zákl. přenesená",J512,0)</f>
        <v>0</v>
      </c>
      <c r="BH512" s="250" t="n">
        <f aca="false">IF(N512="sníž. přenesená",J512,0)</f>
        <v>0</v>
      </c>
      <c r="BI512" s="250" t="n">
        <f aca="false">IF(N512="nulová",J512,0)</f>
        <v>0</v>
      </c>
      <c r="BJ512" s="3" t="s">
        <v>86</v>
      </c>
      <c r="BK512" s="250" t="n">
        <f aca="false">ROUND(I512*H512,2)</f>
        <v>0</v>
      </c>
      <c r="BL512" s="3" t="s">
        <v>390</v>
      </c>
      <c r="BM512" s="249" t="s">
        <v>1968</v>
      </c>
    </row>
    <row r="513" s="31" customFormat="true" ht="6.95" hidden="false" customHeight="true" outlineLevel="0" collapsed="false">
      <c r="A513" s="24"/>
      <c r="B513" s="52"/>
      <c r="C513" s="53"/>
      <c r="D513" s="53"/>
      <c r="E513" s="53"/>
      <c r="F513" s="53"/>
      <c r="G513" s="53"/>
      <c r="H513" s="53"/>
      <c r="I513" s="178"/>
      <c r="J513" s="53"/>
      <c r="K513" s="53"/>
      <c r="L513" s="30"/>
      <c r="M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</row>
  </sheetData>
  <sheetProtection algorithmName="SHA-512" hashValue="vSUhzsVYczHNMzu+RmLxgg6FqBIsIUmEKiKvx7Np+RStx56rw5VcoRw8RAxEauyskQqVvTX72H1sm+mTgNgy3g==" saltValue="WttS78RDENxiPMptwQXcBO1fxcmcNloLzegvtZWrJb1obzBlx0Vmz8yv55uf1UmCFdBMjWvccqJHDLifxavgbQ==" spinCount="100000" sheet="true" password="cc35" objects="true" scenarios="true" formatColumns="false" formatRows="false" autoFilter="false"/>
  <autoFilter ref="C133:K512"/>
  <mergeCells count="9">
    <mergeCell ref="L2:V2"/>
    <mergeCell ref="E7:H7"/>
    <mergeCell ref="E9:H9"/>
    <mergeCell ref="E18:H18"/>
    <mergeCell ref="E27:H27"/>
    <mergeCell ref="E85:H85"/>
    <mergeCell ref="E87:H87"/>
    <mergeCell ref="E124:H124"/>
    <mergeCell ref="E126:H126"/>
  </mergeCells>
  <printOptions headings="false" gridLines="false" gridLinesSet="true" horizontalCentered="false" verticalCentered="false"/>
  <pageMargins left="0.39375" right="0.39375" top="0.39375" bottom="0.393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BM248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34"/>
    <col collapsed="false" customWidth="true" hidden="false" outlineLevel="0" max="2" min="2" style="0" width="1.68"/>
    <col collapsed="false" customWidth="true" hidden="false" outlineLevel="0" max="3" min="3" style="0" width="4.16"/>
    <col collapsed="false" customWidth="true" hidden="false" outlineLevel="0" max="4" min="4" style="0" width="4.34"/>
    <col collapsed="false" customWidth="true" hidden="false" outlineLevel="0" max="5" min="5" style="0" width="17.15"/>
    <col collapsed="false" customWidth="true" hidden="false" outlineLevel="0" max="6" min="6" style="0" width="50.84"/>
    <col collapsed="false" customWidth="true" hidden="false" outlineLevel="0" max="7" min="7" style="0" width="7"/>
    <col collapsed="false" customWidth="true" hidden="false" outlineLevel="0" max="8" min="8" style="0" width="11.5"/>
    <col collapsed="false" customWidth="true" hidden="false" outlineLevel="0" max="9" min="9" style="130" width="20.15"/>
    <col collapsed="false" customWidth="true" hidden="false" outlineLevel="0" max="10" min="10" style="0" width="20.15"/>
    <col collapsed="false" customWidth="true" hidden="true" outlineLevel="0" max="11" min="11" style="0" width="20.15"/>
    <col collapsed="false" customWidth="true" hidden="false" outlineLevel="0" max="12" min="12" style="0" width="9.34"/>
    <col collapsed="false" customWidth="true" hidden="true" outlineLevel="0" max="13" min="13" style="0" width="10.83"/>
    <col collapsed="false" customWidth="true" hidden="true" outlineLevel="0" max="14" min="14" style="0" width="9.34"/>
    <col collapsed="false" customWidth="true" hidden="true" outlineLevel="0" max="20" min="15" style="0" width="14.16"/>
    <col collapsed="false" customWidth="true" hidden="true" outlineLevel="0" max="21" min="21" style="0" width="16.34"/>
    <col collapsed="false" customWidth="true" hidden="false" outlineLevel="0" max="22" min="22" style="0" width="12.34"/>
    <col collapsed="false" customWidth="true" hidden="false" outlineLevel="0" max="23" min="23" style="0" width="16.34"/>
    <col collapsed="false" customWidth="true" hidden="false" outlineLevel="0" max="24" min="24" style="0" width="12.34"/>
    <col collapsed="false" customWidth="true" hidden="false" outlineLevel="0" max="25" min="25" style="0" width="15"/>
    <col collapsed="false" customWidth="true" hidden="false" outlineLevel="0" max="26" min="26" style="0" width="11"/>
    <col collapsed="false" customWidth="true" hidden="false" outlineLevel="0" max="27" min="27" style="0" width="15"/>
    <col collapsed="false" customWidth="true" hidden="false" outlineLevel="0" max="28" min="28" style="0" width="16.34"/>
    <col collapsed="false" customWidth="true" hidden="false" outlineLevel="0" max="29" min="29" style="0" width="11"/>
    <col collapsed="false" customWidth="true" hidden="false" outlineLevel="0" max="30" min="30" style="0" width="15"/>
    <col collapsed="false" customWidth="true" hidden="false" outlineLevel="0" max="31" min="31" style="0" width="16.34"/>
    <col collapsed="false" customWidth="true" hidden="false" outlineLevel="0" max="43" min="32" style="0" width="8.5"/>
    <col collapsed="false" customWidth="true" hidden="true" outlineLevel="0" max="65" min="44" style="0" width="9.34"/>
    <col collapsed="false" customWidth="true" hidden="false" outlineLevel="0" max="1025" min="66" style="0" width="8.5"/>
  </cols>
  <sheetData>
    <row r="2" customFormat="false" ht="36.95" hidden="false" customHeight="true" outlineLevel="0" collapsed="false">
      <c r="L2" s="2"/>
      <c r="M2" s="2"/>
      <c r="N2" s="2"/>
      <c r="O2" s="2"/>
      <c r="P2" s="2"/>
      <c r="Q2" s="2"/>
      <c r="R2" s="2"/>
      <c r="S2" s="2"/>
      <c r="T2" s="2"/>
      <c r="U2" s="2"/>
      <c r="V2" s="2"/>
      <c r="AT2" s="3" t="s">
        <v>103</v>
      </c>
    </row>
    <row r="3" customFormat="false" ht="6.95" hidden="true" customHeight="true" outlineLevel="0" collapsed="false">
      <c r="B3" s="131"/>
      <c r="C3" s="132"/>
      <c r="D3" s="132"/>
      <c r="E3" s="132"/>
      <c r="F3" s="132"/>
      <c r="G3" s="132"/>
      <c r="H3" s="132"/>
      <c r="I3" s="133"/>
      <c r="J3" s="132"/>
      <c r="K3" s="132"/>
      <c r="L3" s="6"/>
      <c r="AT3" s="3" t="s">
        <v>88</v>
      </c>
    </row>
    <row r="4" customFormat="false" ht="24.95" hidden="true" customHeight="true" outlineLevel="0" collapsed="false">
      <c r="B4" s="6"/>
      <c r="D4" s="134" t="s">
        <v>122</v>
      </c>
      <c r="L4" s="6"/>
      <c r="M4" s="135" t="s">
        <v>9</v>
      </c>
      <c r="AT4" s="3" t="s">
        <v>3</v>
      </c>
    </row>
    <row r="5" customFormat="false" ht="6.95" hidden="true" customHeight="true" outlineLevel="0" collapsed="false">
      <c r="B5" s="6"/>
      <c r="L5" s="6"/>
    </row>
    <row r="6" customFormat="false" ht="12" hidden="true" customHeight="true" outlineLevel="0" collapsed="false">
      <c r="B6" s="6"/>
      <c r="D6" s="136" t="s">
        <v>15</v>
      </c>
      <c r="L6" s="6"/>
    </row>
    <row r="7" customFormat="false" ht="23.25" hidden="true" customHeight="true" outlineLevel="0" collapsed="false">
      <c r="B7" s="6"/>
      <c r="E7" s="137" t="str">
        <f aca="false">'Rekapitulace stavby'!K6</f>
        <v>TECHNICKÉ SLUŽBY KŘINICE - 4 bytové jednotky, na st. p. č. 118 k.ú. Křinice</v>
      </c>
      <c r="F7" s="137"/>
      <c r="G7" s="137"/>
      <c r="H7" s="137"/>
      <c r="L7" s="6"/>
    </row>
    <row r="8" s="31" customFormat="true" ht="12" hidden="true" customHeight="true" outlineLevel="0" collapsed="false">
      <c r="A8" s="24"/>
      <c r="B8" s="30"/>
      <c r="C8" s="24"/>
      <c r="D8" s="136" t="s">
        <v>123</v>
      </c>
      <c r="E8" s="24"/>
      <c r="F8" s="24"/>
      <c r="G8" s="24"/>
      <c r="H8" s="24"/>
      <c r="I8" s="138"/>
      <c r="J8" s="24"/>
      <c r="K8" s="24"/>
      <c r="L8" s="49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</row>
    <row r="9" s="31" customFormat="true" ht="16.5" hidden="true" customHeight="true" outlineLevel="0" collapsed="false">
      <c r="A9" s="24"/>
      <c r="B9" s="30"/>
      <c r="C9" s="24"/>
      <c r="D9" s="24"/>
      <c r="E9" s="139" t="s">
        <v>1969</v>
      </c>
      <c r="F9" s="139"/>
      <c r="G9" s="139"/>
      <c r="H9" s="139"/>
      <c r="I9" s="138"/>
      <c r="J9" s="24"/>
      <c r="K9" s="24"/>
      <c r="L9" s="49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="31" customFormat="true" ht="12.8" hidden="true" customHeight="false" outlineLevel="0" collapsed="false">
      <c r="A10" s="24"/>
      <c r="B10" s="30"/>
      <c r="C10" s="24"/>
      <c r="D10" s="24"/>
      <c r="E10" s="24"/>
      <c r="F10" s="24"/>
      <c r="G10" s="24"/>
      <c r="H10" s="24"/>
      <c r="I10" s="138"/>
      <c r="J10" s="24"/>
      <c r="K10" s="24"/>
      <c r="L10" s="49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</row>
    <row r="11" s="31" customFormat="true" ht="12" hidden="true" customHeight="true" outlineLevel="0" collapsed="false">
      <c r="A11" s="24"/>
      <c r="B11" s="30"/>
      <c r="C11" s="24"/>
      <c r="D11" s="136" t="s">
        <v>17</v>
      </c>
      <c r="E11" s="24"/>
      <c r="F11" s="125"/>
      <c r="G11" s="24"/>
      <c r="H11" s="24"/>
      <c r="I11" s="140" t="s">
        <v>18</v>
      </c>
      <c r="J11" s="125"/>
      <c r="K11" s="24"/>
      <c r="L11" s="49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</row>
    <row r="12" s="31" customFormat="true" ht="12" hidden="true" customHeight="true" outlineLevel="0" collapsed="false">
      <c r="A12" s="24"/>
      <c r="B12" s="30"/>
      <c r="C12" s="24"/>
      <c r="D12" s="136" t="s">
        <v>19</v>
      </c>
      <c r="E12" s="24"/>
      <c r="F12" s="125" t="s">
        <v>20</v>
      </c>
      <c r="G12" s="24"/>
      <c r="H12" s="24"/>
      <c r="I12" s="140" t="s">
        <v>21</v>
      </c>
      <c r="J12" s="141" t="str">
        <f aca="false">'Rekapitulace stavby'!AN8</f>
        <v>13. 5. 2020</v>
      </c>
      <c r="K12" s="24"/>
      <c r="L12" s="49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</row>
    <row r="13" s="31" customFormat="true" ht="10.8" hidden="true" customHeight="true" outlineLevel="0" collapsed="false">
      <c r="A13" s="24"/>
      <c r="B13" s="30"/>
      <c r="C13" s="24"/>
      <c r="D13" s="24"/>
      <c r="E13" s="24"/>
      <c r="F13" s="24"/>
      <c r="G13" s="24"/>
      <c r="H13" s="24"/>
      <c r="I13" s="138"/>
      <c r="J13" s="24"/>
      <c r="K13" s="24"/>
      <c r="L13" s="49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</row>
    <row r="14" s="31" customFormat="true" ht="12" hidden="true" customHeight="true" outlineLevel="0" collapsed="false">
      <c r="A14" s="24"/>
      <c r="B14" s="30"/>
      <c r="C14" s="24"/>
      <c r="D14" s="136" t="s">
        <v>23</v>
      </c>
      <c r="E14" s="24"/>
      <c r="F14" s="24"/>
      <c r="G14" s="24"/>
      <c r="H14" s="24"/>
      <c r="I14" s="140" t="s">
        <v>24</v>
      </c>
      <c r="J14" s="125" t="s">
        <v>25</v>
      </c>
      <c r="K14" s="24"/>
      <c r="L14" s="49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</row>
    <row r="15" s="31" customFormat="true" ht="18" hidden="true" customHeight="true" outlineLevel="0" collapsed="false">
      <c r="A15" s="24"/>
      <c r="B15" s="30"/>
      <c r="C15" s="24"/>
      <c r="D15" s="24"/>
      <c r="E15" s="125" t="s">
        <v>26</v>
      </c>
      <c r="F15" s="24"/>
      <c r="G15" s="24"/>
      <c r="H15" s="24"/>
      <c r="I15" s="140" t="s">
        <v>27</v>
      </c>
      <c r="J15" s="125" t="s">
        <v>28</v>
      </c>
      <c r="K15" s="24"/>
      <c r="L15" s="49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="31" customFormat="true" ht="6.95" hidden="true" customHeight="true" outlineLevel="0" collapsed="false">
      <c r="A16" s="24"/>
      <c r="B16" s="30"/>
      <c r="C16" s="24"/>
      <c r="D16" s="24"/>
      <c r="E16" s="24"/>
      <c r="F16" s="24"/>
      <c r="G16" s="24"/>
      <c r="H16" s="24"/>
      <c r="I16" s="138"/>
      <c r="J16" s="24"/>
      <c r="K16" s="24"/>
      <c r="L16" s="49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</row>
    <row r="17" s="31" customFormat="true" ht="12" hidden="true" customHeight="true" outlineLevel="0" collapsed="false">
      <c r="A17" s="24"/>
      <c r="B17" s="30"/>
      <c r="C17" s="24"/>
      <c r="D17" s="136" t="s">
        <v>29</v>
      </c>
      <c r="E17" s="24"/>
      <c r="F17" s="24"/>
      <c r="G17" s="24"/>
      <c r="H17" s="24"/>
      <c r="I17" s="140" t="s">
        <v>24</v>
      </c>
      <c r="J17" s="19" t="str">
        <f aca="false">'Rekapitulace stavby'!AN13</f>
        <v>Vyplň údaj</v>
      </c>
      <c r="K17" s="24"/>
      <c r="L17" s="49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</row>
    <row r="18" s="31" customFormat="true" ht="18" hidden="true" customHeight="true" outlineLevel="0" collapsed="false">
      <c r="A18" s="24"/>
      <c r="B18" s="30"/>
      <c r="C18" s="24"/>
      <c r="D18" s="24"/>
      <c r="E18" s="142" t="str">
        <f aca="false">'Rekapitulace stavby'!E14</f>
        <v>Vyplň údaj</v>
      </c>
      <c r="F18" s="142"/>
      <c r="G18" s="142"/>
      <c r="H18" s="142"/>
      <c r="I18" s="140" t="s">
        <v>27</v>
      </c>
      <c r="J18" s="19" t="str">
        <f aca="false">'Rekapitulace stavby'!AN14</f>
        <v>Vyplň údaj</v>
      </c>
      <c r="K18" s="24"/>
      <c r="L18" s="49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</row>
    <row r="19" s="31" customFormat="true" ht="6.95" hidden="true" customHeight="true" outlineLevel="0" collapsed="false">
      <c r="A19" s="24"/>
      <c r="B19" s="30"/>
      <c r="C19" s="24"/>
      <c r="D19" s="24"/>
      <c r="E19" s="24"/>
      <c r="F19" s="24"/>
      <c r="G19" s="24"/>
      <c r="H19" s="24"/>
      <c r="I19" s="138"/>
      <c r="J19" s="24"/>
      <c r="K19" s="24"/>
      <c r="L19" s="49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</row>
    <row r="20" s="31" customFormat="true" ht="12" hidden="true" customHeight="true" outlineLevel="0" collapsed="false">
      <c r="A20" s="24"/>
      <c r="B20" s="30"/>
      <c r="C20" s="24"/>
      <c r="D20" s="136" t="s">
        <v>31</v>
      </c>
      <c r="E20" s="24"/>
      <c r="F20" s="24"/>
      <c r="G20" s="24"/>
      <c r="H20" s="24"/>
      <c r="I20" s="140" t="s">
        <v>24</v>
      </c>
      <c r="J20" s="125" t="s">
        <v>32</v>
      </c>
      <c r="K20" s="24"/>
      <c r="L20" s="49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</row>
    <row r="21" s="31" customFormat="true" ht="18" hidden="true" customHeight="true" outlineLevel="0" collapsed="false">
      <c r="A21" s="24"/>
      <c r="B21" s="30"/>
      <c r="C21" s="24"/>
      <c r="D21" s="24"/>
      <c r="E21" s="125" t="s">
        <v>33</v>
      </c>
      <c r="F21" s="24"/>
      <c r="G21" s="24"/>
      <c r="H21" s="24"/>
      <c r="I21" s="140" t="s">
        <v>27</v>
      </c>
      <c r="J21" s="125" t="s">
        <v>34</v>
      </c>
      <c r="K21" s="24"/>
      <c r="L21" s="49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</row>
    <row r="22" s="31" customFormat="true" ht="6.95" hidden="true" customHeight="true" outlineLevel="0" collapsed="false">
      <c r="A22" s="24"/>
      <c r="B22" s="30"/>
      <c r="C22" s="24"/>
      <c r="D22" s="24"/>
      <c r="E22" s="24"/>
      <c r="F22" s="24"/>
      <c r="G22" s="24"/>
      <c r="H22" s="24"/>
      <c r="I22" s="138"/>
      <c r="J22" s="24"/>
      <c r="K22" s="24"/>
      <c r="L22" s="49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</row>
    <row r="23" s="31" customFormat="true" ht="12" hidden="true" customHeight="true" outlineLevel="0" collapsed="false">
      <c r="A23" s="24"/>
      <c r="B23" s="30"/>
      <c r="C23" s="24"/>
      <c r="D23" s="136" t="s">
        <v>36</v>
      </c>
      <c r="E23" s="24"/>
      <c r="F23" s="24"/>
      <c r="G23" s="24"/>
      <c r="H23" s="24"/>
      <c r="I23" s="140" t="s">
        <v>24</v>
      </c>
      <c r="J23" s="125" t="s">
        <v>32</v>
      </c>
      <c r="K23" s="24"/>
      <c r="L23" s="49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s="31" customFormat="true" ht="18" hidden="true" customHeight="true" outlineLevel="0" collapsed="false">
      <c r="A24" s="24"/>
      <c r="B24" s="30"/>
      <c r="C24" s="24"/>
      <c r="D24" s="24"/>
      <c r="E24" s="125" t="s">
        <v>33</v>
      </c>
      <c r="F24" s="24"/>
      <c r="G24" s="24"/>
      <c r="H24" s="24"/>
      <c r="I24" s="140" t="s">
        <v>27</v>
      </c>
      <c r="J24" s="125" t="s">
        <v>34</v>
      </c>
      <c r="K24" s="24"/>
      <c r="L24" s="49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 s="31" customFormat="true" ht="6.95" hidden="true" customHeight="true" outlineLevel="0" collapsed="false">
      <c r="A25" s="24"/>
      <c r="B25" s="30"/>
      <c r="C25" s="24"/>
      <c r="D25" s="24"/>
      <c r="E25" s="24"/>
      <c r="F25" s="24"/>
      <c r="G25" s="24"/>
      <c r="H25" s="24"/>
      <c r="I25" s="138"/>
      <c r="J25" s="24"/>
      <c r="K25" s="24"/>
      <c r="L25" s="49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="31" customFormat="true" ht="12" hidden="true" customHeight="true" outlineLevel="0" collapsed="false">
      <c r="A26" s="24"/>
      <c r="B26" s="30"/>
      <c r="C26" s="24"/>
      <c r="D26" s="136" t="s">
        <v>37</v>
      </c>
      <c r="E26" s="24"/>
      <c r="F26" s="24"/>
      <c r="G26" s="24"/>
      <c r="H26" s="24"/>
      <c r="I26" s="138"/>
      <c r="J26" s="24"/>
      <c r="K26" s="24"/>
      <c r="L26" s="49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s="148" customFormat="true" ht="16.5" hidden="true" customHeight="true" outlineLevel="0" collapsed="false">
      <c r="A27" s="143"/>
      <c r="B27" s="144"/>
      <c r="C27" s="143"/>
      <c r="D27" s="143"/>
      <c r="E27" s="145"/>
      <c r="F27" s="145"/>
      <c r="G27" s="145"/>
      <c r="H27" s="145"/>
      <c r="I27" s="146"/>
      <c r="J27" s="143"/>
      <c r="K27" s="143"/>
      <c r="L27" s="147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</row>
    <row r="28" s="31" customFormat="true" ht="6.95" hidden="true" customHeight="true" outlineLevel="0" collapsed="false">
      <c r="A28" s="24"/>
      <c r="B28" s="30"/>
      <c r="C28" s="24"/>
      <c r="D28" s="24"/>
      <c r="E28" s="24"/>
      <c r="F28" s="24"/>
      <c r="G28" s="24"/>
      <c r="H28" s="24"/>
      <c r="I28" s="138"/>
      <c r="J28" s="24"/>
      <c r="K28" s="24"/>
      <c r="L28" s="49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="31" customFormat="true" ht="6.95" hidden="true" customHeight="true" outlineLevel="0" collapsed="false">
      <c r="A29" s="24"/>
      <c r="B29" s="30"/>
      <c r="C29" s="24"/>
      <c r="D29" s="149"/>
      <c r="E29" s="149"/>
      <c r="F29" s="149"/>
      <c r="G29" s="149"/>
      <c r="H29" s="149"/>
      <c r="I29" s="150"/>
      <c r="J29" s="149"/>
      <c r="K29" s="149"/>
      <c r="L29" s="49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="31" customFormat="true" ht="25.45" hidden="true" customHeight="true" outlineLevel="0" collapsed="false">
      <c r="A30" s="24"/>
      <c r="B30" s="30"/>
      <c r="C30" s="24"/>
      <c r="D30" s="151" t="s">
        <v>39</v>
      </c>
      <c r="E30" s="24"/>
      <c r="F30" s="24"/>
      <c r="G30" s="24"/>
      <c r="H30" s="24"/>
      <c r="I30" s="138"/>
      <c r="J30" s="152" t="n">
        <f aca="false">ROUND(J123, 2)</f>
        <v>0</v>
      </c>
      <c r="K30" s="24"/>
      <c r="L30" s="49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="31" customFormat="true" ht="6.95" hidden="true" customHeight="true" outlineLevel="0" collapsed="false">
      <c r="A31" s="24"/>
      <c r="B31" s="30"/>
      <c r="C31" s="24"/>
      <c r="D31" s="149"/>
      <c r="E31" s="149"/>
      <c r="F31" s="149"/>
      <c r="G31" s="149"/>
      <c r="H31" s="149"/>
      <c r="I31" s="150"/>
      <c r="J31" s="149"/>
      <c r="K31" s="149"/>
      <c r="L31" s="49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</row>
    <row r="32" s="31" customFormat="true" ht="14.4" hidden="true" customHeight="true" outlineLevel="0" collapsed="false">
      <c r="A32" s="24"/>
      <c r="B32" s="30"/>
      <c r="C32" s="24"/>
      <c r="D32" s="24"/>
      <c r="E32" s="24"/>
      <c r="F32" s="153" t="s">
        <v>41</v>
      </c>
      <c r="G32" s="24"/>
      <c r="H32" s="24"/>
      <c r="I32" s="154" t="s">
        <v>40</v>
      </c>
      <c r="J32" s="153" t="s">
        <v>42</v>
      </c>
      <c r="K32" s="24"/>
      <c r="L32" s="49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="31" customFormat="true" ht="14.4" hidden="true" customHeight="true" outlineLevel="0" collapsed="false">
      <c r="A33" s="24"/>
      <c r="B33" s="30"/>
      <c r="C33" s="24"/>
      <c r="D33" s="155" t="s">
        <v>43</v>
      </c>
      <c r="E33" s="136" t="s">
        <v>44</v>
      </c>
      <c r="F33" s="156" t="n">
        <f aca="false">ROUND((SUM(BE123:BE247)),  2)</f>
        <v>0</v>
      </c>
      <c r="G33" s="24"/>
      <c r="H33" s="24"/>
      <c r="I33" s="157" t="n">
        <v>0.21</v>
      </c>
      <c r="J33" s="156" t="n">
        <f aca="false">ROUND(((SUM(BE123:BE247))*I33),  2)</f>
        <v>0</v>
      </c>
      <c r="K33" s="24"/>
      <c r="L33" s="49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="31" customFormat="true" ht="14.4" hidden="true" customHeight="true" outlineLevel="0" collapsed="false">
      <c r="A34" s="24"/>
      <c r="B34" s="30"/>
      <c r="C34" s="24"/>
      <c r="D34" s="24"/>
      <c r="E34" s="136" t="s">
        <v>45</v>
      </c>
      <c r="F34" s="156" t="n">
        <f aca="false">ROUND((SUM(BF123:BF247)),  2)</f>
        <v>0</v>
      </c>
      <c r="G34" s="24"/>
      <c r="H34" s="24"/>
      <c r="I34" s="157" t="n">
        <v>0.15</v>
      </c>
      <c r="J34" s="156" t="n">
        <f aca="false">ROUND(((SUM(BF123:BF247))*I34),  2)</f>
        <v>0</v>
      </c>
      <c r="K34" s="24"/>
      <c r="L34" s="49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="31" customFormat="true" ht="14.4" hidden="true" customHeight="true" outlineLevel="0" collapsed="false">
      <c r="A35" s="24"/>
      <c r="B35" s="30"/>
      <c r="C35" s="24"/>
      <c r="D35" s="24"/>
      <c r="E35" s="136" t="s">
        <v>46</v>
      </c>
      <c r="F35" s="156" t="n">
        <f aca="false">ROUND((SUM(BG123:BG247)),  2)</f>
        <v>0</v>
      </c>
      <c r="G35" s="24"/>
      <c r="H35" s="24"/>
      <c r="I35" s="157" t="n">
        <v>0.21</v>
      </c>
      <c r="J35" s="156" t="n">
        <f aca="false">0</f>
        <v>0</v>
      </c>
      <c r="K35" s="24"/>
      <c r="L35" s="49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 s="31" customFormat="true" ht="14.4" hidden="true" customHeight="true" outlineLevel="0" collapsed="false">
      <c r="A36" s="24"/>
      <c r="B36" s="30"/>
      <c r="C36" s="24"/>
      <c r="D36" s="24"/>
      <c r="E36" s="136" t="s">
        <v>47</v>
      </c>
      <c r="F36" s="156" t="n">
        <f aca="false">ROUND((SUM(BH123:BH247)),  2)</f>
        <v>0</v>
      </c>
      <c r="G36" s="24"/>
      <c r="H36" s="24"/>
      <c r="I36" s="157" t="n">
        <v>0.15</v>
      </c>
      <c r="J36" s="156" t="n">
        <f aca="false">0</f>
        <v>0</v>
      </c>
      <c r="K36" s="24"/>
      <c r="L36" s="49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  <row r="37" s="31" customFormat="true" ht="14.4" hidden="true" customHeight="true" outlineLevel="0" collapsed="false">
      <c r="A37" s="24"/>
      <c r="B37" s="30"/>
      <c r="C37" s="24"/>
      <c r="D37" s="24"/>
      <c r="E37" s="136" t="s">
        <v>48</v>
      </c>
      <c r="F37" s="156" t="n">
        <f aca="false">ROUND((SUM(BI123:BI247)),  2)</f>
        <v>0</v>
      </c>
      <c r="G37" s="24"/>
      <c r="H37" s="24"/>
      <c r="I37" s="157" t="n">
        <v>0</v>
      </c>
      <c r="J37" s="156" t="n">
        <f aca="false">0</f>
        <v>0</v>
      </c>
      <c r="K37" s="24"/>
      <c r="L37" s="49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</row>
    <row r="38" s="31" customFormat="true" ht="6.95" hidden="true" customHeight="true" outlineLevel="0" collapsed="false">
      <c r="A38" s="24"/>
      <c r="B38" s="30"/>
      <c r="C38" s="24"/>
      <c r="D38" s="24"/>
      <c r="E38" s="24"/>
      <c r="F38" s="24"/>
      <c r="G38" s="24"/>
      <c r="H38" s="24"/>
      <c r="I38" s="138"/>
      <c r="J38" s="24"/>
      <c r="K38" s="24"/>
      <c r="L38" s="49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="31" customFormat="true" ht="25.45" hidden="true" customHeight="true" outlineLevel="0" collapsed="false">
      <c r="A39" s="24"/>
      <c r="B39" s="30"/>
      <c r="C39" s="158"/>
      <c r="D39" s="159" t="s">
        <v>49</v>
      </c>
      <c r="E39" s="160"/>
      <c r="F39" s="160"/>
      <c r="G39" s="161" t="s">
        <v>50</v>
      </c>
      <c r="H39" s="162" t="s">
        <v>51</v>
      </c>
      <c r="I39" s="163"/>
      <c r="J39" s="164" t="n">
        <f aca="false">SUM(J30:J37)</f>
        <v>0</v>
      </c>
      <c r="K39" s="165"/>
      <c r="L39" s="49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</row>
    <row r="40" s="31" customFormat="true" ht="14.4" hidden="true" customHeight="true" outlineLevel="0" collapsed="false">
      <c r="A40" s="24"/>
      <c r="B40" s="30"/>
      <c r="C40" s="24"/>
      <c r="D40" s="24"/>
      <c r="E40" s="24"/>
      <c r="F40" s="24"/>
      <c r="G40" s="24"/>
      <c r="H40" s="24"/>
      <c r="I40" s="138"/>
      <c r="J40" s="24"/>
      <c r="K40" s="24"/>
      <c r="L40" s="49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</row>
    <row r="41" customFormat="false" ht="14.4" hidden="true" customHeight="true" outlineLevel="0" collapsed="false">
      <c r="B41" s="6"/>
      <c r="L41" s="6"/>
    </row>
    <row r="42" customFormat="false" ht="14.4" hidden="true" customHeight="true" outlineLevel="0" collapsed="false">
      <c r="B42" s="6"/>
      <c r="L42" s="6"/>
    </row>
    <row r="43" customFormat="false" ht="14.4" hidden="true" customHeight="true" outlineLevel="0" collapsed="false">
      <c r="B43" s="6"/>
      <c r="L43" s="6"/>
    </row>
    <row r="44" customFormat="false" ht="14.4" hidden="true" customHeight="true" outlineLevel="0" collapsed="false">
      <c r="B44" s="6"/>
      <c r="L44" s="6"/>
    </row>
    <row r="45" customFormat="false" ht="14.4" hidden="true" customHeight="true" outlineLevel="0" collapsed="false">
      <c r="B45" s="6"/>
      <c r="L45" s="6"/>
    </row>
    <row r="46" customFormat="false" ht="14.4" hidden="true" customHeight="true" outlineLevel="0" collapsed="false">
      <c r="B46" s="6"/>
      <c r="L46" s="6"/>
    </row>
    <row r="47" customFormat="false" ht="14.4" hidden="true" customHeight="true" outlineLevel="0" collapsed="false">
      <c r="B47" s="6"/>
      <c r="L47" s="6"/>
    </row>
    <row r="48" customFormat="false" ht="14.4" hidden="true" customHeight="true" outlineLevel="0" collapsed="false">
      <c r="B48" s="6"/>
      <c r="L48" s="6"/>
    </row>
    <row r="49" customFormat="false" ht="14.4" hidden="true" customHeight="true" outlineLevel="0" collapsed="false">
      <c r="B49" s="6"/>
      <c r="L49" s="6"/>
    </row>
    <row r="50" s="31" customFormat="true" ht="14.4" hidden="true" customHeight="true" outlineLevel="0" collapsed="false">
      <c r="B50" s="49"/>
      <c r="D50" s="166" t="s">
        <v>52</v>
      </c>
      <c r="E50" s="167"/>
      <c r="F50" s="167"/>
      <c r="G50" s="166" t="s">
        <v>53</v>
      </c>
      <c r="H50" s="167"/>
      <c r="I50" s="168"/>
      <c r="J50" s="167"/>
      <c r="K50" s="167"/>
      <c r="L50" s="49"/>
    </row>
    <row r="51" customFormat="false" ht="12.8" hidden="true" customHeight="false" outlineLevel="0" collapsed="false">
      <c r="B51" s="6"/>
      <c r="L51" s="6"/>
    </row>
    <row r="52" customFormat="false" ht="12.8" hidden="true" customHeight="false" outlineLevel="0" collapsed="false">
      <c r="B52" s="6"/>
      <c r="L52" s="6"/>
    </row>
    <row r="53" customFormat="false" ht="12.8" hidden="true" customHeight="false" outlineLevel="0" collapsed="false">
      <c r="B53" s="6"/>
      <c r="L53" s="6"/>
    </row>
    <row r="54" customFormat="false" ht="12.8" hidden="true" customHeight="false" outlineLevel="0" collapsed="false">
      <c r="B54" s="6"/>
      <c r="L54" s="6"/>
    </row>
    <row r="55" customFormat="false" ht="12.8" hidden="true" customHeight="false" outlineLevel="0" collapsed="false">
      <c r="B55" s="6"/>
      <c r="L55" s="6"/>
    </row>
    <row r="56" customFormat="false" ht="12.8" hidden="true" customHeight="false" outlineLevel="0" collapsed="false">
      <c r="B56" s="6"/>
      <c r="L56" s="6"/>
    </row>
    <row r="57" customFormat="false" ht="12.8" hidden="true" customHeight="false" outlineLevel="0" collapsed="false">
      <c r="B57" s="6"/>
      <c r="L57" s="6"/>
    </row>
    <row r="58" customFormat="false" ht="12.8" hidden="true" customHeight="false" outlineLevel="0" collapsed="false">
      <c r="B58" s="6"/>
      <c r="L58" s="6"/>
    </row>
    <row r="59" customFormat="false" ht="12.8" hidden="true" customHeight="false" outlineLevel="0" collapsed="false">
      <c r="B59" s="6"/>
      <c r="L59" s="6"/>
    </row>
    <row r="60" customFormat="false" ht="12.8" hidden="true" customHeight="false" outlineLevel="0" collapsed="false">
      <c r="B60" s="6"/>
      <c r="L60" s="6"/>
    </row>
    <row r="61" s="31" customFormat="true" ht="12.8" hidden="true" customHeight="false" outlineLevel="0" collapsed="false">
      <c r="A61" s="24"/>
      <c r="B61" s="30"/>
      <c r="C61" s="24"/>
      <c r="D61" s="169" t="s">
        <v>54</v>
      </c>
      <c r="E61" s="170"/>
      <c r="F61" s="171" t="s">
        <v>55</v>
      </c>
      <c r="G61" s="169" t="s">
        <v>54</v>
      </c>
      <c r="H61" s="170"/>
      <c r="I61" s="172"/>
      <c r="J61" s="173" t="s">
        <v>55</v>
      </c>
      <c r="K61" s="170"/>
      <c r="L61" s="49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 customFormat="false" ht="12.8" hidden="true" customHeight="false" outlineLevel="0" collapsed="false">
      <c r="B62" s="6"/>
      <c r="L62" s="6"/>
    </row>
    <row r="63" customFormat="false" ht="12.8" hidden="true" customHeight="false" outlineLevel="0" collapsed="false">
      <c r="B63" s="6"/>
      <c r="L63" s="6"/>
    </row>
    <row r="64" customFormat="false" ht="12.8" hidden="true" customHeight="false" outlineLevel="0" collapsed="false">
      <c r="B64" s="6"/>
      <c r="L64" s="6"/>
    </row>
    <row r="65" s="31" customFormat="true" ht="12.8" hidden="true" customHeight="false" outlineLevel="0" collapsed="false">
      <c r="A65" s="24"/>
      <c r="B65" s="30"/>
      <c r="C65" s="24"/>
      <c r="D65" s="166" t="s">
        <v>56</v>
      </c>
      <c r="E65" s="174"/>
      <c r="F65" s="174"/>
      <c r="G65" s="166" t="s">
        <v>57</v>
      </c>
      <c r="H65" s="174"/>
      <c r="I65" s="175"/>
      <c r="J65" s="174"/>
      <c r="K65" s="174"/>
      <c r="L65" s="49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 customFormat="false" ht="12.8" hidden="true" customHeight="false" outlineLevel="0" collapsed="false">
      <c r="B66" s="6"/>
      <c r="L66" s="6"/>
    </row>
    <row r="67" customFormat="false" ht="12.8" hidden="true" customHeight="false" outlineLevel="0" collapsed="false">
      <c r="B67" s="6"/>
      <c r="L67" s="6"/>
    </row>
    <row r="68" customFormat="false" ht="12.8" hidden="true" customHeight="false" outlineLevel="0" collapsed="false">
      <c r="B68" s="6"/>
      <c r="L68" s="6"/>
    </row>
    <row r="69" customFormat="false" ht="12.8" hidden="true" customHeight="false" outlineLevel="0" collapsed="false">
      <c r="B69" s="6"/>
      <c r="L69" s="6"/>
    </row>
    <row r="70" customFormat="false" ht="12.8" hidden="true" customHeight="false" outlineLevel="0" collapsed="false">
      <c r="B70" s="6"/>
      <c r="L70" s="6"/>
    </row>
    <row r="71" customFormat="false" ht="12.8" hidden="true" customHeight="false" outlineLevel="0" collapsed="false">
      <c r="B71" s="6"/>
      <c r="L71" s="6"/>
    </row>
    <row r="72" customFormat="false" ht="12.8" hidden="true" customHeight="false" outlineLevel="0" collapsed="false">
      <c r="B72" s="6"/>
      <c r="L72" s="6"/>
    </row>
    <row r="73" customFormat="false" ht="12.8" hidden="true" customHeight="false" outlineLevel="0" collapsed="false">
      <c r="B73" s="6"/>
      <c r="L73" s="6"/>
    </row>
    <row r="74" customFormat="false" ht="12.8" hidden="true" customHeight="false" outlineLevel="0" collapsed="false">
      <c r="B74" s="6"/>
      <c r="L74" s="6"/>
    </row>
    <row r="75" customFormat="false" ht="12.8" hidden="true" customHeight="false" outlineLevel="0" collapsed="false">
      <c r="B75" s="6"/>
      <c r="L75" s="6"/>
    </row>
    <row r="76" s="31" customFormat="true" ht="12.8" hidden="true" customHeight="false" outlineLevel="0" collapsed="false">
      <c r="A76" s="24"/>
      <c r="B76" s="30"/>
      <c r="C76" s="24"/>
      <c r="D76" s="169" t="s">
        <v>54</v>
      </c>
      <c r="E76" s="170"/>
      <c r="F76" s="171" t="s">
        <v>55</v>
      </c>
      <c r="G76" s="169" t="s">
        <v>54</v>
      </c>
      <c r="H76" s="170"/>
      <c r="I76" s="172"/>
      <c r="J76" s="173" t="s">
        <v>55</v>
      </c>
      <c r="K76" s="170"/>
      <c r="L76" s="49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 s="31" customFormat="true" ht="14.4" hidden="true" customHeight="true" outlineLevel="0" collapsed="false">
      <c r="A77" s="24"/>
      <c r="B77" s="176"/>
      <c r="C77" s="177"/>
      <c r="D77" s="177"/>
      <c r="E77" s="177"/>
      <c r="F77" s="177"/>
      <c r="G77" s="177"/>
      <c r="H77" s="177"/>
      <c r="I77" s="178"/>
      <c r="J77" s="177"/>
      <c r="K77" s="177"/>
      <c r="L77" s="49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 customFormat="false" ht="12.8" hidden="true" customHeight="false" outlineLevel="0" collapsed="false"/>
    <row r="79" customFormat="false" ht="12.8" hidden="true" customHeight="false" outlineLevel="0" collapsed="false"/>
    <row r="80" customFormat="false" ht="12.8" hidden="true" customHeight="false" outlineLevel="0" collapsed="false"/>
    <row r="81" s="31" customFormat="true" ht="6.95" hidden="true" customHeight="true" outlineLevel="0" collapsed="false">
      <c r="A81" s="24"/>
      <c r="B81" s="179"/>
      <c r="C81" s="180"/>
      <c r="D81" s="180"/>
      <c r="E81" s="180"/>
      <c r="F81" s="180"/>
      <c r="G81" s="180"/>
      <c r="H81" s="180"/>
      <c r="I81" s="181"/>
      <c r="J81" s="180"/>
      <c r="K81" s="180"/>
      <c r="L81" s="49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</row>
    <row r="82" s="31" customFormat="true" ht="24.95" hidden="true" customHeight="true" outlineLevel="0" collapsed="false">
      <c r="A82" s="24"/>
      <c r="B82" s="25"/>
      <c r="C82" s="9" t="s">
        <v>127</v>
      </c>
      <c r="D82" s="26"/>
      <c r="E82" s="26"/>
      <c r="F82" s="26"/>
      <c r="G82" s="26"/>
      <c r="H82" s="26"/>
      <c r="I82" s="138"/>
      <c r="J82" s="26"/>
      <c r="K82" s="26"/>
      <c r="L82" s="49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</row>
    <row r="83" s="31" customFormat="true" ht="6.95" hidden="true" customHeight="true" outlineLevel="0" collapsed="false">
      <c r="A83" s="24"/>
      <c r="B83" s="25"/>
      <c r="C83" s="26"/>
      <c r="D83" s="26"/>
      <c r="E83" s="26"/>
      <c r="F83" s="26"/>
      <c r="G83" s="26"/>
      <c r="H83" s="26"/>
      <c r="I83" s="138"/>
      <c r="J83" s="26"/>
      <c r="K83" s="26"/>
      <c r="L83" s="49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 s="31" customFormat="true" ht="12" hidden="true" customHeight="true" outlineLevel="0" collapsed="false">
      <c r="A84" s="24"/>
      <c r="B84" s="25"/>
      <c r="C84" s="17" t="s">
        <v>15</v>
      </c>
      <c r="D84" s="26"/>
      <c r="E84" s="26"/>
      <c r="F84" s="26"/>
      <c r="G84" s="26"/>
      <c r="H84" s="26"/>
      <c r="I84" s="138"/>
      <c r="J84" s="26"/>
      <c r="K84" s="26"/>
      <c r="L84" s="49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 s="31" customFormat="true" ht="23.25" hidden="true" customHeight="true" outlineLevel="0" collapsed="false">
      <c r="A85" s="24"/>
      <c r="B85" s="25"/>
      <c r="C85" s="26"/>
      <c r="D85" s="26"/>
      <c r="E85" s="182" t="str">
        <f aca="false">E7</f>
        <v>TECHNICKÉ SLUŽBY KŘINICE - 4 bytové jednotky, na st. p. č. 118 k.ú. Křinice</v>
      </c>
      <c r="F85" s="182"/>
      <c r="G85" s="182"/>
      <c r="H85" s="182"/>
      <c r="I85" s="138"/>
      <c r="J85" s="26"/>
      <c r="K85" s="26"/>
      <c r="L85" s="49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</row>
    <row r="86" s="31" customFormat="true" ht="12" hidden="true" customHeight="true" outlineLevel="0" collapsed="false">
      <c r="A86" s="24"/>
      <c r="B86" s="25"/>
      <c r="C86" s="17" t="s">
        <v>123</v>
      </c>
      <c r="D86" s="26"/>
      <c r="E86" s="26"/>
      <c r="F86" s="26"/>
      <c r="G86" s="26"/>
      <c r="H86" s="26"/>
      <c r="I86" s="138"/>
      <c r="J86" s="26"/>
      <c r="K86" s="26"/>
      <c r="L86" s="49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</row>
    <row r="87" s="31" customFormat="true" ht="16.5" hidden="true" customHeight="true" outlineLevel="0" collapsed="false">
      <c r="A87" s="24"/>
      <c r="B87" s="25"/>
      <c r="C87" s="26"/>
      <c r="D87" s="26"/>
      <c r="E87" s="64" t="str">
        <f aca="false">E9</f>
        <v>01c - Výměna střešní krytiny</v>
      </c>
      <c r="F87" s="64"/>
      <c r="G87" s="64"/>
      <c r="H87" s="64"/>
      <c r="I87" s="138"/>
      <c r="J87" s="26"/>
      <c r="K87" s="26"/>
      <c r="L87" s="49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</row>
    <row r="88" s="31" customFormat="true" ht="6.95" hidden="true" customHeight="true" outlineLevel="0" collapsed="false">
      <c r="A88" s="24"/>
      <c r="B88" s="25"/>
      <c r="C88" s="26"/>
      <c r="D88" s="26"/>
      <c r="E88" s="26"/>
      <c r="F88" s="26"/>
      <c r="G88" s="26"/>
      <c r="H88" s="26"/>
      <c r="I88" s="138"/>
      <c r="J88" s="26"/>
      <c r="K88" s="26"/>
      <c r="L88" s="49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</row>
    <row r="89" s="31" customFormat="true" ht="12" hidden="true" customHeight="true" outlineLevel="0" collapsed="false">
      <c r="A89" s="24"/>
      <c r="B89" s="25"/>
      <c r="C89" s="17" t="s">
        <v>19</v>
      </c>
      <c r="D89" s="26"/>
      <c r="E89" s="26"/>
      <c r="F89" s="18" t="str">
        <f aca="false">F12</f>
        <v>st. p. č. 118 k.ú. Křinice</v>
      </c>
      <c r="G89" s="26"/>
      <c r="H89" s="26"/>
      <c r="I89" s="140" t="s">
        <v>21</v>
      </c>
      <c r="J89" s="183" t="str">
        <f aca="false">IF(J12="","",J12)</f>
        <v>13. 5. 2020</v>
      </c>
      <c r="K89" s="26"/>
      <c r="L89" s="49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</row>
    <row r="90" s="31" customFormat="true" ht="6.95" hidden="true" customHeight="true" outlineLevel="0" collapsed="false">
      <c r="A90" s="24"/>
      <c r="B90" s="25"/>
      <c r="C90" s="26"/>
      <c r="D90" s="26"/>
      <c r="E90" s="26"/>
      <c r="F90" s="26"/>
      <c r="G90" s="26"/>
      <c r="H90" s="26"/>
      <c r="I90" s="138"/>
      <c r="J90" s="26"/>
      <c r="K90" s="26"/>
      <c r="L90" s="49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</row>
    <row r="91" s="31" customFormat="true" ht="15.15" hidden="true" customHeight="true" outlineLevel="0" collapsed="false">
      <c r="A91" s="24"/>
      <c r="B91" s="25"/>
      <c r="C91" s="17" t="s">
        <v>23</v>
      </c>
      <c r="D91" s="26"/>
      <c r="E91" s="26"/>
      <c r="F91" s="18" t="str">
        <f aca="false">E15</f>
        <v>Obec Křinice</v>
      </c>
      <c r="G91" s="26"/>
      <c r="H91" s="26"/>
      <c r="I91" s="140" t="s">
        <v>31</v>
      </c>
      <c r="J91" s="184" t="str">
        <f aca="false">E21</f>
        <v>Tomáš Valenta</v>
      </c>
      <c r="K91" s="26"/>
      <c r="L91" s="49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</row>
    <row r="92" s="31" customFormat="true" ht="15.15" hidden="true" customHeight="true" outlineLevel="0" collapsed="false">
      <c r="A92" s="24"/>
      <c r="B92" s="25"/>
      <c r="C92" s="17" t="s">
        <v>29</v>
      </c>
      <c r="D92" s="26"/>
      <c r="E92" s="26"/>
      <c r="F92" s="18" t="str">
        <f aca="false">IF(E18="","",E18)</f>
        <v>Vyplň údaj</v>
      </c>
      <c r="G92" s="26"/>
      <c r="H92" s="26"/>
      <c r="I92" s="140" t="s">
        <v>36</v>
      </c>
      <c r="J92" s="184" t="str">
        <f aca="false">E24</f>
        <v>Tomáš Valenta</v>
      </c>
      <c r="K92" s="26"/>
      <c r="L92" s="49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</row>
    <row r="93" s="31" customFormat="true" ht="10.3" hidden="true" customHeight="true" outlineLevel="0" collapsed="false">
      <c r="A93" s="24"/>
      <c r="B93" s="25"/>
      <c r="C93" s="26"/>
      <c r="D93" s="26"/>
      <c r="E93" s="26"/>
      <c r="F93" s="26"/>
      <c r="G93" s="26"/>
      <c r="H93" s="26"/>
      <c r="I93" s="138"/>
      <c r="J93" s="26"/>
      <c r="K93" s="26"/>
      <c r="L93" s="49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</row>
    <row r="94" s="31" customFormat="true" ht="29.3" hidden="true" customHeight="true" outlineLevel="0" collapsed="false">
      <c r="A94" s="24"/>
      <c r="B94" s="25"/>
      <c r="C94" s="185" t="s">
        <v>128</v>
      </c>
      <c r="D94" s="186"/>
      <c r="E94" s="186"/>
      <c r="F94" s="186"/>
      <c r="G94" s="186"/>
      <c r="H94" s="186"/>
      <c r="I94" s="187"/>
      <c r="J94" s="188" t="s">
        <v>129</v>
      </c>
      <c r="K94" s="186"/>
      <c r="L94" s="49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</row>
    <row r="95" s="31" customFormat="true" ht="10.3" hidden="true" customHeight="true" outlineLevel="0" collapsed="false">
      <c r="A95" s="24"/>
      <c r="B95" s="25"/>
      <c r="C95" s="26"/>
      <c r="D95" s="26"/>
      <c r="E95" s="26"/>
      <c r="F95" s="26"/>
      <c r="G95" s="26"/>
      <c r="H95" s="26"/>
      <c r="I95" s="138"/>
      <c r="J95" s="26"/>
      <c r="K95" s="26"/>
      <c r="L95" s="49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</row>
    <row r="96" s="31" customFormat="true" ht="22.8" hidden="true" customHeight="true" outlineLevel="0" collapsed="false">
      <c r="A96" s="24"/>
      <c r="B96" s="25"/>
      <c r="C96" s="189" t="s">
        <v>130</v>
      </c>
      <c r="D96" s="26"/>
      <c r="E96" s="26"/>
      <c r="F96" s="26"/>
      <c r="G96" s="26"/>
      <c r="H96" s="26"/>
      <c r="I96" s="138"/>
      <c r="J96" s="190" t="n">
        <f aca="false">J123</f>
        <v>0</v>
      </c>
      <c r="K96" s="26"/>
      <c r="L96" s="49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U96" s="3" t="s">
        <v>131</v>
      </c>
    </row>
    <row r="97" s="191" customFormat="true" ht="24.95" hidden="true" customHeight="true" outlineLevel="0" collapsed="false">
      <c r="B97" s="192"/>
      <c r="C97" s="193"/>
      <c r="D97" s="194" t="s">
        <v>140</v>
      </c>
      <c r="E97" s="195"/>
      <c r="F97" s="195"/>
      <c r="G97" s="195"/>
      <c r="H97" s="195"/>
      <c r="I97" s="196"/>
      <c r="J97" s="197" t="n">
        <f aca="false">J124</f>
        <v>0</v>
      </c>
      <c r="K97" s="193"/>
      <c r="L97" s="198"/>
    </row>
    <row r="98" s="199" customFormat="true" ht="19.95" hidden="true" customHeight="true" outlineLevel="0" collapsed="false">
      <c r="B98" s="200"/>
      <c r="C98" s="117"/>
      <c r="D98" s="201" t="s">
        <v>1970</v>
      </c>
      <c r="E98" s="202"/>
      <c r="F98" s="202"/>
      <c r="G98" s="202"/>
      <c r="H98" s="202"/>
      <c r="I98" s="203"/>
      <c r="J98" s="204" t="n">
        <f aca="false">J125</f>
        <v>0</v>
      </c>
      <c r="K98" s="117"/>
      <c r="L98" s="205"/>
    </row>
    <row r="99" s="199" customFormat="true" ht="19.95" hidden="true" customHeight="true" outlineLevel="0" collapsed="false">
      <c r="B99" s="200"/>
      <c r="C99" s="117"/>
      <c r="D99" s="201" t="s">
        <v>1302</v>
      </c>
      <c r="E99" s="202"/>
      <c r="F99" s="202"/>
      <c r="G99" s="202"/>
      <c r="H99" s="202"/>
      <c r="I99" s="203"/>
      <c r="J99" s="204" t="n">
        <f aca="false">J130</f>
        <v>0</v>
      </c>
      <c r="K99" s="117"/>
      <c r="L99" s="205"/>
    </row>
    <row r="100" s="199" customFormat="true" ht="19.95" hidden="true" customHeight="true" outlineLevel="0" collapsed="false">
      <c r="B100" s="200"/>
      <c r="C100" s="117"/>
      <c r="D100" s="201" t="s">
        <v>1600</v>
      </c>
      <c r="E100" s="202"/>
      <c r="F100" s="202"/>
      <c r="G100" s="202"/>
      <c r="H100" s="202"/>
      <c r="I100" s="203"/>
      <c r="J100" s="204" t="n">
        <f aca="false">J190</f>
        <v>0</v>
      </c>
      <c r="K100" s="117"/>
      <c r="L100" s="205"/>
    </row>
    <row r="101" s="199" customFormat="true" ht="19.95" hidden="true" customHeight="true" outlineLevel="0" collapsed="false">
      <c r="B101" s="200"/>
      <c r="C101" s="117"/>
      <c r="D101" s="201" t="s">
        <v>1971</v>
      </c>
      <c r="E101" s="202"/>
      <c r="F101" s="202"/>
      <c r="G101" s="202"/>
      <c r="H101" s="202"/>
      <c r="I101" s="203"/>
      <c r="J101" s="204" t="n">
        <f aca="false">J209</f>
        <v>0</v>
      </c>
      <c r="K101" s="117"/>
      <c r="L101" s="205"/>
    </row>
    <row r="102" s="191" customFormat="true" ht="24.95" hidden="true" customHeight="true" outlineLevel="0" collapsed="false">
      <c r="B102" s="192"/>
      <c r="C102" s="193"/>
      <c r="D102" s="194" t="s">
        <v>143</v>
      </c>
      <c r="E102" s="195"/>
      <c r="F102" s="195"/>
      <c r="G102" s="195"/>
      <c r="H102" s="195"/>
      <c r="I102" s="196"/>
      <c r="J102" s="197" t="n">
        <f aca="false">J245</f>
        <v>0</v>
      </c>
      <c r="K102" s="193"/>
      <c r="L102" s="198"/>
    </row>
    <row r="103" s="199" customFormat="true" ht="19.95" hidden="true" customHeight="true" outlineLevel="0" collapsed="false">
      <c r="B103" s="200"/>
      <c r="C103" s="117"/>
      <c r="D103" s="201" t="s">
        <v>144</v>
      </c>
      <c r="E103" s="202"/>
      <c r="F103" s="202"/>
      <c r="G103" s="202"/>
      <c r="H103" s="202"/>
      <c r="I103" s="203"/>
      <c r="J103" s="204" t="n">
        <f aca="false">J246</f>
        <v>0</v>
      </c>
      <c r="K103" s="117"/>
      <c r="L103" s="205"/>
    </row>
    <row r="104" s="31" customFormat="true" ht="21.85" hidden="true" customHeight="true" outlineLevel="0" collapsed="false">
      <c r="A104" s="24"/>
      <c r="B104" s="25"/>
      <c r="C104" s="26"/>
      <c r="D104" s="26"/>
      <c r="E104" s="26"/>
      <c r="F104" s="26"/>
      <c r="G104" s="26"/>
      <c r="H104" s="26"/>
      <c r="I104" s="138"/>
      <c r="J104" s="26"/>
      <c r="K104" s="26"/>
      <c r="L104" s="49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</row>
    <row r="105" s="31" customFormat="true" ht="6.95" hidden="true" customHeight="true" outlineLevel="0" collapsed="false">
      <c r="A105" s="24"/>
      <c r="B105" s="52"/>
      <c r="C105" s="53"/>
      <c r="D105" s="53"/>
      <c r="E105" s="53"/>
      <c r="F105" s="53"/>
      <c r="G105" s="53"/>
      <c r="H105" s="53"/>
      <c r="I105" s="178"/>
      <c r="J105" s="53"/>
      <c r="K105" s="53"/>
      <c r="L105" s="49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</row>
    <row r="106" customFormat="false" ht="12.8" hidden="true" customHeight="false" outlineLevel="0" collapsed="false"/>
    <row r="107" customFormat="false" ht="12.8" hidden="true" customHeight="false" outlineLevel="0" collapsed="false"/>
    <row r="108" customFormat="false" ht="12.8" hidden="true" customHeight="false" outlineLevel="0" collapsed="false"/>
    <row r="109" s="31" customFormat="true" ht="6.95" hidden="false" customHeight="true" outlineLevel="0" collapsed="false">
      <c r="A109" s="24"/>
      <c r="B109" s="54"/>
      <c r="C109" s="55"/>
      <c r="D109" s="55"/>
      <c r="E109" s="55"/>
      <c r="F109" s="55"/>
      <c r="G109" s="55"/>
      <c r="H109" s="55"/>
      <c r="I109" s="181"/>
      <c r="J109" s="55"/>
      <c r="K109" s="55"/>
      <c r="L109" s="49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</row>
    <row r="110" s="31" customFormat="true" ht="24.95" hidden="false" customHeight="true" outlineLevel="0" collapsed="false">
      <c r="A110" s="24"/>
      <c r="B110" s="25"/>
      <c r="C110" s="9" t="s">
        <v>145</v>
      </c>
      <c r="D110" s="26"/>
      <c r="E110" s="26"/>
      <c r="F110" s="26"/>
      <c r="G110" s="26"/>
      <c r="H110" s="26"/>
      <c r="I110" s="138"/>
      <c r="J110" s="26"/>
      <c r="K110" s="26"/>
      <c r="L110" s="49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</row>
    <row r="111" s="31" customFormat="true" ht="6.95" hidden="false" customHeight="true" outlineLevel="0" collapsed="false">
      <c r="A111" s="24"/>
      <c r="B111" s="25"/>
      <c r="C111" s="26"/>
      <c r="D111" s="26"/>
      <c r="E111" s="26"/>
      <c r="F111" s="26"/>
      <c r="G111" s="26"/>
      <c r="H111" s="26"/>
      <c r="I111" s="138"/>
      <c r="J111" s="26"/>
      <c r="K111" s="26"/>
      <c r="L111" s="49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</row>
    <row r="112" s="31" customFormat="true" ht="12" hidden="false" customHeight="true" outlineLevel="0" collapsed="false">
      <c r="A112" s="24"/>
      <c r="B112" s="25"/>
      <c r="C112" s="17" t="s">
        <v>15</v>
      </c>
      <c r="D112" s="26"/>
      <c r="E112" s="26"/>
      <c r="F112" s="26"/>
      <c r="G112" s="26"/>
      <c r="H112" s="26"/>
      <c r="I112" s="138"/>
      <c r="J112" s="26"/>
      <c r="K112" s="26"/>
      <c r="L112" s="49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</row>
    <row r="113" s="31" customFormat="true" ht="23.25" hidden="false" customHeight="true" outlineLevel="0" collapsed="false">
      <c r="A113" s="24"/>
      <c r="B113" s="25"/>
      <c r="C113" s="26"/>
      <c r="D113" s="26"/>
      <c r="E113" s="182" t="str">
        <f aca="false">E7</f>
        <v>TECHNICKÉ SLUŽBY KŘINICE - 4 bytové jednotky, na st. p. č. 118 k.ú. Křinice</v>
      </c>
      <c r="F113" s="182"/>
      <c r="G113" s="182"/>
      <c r="H113" s="182"/>
      <c r="I113" s="138"/>
      <c r="J113" s="26"/>
      <c r="K113" s="26"/>
      <c r="L113" s="49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</row>
    <row r="114" s="31" customFormat="true" ht="12" hidden="false" customHeight="true" outlineLevel="0" collapsed="false">
      <c r="A114" s="24"/>
      <c r="B114" s="25"/>
      <c r="C114" s="17" t="s">
        <v>123</v>
      </c>
      <c r="D114" s="26"/>
      <c r="E114" s="26"/>
      <c r="F114" s="26"/>
      <c r="G114" s="26"/>
      <c r="H114" s="26"/>
      <c r="I114" s="138"/>
      <c r="J114" s="26"/>
      <c r="K114" s="26"/>
      <c r="L114" s="49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</row>
    <row r="115" s="31" customFormat="true" ht="16.5" hidden="false" customHeight="true" outlineLevel="0" collapsed="false">
      <c r="A115" s="24"/>
      <c r="B115" s="25"/>
      <c r="C115" s="26"/>
      <c r="D115" s="26"/>
      <c r="E115" s="64" t="str">
        <f aca="false">E9</f>
        <v>01c - Výměna střešní krytiny</v>
      </c>
      <c r="F115" s="64"/>
      <c r="G115" s="64"/>
      <c r="H115" s="64"/>
      <c r="I115" s="138"/>
      <c r="J115" s="26"/>
      <c r="K115" s="26"/>
      <c r="L115" s="49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 s="31" customFormat="true" ht="6.95" hidden="false" customHeight="true" outlineLevel="0" collapsed="false">
      <c r="A116" s="24"/>
      <c r="B116" s="25"/>
      <c r="C116" s="26"/>
      <c r="D116" s="26"/>
      <c r="E116" s="26"/>
      <c r="F116" s="26"/>
      <c r="G116" s="26"/>
      <c r="H116" s="26"/>
      <c r="I116" s="138"/>
      <c r="J116" s="26"/>
      <c r="K116" s="26"/>
      <c r="L116" s="49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 s="31" customFormat="true" ht="12" hidden="false" customHeight="true" outlineLevel="0" collapsed="false">
      <c r="A117" s="24"/>
      <c r="B117" s="25"/>
      <c r="C117" s="17" t="s">
        <v>19</v>
      </c>
      <c r="D117" s="26"/>
      <c r="E117" s="26"/>
      <c r="F117" s="18" t="str">
        <f aca="false">F12</f>
        <v>st. p. č. 118 k.ú. Křinice</v>
      </c>
      <c r="G117" s="26"/>
      <c r="H117" s="26"/>
      <c r="I117" s="140" t="s">
        <v>21</v>
      </c>
      <c r="J117" s="183" t="str">
        <f aca="false">IF(J12="","",J12)</f>
        <v>13. 5. 2020</v>
      </c>
      <c r="K117" s="26"/>
      <c r="L117" s="49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 s="31" customFormat="true" ht="6.95" hidden="false" customHeight="true" outlineLevel="0" collapsed="false">
      <c r="A118" s="24"/>
      <c r="B118" s="25"/>
      <c r="C118" s="26"/>
      <c r="D118" s="26"/>
      <c r="E118" s="26"/>
      <c r="F118" s="26"/>
      <c r="G118" s="26"/>
      <c r="H118" s="26"/>
      <c r="I118" s="138"/>
      <c r="J118" s="26"/>
      <c r="K118" s="26"/>
      <c r="L118" s="49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  <row r="119" s="31" customFormat="true" ht="15.15" hidden="false" customHeight="true" outlineLevel="0" collapsed="false">
      <c r="A119" s="24"/>
      <c r="B119" s="25"/>
      <c r="C119" s="17" t="s">
        <v>23</v>
      </c>
      <c r="D119" s="26"/>
      <c r="E119" s="26"/>
      <c r="F119" s="18" t="str">
        <f aca="false">E15</f>
        <v>Obec Křinice</v>
      </c>
      <c r="G119" s="26"/>
      <c r="H119" s="26"/>
      <c r="I119" s="140" t="s">
        <v>31</v>
      </c>
      <c r="J119" s="184" t="str">
        <f aca="false">E21</f>
        <v>Tomáš Valenta</v>
      </c>
      <c r="K119" s="26"/>
      <c r="L119" s="49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</row>
    <row r="120" s="31" customFormat="true" ht="15.15" hidden="false" customHeight="true" outlineLevel="0" collapsed="false">
      <c r="A120" s="24"/>
      <c r="B120" s="25"/>
      <c r="C120" s="17" t="s">
        <v>29</v>
      </c>
      <c r="D120" s="26"/>
      <c r="E120" s="26"/>
      <c r="F120" s="18" t="str">
        <f aca="false">IF(E18="","",E18)</f>
        <v>Vyplň údaj</v>
      </c>
      <c r="G120" s="26"/>
      <c r="H120" s="26"/>
      <c r="I120" s="140" t="s">
        <v>36</v>
      </c>
      <c r="J120" s="184" t="str">
        <f aca="false">E24</f>
        <v>Tomáš Valenta</v>
      </c>
      <c r="K120" s="26"/>
      <c r="L120" s="49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</row>
    <row r="121" s="31" customFormat="true" ht="10.3" hidden="false" customHeight="true" outlineLevel="0" collapsed="false">
      <c r="A121" s="24"/>
      <c r="B121" s="25"/>
      <c r="C121" s="26"/>
      <c r="D121" s="26"/>
      <c r="E121" s="26"/>
      <c r="F121" s="26"/>
      <c r="G121" s="26"/>
      <c r="H121" s="26"/>
      <c r="I121" s="138"/>
      <c r="J121" s="26"/>
      <c r="K121" s="26"/>
      <c r="L121" s="49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</row>
    <row r="122" s="214" customFormat="true" ht="29.3" hidden="false" customHeight="true" outlineLevel="0" collapsed="false">
      <c r="A122" s="206"/>
      <c r="B122" s="207"/>
      <c r="C122" s="208" t="s">
        <v>146</v>
      </c>
      <c r="D122" s="209" t="s">
        <v>64</v>
      </c>
      <c r="E122" s="209" t="s">
        <v>60</v>
      </c>
      <c r="F122" s="209" t="s">
        <v>61</v>
      </c>
      <c r="G122" s="209" t="s">
        <v>147</v>
      </c>
      <c r="H122" s="209" t="s">
        <v>148</v>
      </c>
      <c r="I122" s="210" t="s">
        <v>149</v>
      </c>
      <c r="J122" s="211" t="s">
        <v>129</v>
      </c>
      <c r="K122" s="212" t="s">
        <v>150</v>
      </c>
      <c r="L122" s="213"/>
      <c r="M122" s="82"/>
      <c r="N122" s="83" t="s">
        <v>43</v>
      </c>
      <c r="O122" s="83" t="s">
        <v>151</v>
      </c>
      <c r="P122" s="83" t="s">
        <v>152</v>
      </c>
      <c r="Q122" s="83" t="s">
        <v>153</v>
      </c>
      <c r="R122" s="83" t="s">
        <v>154</v>
      </c>
      <c r="S122" s="83" t="s">
        <v>155</v>
      </c>
      <c r="T122" s="84" t="s">
        <v>156</v>
      </c>
      <c r="U122" s="206"/>
      <c r="V122" s="206"/>
      <c r="W122" s="206"/>
      <c r="X122" s="206"/>
      <c r="Y122" s="206"/>
      <c r="Z122" s="206"/>
      <c r="AA122" s="206"/>
      <c r="AB122" s="206"/>
      <c r="AC122" s="206"/>
      <c r="AD122" s="206"/>
      <c r="AE122" s="206"/>
    </row>
    <row r="123" s="31" customFormat="true" ht="22.8" hidden="false" customHeight="true" outlineLevel="0" collapsed="false">
      <c r="A123" s="24"/>
      <c r="B123" s="25"/>
      <c r="C123" s="90" t="s">
        <v>157</v>
      </c>
      <c r="D123" s="26"/>
      <c r="E123" s="26"/>
      <c r="F123" s="26"/>
      <c r="G123" s="26"/>
      <c r="H123" s="26"/>
      <c r="I123" s="138"/>
      <c r="J123" s="215" t="n">
        <f aca="false">BK123</f>
        <v>0</v>
      </c>
      <c r="K123" s="26"/>
      <c r="L123" s="30"/>
      <c r="M123" s="85"/>
      <c r="N123" s="216"/>
      <c r="O123" s="86"/>
      <c r="P123" s="217" t="n">
        <f aca="false">P124+P245</f>
        <v>0</v>
      </c>
      <c r="Q123" s="86"/>
      <c r="R123" s="217" t="n">
        <f aca="false">R124+R245</f>
        <v>18.34127612</v>
      </c>
      <c r="S123" s="86"/>
      <c r="T123" s="218" t="n">
        <f aca="false">T124+T245</f>
        <v>15.2217945</v>
      </c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T123" s="3" t="s">
        <v>78</v>
      </c>
      <c r="AU123" s="3" t="s">
        <v>131</v>
      </c>
      <c r="BK123" s="219" t="n">
        <f aca="false">BK124+BK245</f>
        <v>0</v>
      </c>
    </row>
    <row r="124" s="220" customFormat="true" ht="25.9" hidden="false" customHeight="true" outlineLevel="0" collapsed="false">
      <c r="B124" s="221"/>
      <c r="C124" s="222"/>
      <c r="D124" s="223" t="s">
        <v>78</v>
      </c>
      <c r="E124" s="224" t="s">
        <v>320</v>
      </c>
      <c r="F124" s="224" t="s">
        <v>321</v>
      </c>
      <c r="G124" s="222"/>
      <c r="H124" s="222"/>
      <c r="I124" s="225"/>
      <c r="J124" s="226" t="n">
        <f aca="false">BK124</f>
        <v>0</v>
      </c>
      <c r="K124" s="222"/>
      <c r="L124" s="227"/>
      <c r="M124" s="228"/>
      <c r="N124" s="229"/>
      <c r="O124" s="229"/>
      <c r="P124" s="230" t="n">
        <f aca="false">P125+P130+P190+P209</f>
        <v>0</v>
      </c>
      <c r="Q124" s="229"/>
      <c r="R124" s="230" t="n">
        <f aca="false">R125+R130+R190+R209</f>
        <v>18.34127612</v>
      </c>
      <c r="S124" s="229"/>
      <c r="T124" s="231" t="n">
        <f aca="false">T125+T130+T190+T209</f>
        <v>15.2217945</v>
      </c>
      <c r="AR124" s="232" t="s">
        <v>88</v>
      </c>
      <c r="AT124" s="233" t="s">
        <v>78</v>
      </c>
      <c r="AU124" s="233" t="s">
        <v>79</v>
      </c>
      <c r="AY124" s="232" t="s">
        <v>160</v>
      </c>
      <c r="BK124" s="234" t="n">
        <f aca="false">BK125+BK130+BK190+BK209</f>
        <v>0</v>
      </c>
    </row>
    <row r="125" s="220" customFormat="true" ht="22.8" hidden="false" customHeight="true" outlineLevel="0" collapsed="false">
      <c r="B125" s="221"/>
      <c r="C125" s="222"/>
      <c r="D125" s="223" t="s">
        <v>78</v>
      </c>
      <c r="E125" s="235" t="s">
        <v>1972</v>
      </c>
      <c r="F125" s="235" t="s">
        <v>1973</v>
      </c>
      <c r="G125" s="222"/>
      <c r="H125" s="222"/>
      <c r="I125" s="225"/>
      <c r="J125" s="236" t="n">
        <f aca="false">BK125</f>
        <v>0</v>
      </c>
      <c r="K125" s="222"/>
      <c r="L125" s="227"/>
      <c r="M125" s="228"/>
      <c r="N125" s="229"/>
      <c r="O125" s="229"/>
      <c r="P125" s="230" t="n">
        <f aca="false">SUM(P126:P129)</f>
        <v>0</v>
      </c>
      <c r="Q125" s="229"/>
      <c r="R125" s="230" t="n">
        <f aca="false">SUM(R126:R129)</f>
        <v>0.4371864</v>
      </c>
      <c r="S125" s="229"/>
      <c r="T125" s="231" t="n">
        <f aca="false">SUM(T126:T129)</f>
        <v>0</v>
      </c>
      <c r="AR125" s="232" t="s">
        <v>88</v>
      </c>
      <c r="AT125" s="233" t="s">
        <v>78</v>
      </c>
      <c r="AU125" s="233" t="s">
        <v>86</v>
      </c>
      <c r="AY125" s="232" t="s">
        <v>160</v>
      </c>
      <c r="BK125" s="234" t="n">
        <f aca="false">SUM(BK126:BK129)</f>
        <v>0</v>
      </c>
    </row>
    <row r="126" s="31" customFormat="true" ht="21.75" hidden="false" customHeight="true" outlineLevel="0" collapsed="false">
      <c r="A126" s="24"/>
      <c r="B126" s="25"/>
      <c r="C126" s="237" t="s">
        <v>86</v>
      </c>
      <c r="D126" s="237" t="s">
        <v>162</v>
      </c>
      <c r="E126" s="238" t="s">
        <v>1974</v>
      </c>
      <c r="F126" s="239" t="s">
        <v>1975</v>
      </c>
      <c r="G126" s="240" t="s">
        <v>213</v>
      </c>
      <c r="H126" s="241" t="n">
        <v>68.31</v>
      </c>
      <c r="I126" s="242"/>
      <c r="J126" s="243" t="n">
        <f aca="false">ROUND(I126*H126,2)</f>
        <v>0</v>
      </c>
      <c r="K126" s="244"/>
      <c r="L126" s="30"/>
      <c r="M126" s="245"/>
      <c r="N126" s="246" t="s">
        <v>44</v>
      </c>
      <c r="O126" s="74"/>
      <c r="P126" s="247" t="n">
        <f aca="false">O126*H126</f>
        <v>0</v>
      </c>
      <c r="Q126" s="247" t="n">
        <v>0.00088</v>
      </c>
      <c r="R126" s="247" t="n">
        <f aca="false">Q126*H126</f>
        <v>0.0601128</v>
      </c>
      <c r="S126" s="247" t="n">
        <v>0</v>
      </c>
      <c r="T126" s="248" t="n">
        <f aca="false">S126*H126</f>
        <v>0</v>
      </c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R126" s="249" t="s">
        <v>256</v>
      </c>
      <c r="AT126" s="249" t="s">
        <v>162</v>
      </c>
      <c r="AU126" s="249" t="s">
        <v>88</v>
      </c>
      <c r="AY126" s="3" t="s">
        <v>160</v>
      </c>
      <c r="BE126" s="250" t="n">
        <f aca="false">IF(N126="základní",J126,0)</f>
        <v>0</v>
      </c>
      <c r="BF126" s="250" t="n">
        <f aca="false">IF(N126="snížená",J126,0)</f>
        <v>0</v>
      </c>
      <c r="BG126" s="250" t="n">
        <f aca="false">IF(N126="zákl. přenesená",J126,0)</f>
        <v>0</v>
      </c>
      <c r="BH126" s="250" t="n">
        <f aca="false">IF(N126="sníž. přenesená",J126,0)</f>
        <v>0</v>
      </c>
      <c r="BI126" s="250" t="n">
        <f aca="false">IF(N126="nulová",J126,0)</f>
        <v>0</v>
      </c>
      <c r="BJ126" s="3" t="s">
        <v>86</v>
      </c>
      <c r="BK126" s="250" t="n">
        <f aca="false">ROUND(I126*H126,2)</f>
        <v>0</v>
      </c>
      <c r="BL126" s="3" t="s">
        <v>256</v>
      </c>
      <c r="BM126" s="249" t="s">
        <v>1976</v>
      </c>
    </row>
    <row r="127" s="31" customFormat="true" ht="33" hidden="false" customHeight="true" outlineLevel="0" collapsed="false">
      <c r="A127" s="24"/>
      <c r="B127" s="25"/>
      <c r="C127" s="287" t="s">
        <v>88</v>
      </c>
      <c r="D127" s="287" t="s">
        <v>262</v>
      </c>
      <c r="E127" s="288" t="s">
        <v>1977</v>
      </c>
      <c r="F127" s="289" t="s">
        <v>1978</v>
      </c>
      <c r="G127" s="290" t="s">
        <v>213</v>
      </c>
      <c r="H127" s="291" t="n">
        <v>78.557</v>
      </c>
      <c r="I127" s="292"/>
      <c r="J127" s="293" t="n">
        <f aca="false">ROUND(I127*H127,2)</f>
        <v>0</v>
      </c>
      <c r="K127" s="294"/>
      <c r="L127" s="295"/>
      <c r="M127" s="296"/>
      <c r="N127" s="297" t="s">
        <v>44</v>
      </c>
      <c r="O127" s="74"/>
      <c r="P127" s="247" t="n">
        <f aca="false">O127*H127</f>
        <v>0</v>
      </c>
      <c r="Q127" s="247" t="n">
        <v>0.0048</v>
      </c>
      <c r="R127" s="247" t="n">
        <f aca="false">Q127*H127</f>
        <v>0.3770736</v>
      </c>
      <c r="S127" s="247" t="n">
        <v>0</v>
      </c>
      <c r="T127" s="248" t="n">
        <f aca="false">S127*H127</f>
        <v>0</v>
      </c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R127" s="249" t="s">
        <v>331</v>
      </c>
      <c r="AT127" s="249" t="s">
        <v>262</v>
      </c>
      <c r="AU127" s="249" t="s">
        <v>88</v>
      </c>
      <c r="AY127" s="3" t="s">
        <v>160</v>
      </c>
      <c r="BE127" s="250" t="n">
        <f aca="false">IF(N127="základní",J127,0)</f>
        <v>0</v>
      </c>
      <c r="BF127" s="250" t="n">
        <f aca="false">IF(N127="snížená",J127,0)</f>
        <v>0</v>
      </c>
      <c r="BG127" s="250" t="n">
        <f aca="false">IF(N127="zákl. přenesená",J127,0)</f>
        <v>0</v>
      </c>
      <c r="BH127" s="250" t="n">
        <f aca="false">IF(N127="sníž. přenesená",J127,0)</f>
        <v>0</v>
      </c>
      <c r="BI127" s="250" t="n">
        <f aca="false">IF(N127="nulová",J127,0)</f>
        <v>0</v>
      </c>
      <c r="BJ127" s="3" t="s">
        <v>86</v>
      </c>
      <c r="BK127" s="250" t="n">
        <f aca="false">ROUND(I127*H127,2)</f>
        <v>0</v>
      </c>
      <c r="BL127" s="3" t="s">
        <v>256</v>
      </c>
      <c r="BM127" s="249" t="s">
        <v>1979</v>
      </c>
    </row>
    <row r="128" s="251" customFormat="true" ht="12.8" hidden="false" customHeight="false" outlineLevel="0" collapsed="false">
      <c r="B128" s="252"/>
      <c r="C128" s="253"/>
      <c r="D128" s="254" t="s">
        <v>168</v>
      </c>
      <c r="E128" s="253"/>
      <c r="F128" s="256" t="s">
        <v>1980</v>
      </c>
      <c r="G128" s="253"/>
      <c r="H128" s="257" t="n">
        <v>78.557</v>
      </c>
      <c r="I128" s="258"/>
      <c r="J128" s="253"/>
      <c r="K128" s="253"/>
      <c r="L128" s="259"/>
      <c r="M128" s="260"/>
      <c r="N128" s="261"/>
      <c r="O128" s="261"/>
      <c r="P128" s="261"/>
      <c r="Q128" s="261"/>
      <c r="R128" s="261"/>
      <c r="S128" s="261"/>
      <c r="T128" s="262"/>
      <c r="AT128" s="263" t="s">
        <v>168</v>
      </c>
      <c r="AU128" s="263" t="s">
        <v>88</v>
      </c>
      <c r="AV128" s="251" t="s">
        <v>88</v>
      </c>
      <c r="AW128" s="251" t="s">
        <v>3</v>
      </c>
      <c r="AX128" s="251" t="s">
        <v>86</v>
      </c>
      <c r="AY128" s="263" t="s">
        <v>160</v>
      </c>
    </row>
    <row r="129" s="31" customFormat="true" ht="21.75" hidden="false" customHeight="true" outlineLevel="0" collapsed="false">
      <c r="A129" s="24"/>
      <c r="B129" s="25"/>
      <c r="C129" s="237" t="s">
        <v>95</v>
      </c>
      <c r="D129" s="237" t="s">
        <v>162</v>
      </c>
      <c r="E129" s="238" t="s">
        <v>1981</v>
      </c>
      <c r="F129" s="239" t="s">
        <v>1982</v>
      </c>
      <c r="G129" s="240" t="s">
        <v>363</v>
      </c>
      <c r="H129" s="298"/>
      <c r="I129" s="242"/>
      <c r="J129" s="243" t="n">
        <f aca="false">ROUND(I129*H129,2)</f>
        <v>0</v>
      </c>
      <c r="K129" s="244"/>
      <c r="L129" s="30"/>
      <c r="M129" s="245"/>
      <c r="N129" s="246" t="s">
        <v>44</v>
      </c>
      <c r="O129" s="74"/>
      <c r="P129" s="247" t="n">
        <f aca="false">O129*H129</f>
        <v>0</v>
      </c>
      <c r="Q129" s="247" t="n">
        <v>0</v>
      </c>
      <c r="R129" s="247" t="n">
        <f aca="false">Q129*H129</f>
        <v>0</v>
      </c>
      <c r="S129" s="247" t="n">
        <v>0</v>
      </c>
      <c r="T129" s="248" t="n">
        <f aca="false">S129*H129</f>
        <v>0</v>
      </c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R129" s="249" t="s">
        <v>256</v>
      </c>
      <c r="AT129" s="249" t="s">
        <v>162</v>
      </c>
      <c r="AU129" s="249" t="s">
        <v>88</v>
      </c>
      <c r="AY129" s="3" t="s">
        <v>160</v>
      </c>
      <c r="BE129" s="250" t="n">
        <f aca="false">IF(N129="základní",J129,0)</f>
        <v>0</v>
      </c>
      <c r="BF129" s="250" t="n">
        <f aca="false">IF(N129="snížená",J129,0)</f>
        <v>0</v>
      </c>
      <c r="BG129" s="250" t="n">
        <f aca="false">IF(N129="zákl. přenesená",J129,0)</f>
        <v>0</v>
      </c>
      <c r="BH129" s="250" t="n">
        <f aca="false">IF(N129="sníž. přenesená",J129,0)</f>
        <v>0</v>
      </c>
      <c r="BI129" s="250" t="n">
        <f aca="false">IF(N129="nulová",J129,0)</f>
        <v>0</v>
      </c>
      <c r="BJ129" s="3" t="s">
        <v>86</v>
      </c>
      <c r="BK129" s="250" t="n">
        <f aca="false">ROUND(I129*H129,2)</f>
        <v>0</v>
      </c>
      <c r="BL129" s="3" t="s">
        <v>256</v>
      </c>
      <c r="BM129" s="249" t="s">
        <v>1983</v>
      </c>
    </row>
    <row r="130" s="220" customFormat="true" ht="22.8" hidden="false" customHeight="true" outlineLevel="0" collapsed="false">
      <c r="B130" s="221"/>
      <c r="C130" s="222"/>
      <c r="D130" s="223" t="s">
        <v>78</v>
      </c>
      <c r="E130" s="235" t="s">
        <v>1530</v>
      </c>
      <c r="F130" s="235" t="s">
        <v>1531</v>
      </c>
      <c r="G130" s="222"/>
      <c r="H130" s="222"/>
      <c r="I130" s="225"/>
      <c r="J130" s="236" t="n">
        <f aca="false">BK130</f>
        <v>0</v>
      </c>
      <c r="K130" s="222"/>
      <c r="L130" s="227"/>
      <c r="M130" s="228"/>
      <c r="N130" s="229"/>
      <c r="O130" s="229"/>
      <c r="P130" s="230" t="n">
        <f aca="false">SUM(P131:P189)</f>
        <v>0</v>
      </c>
      <c r="Q130" s="229"/>
      <c r="R130" s="230" t="n">
        <f aca="false">SUM(R131:R189)</f>
        <v>4.93678896</v>
      </c>
      <c r="S130" s="229"/>
      <c r="T130" s="231" t="n">
        <f aca="false">SUM(T131:T189)</f>
        <v>2.8372905</v>
      </c>
      <c r="AR130" s="232" t="s">
        <v>88</v>
      </c>
      <c r="AT130" s="233" t="s">
        <v>78</v>
      </c>
      <c r="AU130" s="233" t="s">
        <v>86</v>
      </c>
      <c r="AY130" s="232" t="s">
        <v>160</v>
      </c>
      <c r="BK130" s="234" t="n">
        <f aca="false">SUM(BK131:BK189)</f>
        <v>0</v>
      </c>
    </row>
    <row r="131" s="31" customFormat="true" ht="21.75" hidden="false" customHeight="true" outlineLevel="0" collapsed="false">
      <c r="A131" s="24"/>
      <c r="B131" s="25"/>
      <c r="C131" s="237" t="s">
        <v>166</v>
      </c>
      <c r="D131" s="237" t="s">
        <v>162</v>
      </c>
      <c r="E131" s="238" t="s">
        <v>1532</v>
      </c>
      <c r="F131" s="239" t="s">
        <v>1533</v>
      </c>
      <c r="G131" s="240" t="s">
        <v>1534</v>
      </c>
      <c r="H131" s="241" t="n">
        <v>1</v>
      </c>
      <c r="I131" s="242"/>
      <c r="J131" s="243" t="n">
        <f aca="false">ROUND(I131*H131,2)</f>
        <v>0</v>
      </c>
      <c r="K131" s="244"/>
      <c r="L131" s="30"/>
      <c r="M131" s="245"/>
      <c r="N131" s="246" t="s">
        <v>44</v>
      </c>
      <c r="O131" s="74"/>
      <c r="P131" s="247" t="n">
        <f aca="false">O131*H131</f>
        <v>0</v>
      </c>
      <c r="Q131" s="247" t="n">
        <v>0.00122</v>
      </c>
      <c r="R131" s="247" t="n">
        <f aca="false">Q131*H131</f>
        <v>0.00122</v>
      </c>
      <c r="S131" s="247" t="n">
        <v>0</v>
      </c>
      <c r="T131" s="248" t="n">
        <f aca="false">S131*H131</f>
        <v>0</v>
      </c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R131" s="249" t="s">
        <v>256</v>
      </c>
      <c r="AT131" s="249" t="s">
        <v>162</v>
      </c>
      <c r="AU131" s="249" t="s">
        <v>88</v>
      </c>
      <c r="AY131" s="3" t="s">
        <v>160</v>
      </c>
      <c r="BE131" s="250" t="n">
        <f aca="false">IF(N131="základní",J131,0)</f>
        <v>0</v>
      </c>
      <c r="BF131" s="250" t="n">
        <f aca="false">IF(N131="snížená",J131,0)</f>
        <v>0</v>
      </c>
      <c r="BG131" s="250" t="n">
        <f aca="false">IF(N131="zákl. přenesená",J131,0)</f>
        <v>0</v>
      </c>
      <c r="BH131" s="250" t="n">
        <f aca="false">IF(N131="sníž. přenesená",J131,0)</f>
        <v>0</v>
      </c>
      <c r="BI131" s="250" t="n">
        <f aca="false">IF(N131="nulová",J131,0)</f>
        <v>0</v>
      </c>
      <c r="BJ131" s="3" t="s">
        <v>86</v>
      </c>
      <c r="BK131" s="250" t="n">
        <f aca="false">ROUND(I131*H131,2)</f>
        <v>0</v>
      </c>
      <c r="BL131" s="3" t="s">
        <v>256</v>
      </c>
      <c r="BM131" s="249" t="s">
        <v>1984</v>
      </c>
    </row>
    <row r="132" s="31" customFormat="true" ht="44.25" hidden="false" customHeight="true" outlineLevel="0" collapsed="false">
      <c r="A132" s="24"/>
      <c r="B132" s="25"/>
      <c r="C132" s="237" t="s">
        <v>182</v>
      </c>
      <c r="D132" s="237" t="s">
        <v>162</v>
      </c>
      <c r="E132" s="238" t="s">
        <v>1985</v>
      </c>
      <c r="F132" s="239" t="s">
        <v>1986</v>
      </c>
      <c r="G132" s="240" t="s">
        <v>1534</v>
      </c>
      <c r="H132" s="241" t="n">
        <v>1</v>
      </c>
      <c r="I132" s="242"/>
      <c r="J132" s="243" t="n">
        <f aca="false">ROUND(I132*H132,2)</f>
        <v>0</v>
      </c>
      <c r="K132" s="244"/>
      <c r="L132" s="30"/>
      <c r="M132" s="245"/>
      <c r="N132" s="246" t="s">
        <v>44</v>
      </c>
      <c r="O132" s="74"/>
      <c r="P132" s="247" t="n">
        <f aca="false">O132*H132</f>
        <v>0</v>
      </c>
      <c r="Q132" s="247" t="n">
        <v>0</v>
      </c>
      <c r="R132" s="247" t="n">
        <f aca="false">Q132*H132</f>
        <v>0</v>
      </c>
      <c r="S132" s="247" t="n">
        <v>0</v>
      </c>
      <c r="T132" s="248" t="n">
        <f aca="false">S132*H132</f>
        <v>0</v>
      </c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R132" s="249" t="s">
        <v>256</v>
      </c>
      <c r="AT132" s="249" t="s">
        <v>162</v>
      </c>
      <c r="AU132" s="249" t="s">
        <v>88</v>
      </c>
      <c r="AY132" s="3" t="s">
        <v>160</v>
      </c>
      <c r="BE132" s="250" t="n">
        <f aca="false">IF(N132="základní",J132,0)</f>
        <v>0</v>
      </c>
      <c r="BF132" s="250" t="n">
        <f aca="false">IF(N132="snížená",J132,0)</f>
        <v>0</v>
      </c>
      <c r="BG132" s="250" t="n">
        <f aca="false">IF(N132="zákl. přenesená",J132,0)</f>
        <v>0</v>
      </c>
      <c r="BH132" s="250" t="n">
        <f aca="false">IF(N132="sníž. přenesená",J132,0)</f>
        <v>0</v>
      </c>
      <c r="BI132" s="250" t="n">
        <f aca="false">IF(N132="nulová",J132,0)</f>
        <v>0</v>
      </c>
      <c r="BJ132" s="3" t="s">
        <v>86</v>
      </c>
      <c r="BK132" s="250" t="n">
        <f aca="false">ROUND(I132*H132,2)</f>
        <v>0</v>
      </c>
      <c r="BL132" s="3" t="s">
        <v>256</v>
      </c>
      <c r="BM132" s="249" t="s">
        <v>1987</v>
      </c>
    </row>
    <row r="133" s="31" customFormat="true" ht="21.75" hidden="false" customHeight="true" outlineLevel="0" collapsed="false">
      <c r="A133" s="24"/>
      <c r="B133" s="25"/>
      <c r="C133" s="237" t="s">
        <v>186</v>
      </c>
      <c r="D133" s="237" t="s">
        <v>162</v>
      </c>
      <c r="E133" s="238" t="s">
        <v>1988</v>
      </c>
      <c r="F133" s="239" t="s">
        <v>1989</v>
      </c>
      <c r="G133" s="240" t="s">
        <v>221</v>
      </c>
      <c r="H133" s="241" t="n">
        <v>310.8</v>
      </c>
      <c r="I133" s="242"/>
      <c r="J133" s="243" t="n">
        <f aca="false">ROUND(I133*H133,2)</f>
        <v>0</v>
      </c>
      <c r="K133" s="244"/>
      <c r="L133" s="30"/>
      <c r="M133" s="245"/>
      <c r="N133" s="246" t="s">
        <v>44</v>
      </c>
      <c r="O133" s="74"/>
      <c r="P133" s="247" t="n">
        <f aca="false">O133*H133</f>
        <v>0</v>
      </c>
      <c r="Q133" s="247" t="n">
        <v>0</v>
      </c>
      <c r="R133" s="247" t="n">
        <f aca="false">Q133*H133</f>
        <v>0</v>
      </c>
      <c r="S133" s="247" t="n">
        <v>0</v>
      </c>
      <c r="T133" s="248" t="n">
        <f aca="false">S133*H133</f>
        <v>0</v>
      </c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R133" s="249" t="s">
        <v>256</v>
      </c>
      <c r="AT133" s="249" t="s">
        <v>162</v>
      </c>
      <c r="AU133" s="249" t="s">
        <v>88</v>
      </c>
      <c r="AY133" s="3" t="s">
        <v>160</v>
      </c>
      <c r="BE133" s="250" t="n">
        <f aca="false">IF(N133="základní",J133,0)</f>
        <v>0</v>
      </c>
      <c r="BF133" s="250" t="n">
        <f aca="false">IF(N133="snížená",J133,0)</f>
        <v>0</v>
      </c>
      <c r="BG133" s="250" t="n">
        <f aca="false">IF(N133="zákl. přenesená",J133,0)</f>
        <v>0</v>
      </c>
      <c r="BH133" s="250" t="n">
        <f aca="false">IF(N133="sníž. přenesená",J133,0)</f>
        <v>0</v>
      </c>
      <c r="BI133" s="250" t="n">
        <f aca="false">IF(N133="nulová",J133,0)</f>
        <v>0</v>
      </c>
      <c r="BJ133" s="3" t="s">
        <v>86</v>
      </c>
      <c r="BK133" s="250" t="n">
        <f aca="false">ROUND(I133*H133,2)</f>
        <v>0</v>
      </c>
      <c r="BL133" s="3" t="s">
        <v>256</v>
      </c>
      <c r="BM133" s="249" t="s">
        <v>1990</v>
      </c>
    </row>
    <row r="134" s="251" customFormat="true" ht="12.8" hidden="false" customHeight="false" outlineLevel="0" collapsed="false">
      <c r="B134" s="252"/>
      <c r="C134" s="253"/>
      <c r="D134" s="254" t="s">
        <v>168</v>
      </c>
      <c r="E134" s="255"/>
      <c r="F134" s="256" t="s">
        <v>1991</v>
      </c>
      <c r="G134" s="253"/>
      <c r="H134" s="257" t="n">
        <v>168</v>
      </c>
      <c r="I134" s="258"/>
      <c r="J134" s="253"/>
      <c r="K134" s="253"/>
      <c r="L134" s="259"/>
      <c r="M134" s="260"/>
      <c r="N134" s="261"/>
      <c r="O134" s="261"/>
      <c r="P134" s="261"/>
      <c r="Q134" s="261"/>
      <c r="R134" s="261"/>
      <c r="S134" s="261"/>
      <c r="T134" s="262"/>
      <c r="AT134" s="263" t="s">
        <v>168</v>
      </c>
      <c r="AU134" s="263" t="s">
        <v>88</v>
      </c>
      <c r="AV134" s="251" t="s">
        <v>88</v>
      </c>
      <c r="AW134" s="251" t="s">
        <v>35</v>
      </c>
      <c r="AX134" s="251" t="s">
        <v>79</v>
      </c>
      <c r="AY134" s="263" t="s">
        <v>160</v>
      </c>
    </row>
    <row r="135" s="251" customFormat="true" ht="12.8" hidden="false" customHeight="false" outlineLevel="0" collapsed="false">
      <c r="B135" s="252"/>
      <c r="C135" s="253"/>
      <c r="D135" s="254" t="s">
        <v>168</v>
      </c>
      <c r="E135" s="255"/>
      <c r="F135" s="256" t="s">
        <v>1992</v>
      </c>
      <c r="G135" s="253"/>
      <c r="H135" s="257" t="n">
        <v>79.8</v>
      </c>
      <c r="I135" s="258"/>
      <c r="J135" s="253"/>
      <c r="K135" s="253"/>
      <c r="L135" s="259"/>
      <c r="M135" s="260"/>
      <c r="N135" s="261"/>
      <c r="O135" s="261"/>
      <c r="P135" s="261"/>
      <c r="Q135" s="261"/>
      <c r="R135" s="261"/>
      <c r="S135" s="261"/>
      <c r="T135" s="262"/>
      <c r="AT135" s="263" t="s">
        <v>168</v>
      </c>
      <c r="AU135" s="263" t="s">
        <v>88</v>
      </c>
      <c r="AV135" s="251" t="s">
        <v>88</v>
      </c>
      <c r="AW135" s="251" t="s">
        <v>35</v>
      </c>
      <c r="AX135" s="251" t="s">
        <v>79</v>
      </c>
      <c r="AY135" s="263" t="s">
        <v>160</v>
      </c>
    </row>
    <row r="136" s="251" customFormat="true" ht="12.8" hidden="false" customHeight="false" outlineLevel="0" collapsed="false">
      <c r="B136" s="252"/>
      <c r="C136" s="253"/>
      <c r="D136" s="254" t="s">
        <v>168</v>
      </c>
      <c r="E136" s="255"/>
      <c r="F136" s="256" t="s">
        <v>1993</v>
      </c>
      <c r="G136" s="253"/>
      <c r="H136" s="257" t="n">
        <v>63</v>
      </c>
      <c r="I136" s="258"/>
      <c r="J136" s="253"/>
      <c r="K136" s="253"/>
      <c r="L136" s="259"/>
      <c r="M136" s="260"/>
      <c r="N136" s="261"/>
      <c r="O136" s="261"/>
      <c r="P136" s="261"/>
      <c r="Q136" s="261"/>
      <c r="R136" s="261"/>
      <c r="S136" s="261"/>
      <c r="T136" s="262"/>
      <c r="AT136" s="263" t="s">
        <v>168</v>
      </c>
      <c r="AU136" s="263" t="s">
        <v>88</v>
      </c>
      <c r="AV136" s="251" t="s">
        <v>88</v>
      </c>
      <c r="AW136" s="251" t="s">
        <v>35</v>
      </c>
      <c r="AX136" s="251" t="s">
        <v>79</v>
      </c>
      <c r="AY136" s="263" t="s">
        <v>160</v>
      </c>
    </row>
    <row r="137" s="264" customFormat="true" ht="12.8" hidden="false" customHeight="false" outlineLevel="0" collapsed="false">
      <c r="B137" s="265"/>
      <c r="C137" s="266"/>
      <c r="D137" s="254" t="s">
        <v>168</v>
      </c>
      <c r="E137" s="267"/>
      <c r="F137" s="268" t="s">
        <v>1994</v>
      </c>
      <c r="G137" s="266"/>
      <c r="H137" s="269" t="n">
        <v>310.8</v>
      </c>
      <c r="I137" s="270"/>
      <c r="J137" s="266"/>
      <c r="K137" s="266"/>
      <c r="L137" s="271"/>
      <c r="M137" s="272"/>
      <c r="N137" s="273"/>
      <c r="O137" s="273"/>
      <c r="P137" s="273"/>
      <c r="Q137" s="273"/>
      <c r="R137" s="273"/>
      <c r="S137" s="273"/>
      <c r="T137" s="274"/>
      <c r="AT137" s="275" t="s">
        <v>168</v>
      </c>
      <c r="AU137" s="275" t="s">
        <v>88</v>
      </c>
      <c r="AV137" s="264" t="s">
        <v>166</v>
      </c>
      <c r="AW137" s="264" t="s">
        <v>35</v>
      </c>
      <c r="AX137" s="264" t="s">
        <v>86</v>
      </c>
      <c r="AY137" s="275" t="s">
        <v>160</v>
      </c>
    </row>
    <row r="138" s="31" customFormat="true" ht="16.5" hidden="false" customHeight="true" outlineLevel="0" collapsed="false">
      <c r="A138" s="24"/>
      <c r="B138" s="25"/>
      <c r="C138" s="287" t="s">
        <v>193</v>
      </c>
      <c r="D138" s="287" t="s">
        <v>262</v>
      </c>
      <c r="E138" s="288" t="s">
        <v>1995</v>
      </c>
      <c r="F138" s="289" t="s">
        <v>1996</v>
      </c>
      <c r="G138" s="290" t="s">
        <v>165</v>
      </c>
      <c r="H138" s="291" t="n">
        <v>3.419</v>
      </c>
      <c r="I138" s="292"/>
      <c r="J138" s="293" t="n">
        <f aca="false">ROUND(I138*H138,2)</f>
        <v>0</v>
      </c>
      <c r="K138" s="294"/>
      <c r="L138" s="295"/>
      <c r="M138" s="296"/>
      <c r="N138" s="297" t="s">
        <v>44</v>
      </c>
      <c r="O138" s="74"/>
      <c r="P138" s="247" t="n">
        <f aca="false">O138*H138</f>
        <v>0</v>
      </c>
      <c r="Q138" s="247" t="n">
        <v>0.55</v>
      </c>
      <c r="R138" s="247" t="n">
        <f aca="false">Q138*H138</f>
        <v>1.88045</v>
      </c>
      <c r="S138" s="247" t="n">
        <v>0</v>
      </c>
      <c r="T138" s="248" t="n">
        <f aca="false">S138*H138</f>
        <v>0</v>
      </c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R138" s="249" t="s">
        <v>331</v>
      </c>
      <c r="AT138" s="249" t="s">
        <v>262</v>
      </c>
      <c r="AU138" s="249" t="s">
        <v>88</v>
      </c>
      <c r="AY138" s="3" t="s">
        <v>160</v>
      </c>
      <c r="BE138" s="250" t="n">
        <f aca="false">IF(N138="základní",J138,0)</f>
        <v>0</v>
      </c>
      <c r="BF138" s="250" t="n">
        <f aca="false">IF(N138="snížená",J138,0)</f>
        <v>0</v>
      </c>
      <c r="BG138" s="250" t="n">
        <f aca="false">IF(N138="zákl. přenesená",J138,0)</f>
        <v>0</v>
      </c>
      <c r="BH138" s="250" t="n">
        <f aca="false">IF(N138="sníž. přenesená",J138,0)</f>
        <v>0</v>
      </c>
      <c r="BI138" s="250" t="n">
        <f aca="false">IF(N138="nulová",J138,0)</f>
        <v>0</v>
      </c>
      <c r="BJ138" s="3" t="s">
        <v>86</v>
      </c>
      <c r="BK138" s="250" t="n">
        <f aca="false">ROUND(I138*H138,2)</f>
        <v>0</v>
      </c>
      <c r="BL138" s="3" t="s">
        <v>256</v>
      </c>
      <c r="BM138" s="249" t="s">
        <v>1997</v>
      </c>
    </row>
    <row r="139" s="251" customFormat="true" ht="12.8" hidden="false" customHeight="false" outlineLevel="0" collapsed="false">
      <c r="B139" s="252"/>
      <c r="C139" s="253"/>
      <c r="D139" s="254" t="s">
        <v>168</v>
      </c>
      <c r="E139" s="255"/>
      <c r="F139" s="256" t="s">
        <v>1998</v>
      </c>
      <c r="G139" s="253"/>
      <c r="H139" s="257" t="n">
        <v>3.108</v>
      </c>
      <c r="I139" s="258"/>
      <c r="J139" s="253"/>
      <c r="K139" s="253"/>
      <c r="L139" s="259"/>
      <c r="M139" s="260"/>
      <c r="N139" s="261"/>
      <c r="O139" s="261"/>
      <c r="P139" s="261"/>
      <c r="Q139" s="261"/>
      <c r="R139" s="261"/>
      <c r="S139" s="261"/>
      <c r="T139" s="262"/>
      <c r="AT139" s="263" t="s">
        <v>168</v>
      </c>
      <c r="AU139" s="263" t="s">
        <v>88</v>
      </c>
      <c r="AV139" s="251" t="s">
        <v>88</v>
      </c>
      <c r="AW139" s="251" t="s">
        <v>35</v>
      </c>
      <c r="AX139" s="251" t="s">
        <v>79</v>
      </c>
      <c r="AY139" s="263" t="s">
        <v>160</v>
      </c>
    </row>
    <row r="140" s="264" customFormat="true" ht="12.8" hidden="false" customHeight="false" outlineLevel="0" collapsed="false">
      <c r="B140" s="265"/>
      <c r="C140" s="266"/>
      <c r="D140" s="254" t="s">
        <v>168</v>
      </c>
      <c r="E140" s="267"/>
      <c r="F140" s="268" t="s">
        <v>172</v>
      </c>
      <c r="G140" s="266"/>
      <c r="H140" s="269" t="n">
        <v>3.108</v>
      </c>
      <c r="I140" s="270"/>
      <c r="J140" s="266"/>
      <c r="K140" s="266"/>
      <c r="L140" s="271"/>
      <c r="M140" s="272"/>
      <c r="N140" s="273"/>
      <c r="O140" s="273"/>
      <c r="P140" s="273"/>
      <c r="Q140" s="273"/>
      <c r="R140" s="273"/>
      <c r="S140" s="273"/>
      <c r="T140" s="274"/>
      <c r="AT140" s="275" t="s">
        <v>168</v>
      </c>
      <c r="AU140" s="275" t="s">
        <v>88</v>
      </c>
      <c r="AV140" s="264" t="s">
        <v>166</v>
      </c>
      <c r="AW140" s="264" t="s">
        <v>35</v>
      </c>
      <c r="AX140" s="264" t="s">
        <v>86</v>
      </c>
      <c r="AY140" s="275" t="s">
        <v>160</v>
      </c>
    </row>
    <row r="141" s="251" customFormat="true" ht="12.8" hidden="false" customHeight="false" outlineLevel="0" collapsed="false">
      <c r="B141" s="252"/>
      <c r="C141" s="253"/>
      <c r="D141" s="254" t="s">
        <v>168</v>
      </c>
      <c r="E141" s="253"/>
      <c r="F141" s="256" t="s">
        <v>1999</v>
      </c>
      <c r="G141" s="253"/>
      <c r="H141" s="257" t="n">
        <v>3.419</v>
      </c>
      <c r="I141" s="258"/>
      <c r="J141" s="253"/>
      <c r="K141" s="253"/>
      <c r="L141" s="259"/>
      <c r="M141" s="260"/>
      <c r="N141" s="261"/>
      <c r="O141" s="261"/>
      <c r="P141" s="261"/>
      <c r="Q141" s="261"/>
      <c r="R141" s="261"/>
      <c r="S141" s="261"/>
      <c r="T141" s="262"/>
      <c r="AT141" s="263" t="s">
        <v>168</v>
      </c>
      <c r="AU141" s="263" t="s">
        <v>88</v>
      </c>
      <c r="AV141" s="251" t="s">
        <v>88</v>
      </c>
      <c r="AW141" s="251" t="s">
        <v>3</v>
      </c>
      <c r="AX141" s="251" t="s">
        <v>86</v>
      </c>
      <c r="AY141" s="263" t="s">
        <v>160</v>
      </c>
    </row>
    <row r="142" s="31" customFormat="true" ht="21.75" hidden="false" customHeight="true" outlineLevel="0" collapsed="false">
      <c r="A142" s="24"/>
      <c r="B142" s="25"/>
      <c r="C142" s="237" t="s">
        <v>200</v>
      </c>
      <c r="D142" s="237" t="s">
        <v>162</v>
      </c>
      <c r="E142" s="238" t="s">
        <v>2000</v>
      </c>
      <c r="F142" s="239" t="s">
        <v>2001</v>
      </c>
      <c r="G142" s="240" t="s">
        <v>213</v>
      </c>
      <c r="H142" s="241" t="n">
        <v>68.31</v>
      </c>
      <c r="I142" s="242"/>
      <c r="J142" s="243" t="n">
        <f aca="false">ROUND(I142*H142,2)</f>
        <v>0</v>
      </c>
      <c r="K142" s="244"/>
      <c r="L142" s="30"/>
      <c r="M142" s="245"/>
      <c r="N142" s="246" t="s">
        <v>44</v>
      </c>
      <c r="O142" s="74"/>
      <c r="P142" s="247" t="n">
        <f aca="false">O142*H142</f>
        <v>0</v>
      </c>
      <c r="Q142" s="247" t="n">
        <v>0</v>
      </c>
      <c r="R142" s="247" t="n">
        <f aca="false">Q142*H142</f>
        <v>0</v>
      </c>
      <c r="S142" s="247" t="n">
        <v>0</v>
      </c>
      <c r="T142" s="248" t="n">
        <f aca="false">S142*H142</f>
        <v>0</v>
      </c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R142" s="249" t="s">
        <v>256</v>
      </c>
      <c r="AT142" s="249" t="s">
        <v>162</v>
      </c>
      <c r="AU142" s="249" t="s">
        <v>88</v>
      </c>
      <c r="AY142" s="3" t="s">
        <v>160</v>
      </c>
      <c r="BE142" s="250" t="n">
        <f aca="false">IF(N142="základní",J142,0)</f>
        <v>0</v>
      </c>
      <c r="BF142" s="250" t="n">
        <f aca="false">IF(N142="snížená",J142,0)</f>
        <v>0</v>
      </c>
      <c r="BG142" s="250" t="n">
        <f aca="false">IF(N142="zákl. přenesená",J142,0)</f>
        <v>0</v>
      </c>
      <c r="BH142" s="250" t="n">
        <f aca="false">IF(N142="sníž. přenesená",J142,0)</f>
        <v>0</v>
      </c>
      <c r="BI142" s="250" t="n">
        <f aca="false">IF(N142="nulová",J142,0)</f>
        <v>0</v>
      </c>
      <c r="BJ142" s="3" t="s">
        <v>86</v>
      </c>
      <c r="BK142" s="250" t="n">
        <f aca="false">ROUND(I142*H142,2)</f>
        <v>0</v>
      </c>
      <c r="BL142" s="3" t="s">
        <v>256</v>
      </c>
      <c r="BM142" s="249" t="s">
        <v>2002</v>
      </c>
    </row>
    <row r="143" s="251" customFormat="true" ht="12.8" hidden="false" customHeight="false" outlineLevel="0" collapsed="false">
      <c r="B143" s="252"/>
      <c r="C143" s="253"/>
      <c r="D143" s="254" t="s">
        <v>168</v>
      </c>
      <c r="E143" s="255"/>
      <c r="F143" s="256" t="s">
        <v>2003</v>
      </c>
      <c r="G143" s="253"/>
      <c r="H143" s="257" t="n">
        <v>68.31</v>
      </c>
      <c r="I143" s="258"/>
      <c r="J143" s="253"/>
      <c r="K143" s="253"/>
      <c r="L143" s="259"/>
      <c r="M143" s="260"/>
      <c r="N143" s="261"/>
      <c r="O143" s="261"/>
      <c r="P143" s="261"/>
      <c r="Q143" s="261"/>
      <c r="R143" s="261"/>
      <c r="S143" s="261"/>
      <c r="T143" s="262"/>
      <c r="AT143" s="263" t="s">
        <v>168</v>
      </c>
      <c r="AU143" s="263" t="s">
        <v>88</v>
      </c>
      <c r="AV143" s="251" t="s">
        <v>88</v>
      </c>
      <c r="AW143" s="251" t="s">
        <v>35</v>
      </c>
      <c r="AX143" s="251" t="s">
        <v>79</v>
      </c>
      <c r="AY143" s="263" t="s">
        <v>160</v>
      </c>
    </row>
    <row r="144" s="264" customFormat="true" ht="12.8" hidden="false" customHeight="false" outlineLevel="0" collapsed="false">
      <c r="B144" s="265"/>
      <c r="C144" s="266"/>
      <c r="D144" s="254" t="s">
        <v>168</v>
      </c>
      <c r="E144" s="267"/>
      <c r="F144" s="268" t="s">
        <v>2004</v>
      </c>
      <c r="G144" s="266"/>
      <c r="H144" s="269" t="n">
        <v>68.31</v>
      </c>
      <c r="I144" s="270"/>
      <c r="J144" s="266"/>
      <c r="K144" s="266"/>
      <c r="L144" s="271"/>
      <c r="M144" s="272"/>
      <c r="N144" s="273"/>
      <c r="O144" s="273"/>
      <c r="P144" s="273"/>
      <c r="Q144" s="273"/>
      <c r="R144" s="273"/>
      <c r="S144" s="273"/>
      <c r="T144" s="274"/>
      <c r="AT144" s="275" t="s">
        <v>168</v>
      </c>
      <c r="AU144" s="275" t="s">
        <v>88</v>
      </c>
      <c r="AV144" s="264" t="s">
        <v>166</v>
      </c>
      <c r="AW144" s="264" t="s">
        <v>35</v>
      </c>
      <c r="AX144" s="264" t="s">
        <v>86</v>
      </c>
      <c r="AY144" s="275" t="s">
        <v>160</v>
      </c>
    </row>
    <row r="145" s="31" customFormat="true" ht="16.5" hidden="false" customHeight="true" outlineLevel="0" collapsed="false">
      <c r="A145" s="24"/>
      <c r="B145" s="25"/>
      <c r="C145" s="287" t="s">
        <v>204</v>
      </c>
      <c r="D145" s="287" t="s">
        <v>262</v>
      </c>
      <c r="E145" s="288" t="s">
        <v>2005</v>
      </c>
      <c r="F145" s="289" t="s">
        <v>2006</v>
      </c>
      <c r="G145" s="290" t="s">
        <v>165</v>
      </c>
      <c r="H145" s="291" t="n">
        <v>1.728</v>
      </c>
      <c r="I145" s="292"/>
      <c r="J145" s="293" t="n">
        <f aca="false">ROUND(I145*H145,2)</f>
        <v>0</v>
      </c>
      <c r="K145" s="294"/>
      <c r="L145" s="295"/>
      <c r="M145" s="296"/>
      <c r="N145" s="297" t="s">
        <v>44</v>
      </c>
      <c r="O145" s="74"/>
      <c r="P145" s="247" t="n">
        <f aca="false">O145*H145</f>
        <v>0</v>
      </c>
      <c r="Q145" s="247" t="n">
        <v>0.55</v>
      </c>
      <c r="R145" s="247" t="n">
        <f aca="false">Q145*H145</f>
        <v>0.9504</v>
      </c>
      <c r="S145" s="247" t="n">
        <v>0</v>
      </c>
      <c r="T145" s="248" t="n">
        <f aca="false">S145*H145</f>
        <v>0</v>
      </c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R145" s="249" t="s">
        <v>331</v>
      </c>
      <c r="AT145" s="249" t="s">
        <v>262</v>
      </c>
      <c r="AU145" s="249" t="s">
        <v>88</v>
      </c>
      <c r="AY145" s="3" t="s">
        <v>160</v>
      </c>
      <c r="BE145" s="250" t="n">
        <f aca="false">IF(N145="základní",J145,0)</f>
        <v>0</v>
      </c>
      <c r="BF145" s="250" t="n">
        <f aca="false">IF(N145="snížená",J145,0)</f>
        <v>0</v>
      </c>
      <c r="BG145" s="250" t="n">
        <f aca="false">IF(N145="zákl. přenesená",J145,0)</f>
        <v>0</v>
      </c>
      <c r="BH145" s="250" t="n">
        <f aca="false">IF(N145="sníž. přenesená",J145,0)</f>
        <v>0</v>
      </c>
      <c r="BI145" s="250" t="n">
        <f aca="false">IF(N145="nulová",J145,0)</f>
        <v>0</v>
      </c>
      <c r="BJ145" s="3" t="s">
        <v>86</v>
      </c>
      <c r="BK145" s="250" t="n">
        <f aca="false">ROUND(I145*H145,2)</f>
        <v>0</v>
      </c>
      <c r="BL145" s="3" t="s">
        <v>256</v>
      </c>
      <c r="BM145" s="249" t="s">
        <v>2007</v>
      </c>
    </row>
    <row r="146" s="251" customFormat="true" ht="12.8" hidden="false" customHeight="false" outlineLevel="0" collapsed="false">
      <c r="B146" s="252"/>
      <c r="C146" s="253"/>
      <c r="D146" s="254" t="s">
        <v>168</v>
      </c>
      <c r="E146" s="255"/>
      <c r="F146" s="256" t="s">
        <v>2008</v>
      </c>
      <c r="G146" s="253"/>
      <c r="H146" s="257" t="n">
        <v>1.571</v>
      </c>
      <c r="I146" s="258"/>
      <c r="J146" s="253"/>
      <c r="K146" s="253"/>
      <c r="L146" s="259"/>
      <c r="M146" s="260"/>
      <c r="N146" s="261"/>
      <c r="O146" s="261"/>
      <c r="P146" s="261"/>
      <c r="Q146" s="261"/>
      <c r="R146" s="261"/>
      <c r="S146" s="261"/>
      <c r="T146" s="262"/>
      <c r="AT146" s="263" t="s">
        <v>168</v>
      </c>
      <c r="AU146" s="263" t="s">
        <v>88</v>
      </c>
      <c r="AV146" s="251" t="s">
        <v>88</v>
      </c>
      <c r="AW146" s="251" t="s">
        <v>35</v>
      </c>
      <c r="AX146" s="251" t="s">
        <v>79</v>
      </c>
      <c r="AY146" s="263" t="s">
        <v>160</v>
      </c>
    </row>
    <row r="147" s="264" customFormat="true" ht="12.8" hidden="false" customHeight="false" outlineLevel="0" collapsed="false">
      <c r="B147" s="265"/>
      <c r="C147" s="266"/>
      <c r="D147" s="254" t="s">
        <v>168</v>
      </c>
      <c r="E147" s="267"/>
      <c r="F147" s="268" t="s">
        <v>2004</v>
      </c>
      <c r="G147" s="266"/>
      <c r="H147" s="269" t="n">
        <v>1.571</v>
      </c>
      <c r="I147" s="270"/>
      <c r="J147" s="266"/>
      <c r="K147" s="266"/>
      <c r="L147" s="271"/>
      <c r="M147" s="272"/>
      <c r="N147" s="273"/>
      <c r="O147" s="273"/>
      <c r="P147" s="273"/>
      <c r="Q147" s="273"/>
      <c r="R147" s="273"/>
      <c r="S147" s="273"/>
      <c r="T147" s="274"/>
      <c r="AT147" s="275" t="s">
        <v>168</v>
      </c>
      <c r="AU147" s="275" t="s">
        <v>88</v>
      </c>
      <c r="AV147" s="264" t="s">
        <v>166</v>
      </c>
      <c r="AW147" s="264" t="s">
        <v>35</v>
      </c>
      <c r="AX147" s="264" t="s">
        <v>86</v>
      </c>
      <c r="AY147" s="275" t="s">
        <v>160</v>
      </c>
    </row>
    <row r="148" s="251" customFormat="true" ht="12.8" hidden="false" customHeight="false" outlineLevel="0" collapsed="false">
      <c r="B148" s="252"/>
      <c r="C148" s="253"/>
      <c r="D148" s="254" t="s">
        <v>168</v>
      </c>
      <c r="E148" s="253"/>
      <c r="F148" s="256" t="s">
        <v>2009</v>
      </c>
      <c r="G148" s="253"/>
      <c r="H148" s="257" t="n">
        <v>1.728</v>
      </c>
      <c r="I148" s="258"/>
      <c r="J148" s="253"/>
      <c r="K148" s="253"/>
      <c r="L148" s="259"/>
      <c r="M148" s="260"/>
      <c r="N148" s="261"/>
      <c r="O148" s="261"/>
      <c r="P148" s="261"/>
      <c r="Q148" s="261"/>
      <c r="R148" s="261"/>
      <c r="S148" s="261"/>
      <c r="T148" s="262"/>
      <c r="AT148" s="263" t="s">
        <v>168</v>
      </c>
      <c r="AU148" s="263" t="s">
        <v>88</v>
      </c>
      <c r="AV148" s="251" t="s">
        <v>88</v>
      </c>
      <c r="AW148" s="251" t="s">
        <v>3</v>
      </c>
      <c r="AX148" s="251" t="s">
        <v>86</v>
      </c>
      <c r="AY148" s="263" t="s">
        <v>160</v>
      </c>
    </row>
    <row r="149" s="31" customFormat="true" ht="16.5" hidden="false" customHeight="true" outlineLevel="0" collapsed="false">
      <c r="A149" s="24"/>
      <c r="B149" s="25"/>
      <c r="C149" s="237" t="s">
        <v>210</v>
      </c>
      <c r="D149" s="237" t="s">
        <v>162</v>
      </c>
      <c r="E149" s="238" t="s">
        <v>2010</v>
      </c>
      <c r="F149" s="239" t="s">
        <v>2011</v>
      </c>
      <c r="G149" s="240" t="s">
        <v>213</v>
      </c>
      <c r="H149" s="241" t="n">
        <v>68.31</v>
      </c>
      <c r="I149" s="242"/>
      <c r="J149" s="243" t="n">
        <f aca="false">ROUND(I149*H149,2)</f>
        <v>0</v>
      </c>
      <c r="K149" s="244"/>
      <c r="L149" s="30"/>
      <c r="M149" s="245"/>
      <c r="N149" s="246" t="s">
        <v>44</v>
      </c>
      <c r="O149" s="74"/>
      <c r="P149" s="247" t="n">
        <f aca="false">O149*H149</f>
        <v>0</v>
      </c>
      <c r="Q149" s="247" t="n">
        <v>0</v>
      </c>
      <c r="R149" s="247" t="n">
        <f aca="false">Q149*H149</f>
        <v>0</v>
      </c>
      <c r="S149" s="247" t="n">
        <v>0.015</v>
      </c>
      <c r="T149" s="248" t="n">
        <f aca="false">S149*H149</f>
        <v>1.02465</v>
      </c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R149" s="249" t="s">
        <v>256</v>
      </c>
      <c r="AT149" s="249" t="s">
        <v>162</v>
      </c>
      <c r="AU149" s="249" t="s">
        <v>88</v>
      </c>
      <c r="AY149" s="3" t="s">
        <v>160</v>
      </c>
      <c r="BE149" s="250" t="n">
        <f aca="false">IF(N149="základní",J149,0)</f>
        <v>0</v>
      </c>
      <c r="BF149" s="250" t="n">
        <f aca="false">IF(N149="snížená",J149,0)</f>
        <v>0</v>
      </c>
      <c r="BG149" s="250" t="n">
        <f aca="false">IF(N149="zákl. přenesená",J149,0)</f>
        <v>0</v>
      </c>
      <c r="BH149" s="250" t="n">
        <f aca="false">IF(N149="sníž. přenesená",J149,0)</f>
        <v>0</v>
      </c>
      <c r="BI149" s="250" t="n">
        <f aca="false">IF(N149="nulová",J149,0)</f>
        <v>0</v>
      </c>
      <c r="BJ149" s="3" t="s">
        <v>86</v>
      </c>
      <c r="BK149" s="250" t="n">
        <f aca="false">ROUND(I149*H149,2)</f>
        <v>0</v>
      </c>
      <c r="BL149" s="3" t="s">
        <v>256</v>
      </c>
      <c r="BM149" s="249" t="s">
        <v>2012</v>
      </c>
    </row>
    <row r="150" s="251" customFormat="true" ht="12.8" hidden="false" customHeight="false" outlineLevel="0" collapsed="false">
      <c r="B150" s="252"/>
      <c r="C150" s="253"/>
      <c r="D150" s="254" t="s">
        <v>168</v>
      </c>
      <c r="E150" s="255"/>
      <c r="F150" s="256" t="s">
        <v>2003</v>
      </c>
      <c r="G150" s="253"/>
      <c r="H150" s="257" t="n">
        <v>68.31</v>
      </c>
      <c r="I150" s="258"/>
      <c r="J150" s="253"/>
      <c r="K150" s="253"/>
      <c r="L150" s="259"/>
      <c r="M150" s="260"/>
      <c r="N150" s="261"/>
      <c r="O150" s="261"/>
      <c r="P150" s="261"/>
      <c r="Q150" s="261"/>
      <c r="R150" s="261"/>
      <c r="S150" s="261"/>
      <c r="T150" s="262"/>
      <c r="AT150" s="263" t="s">
        <v>168</v>
      </c>
      <c r="AU150" s="263" t="s">
        <v>88</v>
      </c>
      <c r="AV150" s="251" t="s">
        <v>88</v>
      </c>
      <c r="AW150" s="251" t="s">
        <v>35</v>
      </c>
      <c r="AX150" s="251" t="s">
        <v>79</v>
      </c>
      <c r="AY150" s="263" t="s">
        <v>160</v>
      </c>
    </row>
    <row r="151" s="264" customFormat="true" ht="12.8" hidden="false" customHeight="false" outlineLevel="0" collapsed="false">
      <c r="B151" s="265"/>
      <c r="C151" s="266"/>
      <c r="D151" s="254" t="s">
        <v>168</v>
      </c>
      <c r="E151" s="267"/>
      <c r="F151" s="268" t="s">
        <v>2004</v>
      </c>
      <c r="G151" s="266"/>
      <c r="H151" s="269" t="n">
        <v>68.31</v>
      </c>
      <c r="I151" s="270"/>
      <c r="J151" s="266"/>
      <c r="K151" s="266"/>
      <c r="L151" s="271"/>
      <c r="M151" s="272"/>
      <c r="N151" s="273"/>
      <c r="O151" s="273"/>
      <c r="P151" s="273"/>
      <c r="Q151" s="273"/>
      <c r="R151" s="273"/>
      <c r="S151" s="273"/>
      <c r="T151" s="274"/>
      <c r="AT151" s="275" t="s">
        <v>168</v>
      </c>
      <c r="AU151" s="275" t="s">
        <v>88</v>
      </c>
      <c r="AV151" s="264" t="s">
        <v>166</v>
      </c>
      <c r="AW151" s="264" t="s">
        <v>35</v>
      </c>
      <c r="AX151" s="264" t="s">
        <v>86</v>
      </c>
      <c r="AY151" s="275" t="s">
        <v>160</v>
      </c>
    </row>
    <row r="152" s="31" customFormat="true" ht="21.75" hidden="false" customHeight="true" outlineLevel="0" collapsed="false">
      <c r="A152" s="24"/>
      <c r="B152" s="25"/>
      <c r="C152" s="237" t="s">
        <v>218</v>
      </c>
      <c r="D152" s="237" t="s">
        <v>162</v>
      </c>
      <c r="E152" s="238" t="s">
        <v>2013</v>
      </c>
      <c r="F152" s="239" t="s">
        <v>2014</v>
      </c>
      <c r="G152" s="240" t="s">
        <v>213</v>
      </c>
      <c r="H152" s="241" t="n">
        <v>269.04</v>
      </c>
      <c r="I152" s="242"/>
      <c r="J152" s="243" t="n">
        <f aca="false">ROUND(I152*H152,2)</f>
        <v>0</v>
      </c>
      <c r="K152" s="244"/>
      <c r="L152" s="30"/>
      <c r="M152" s="245"/>
      <c r="N152" s="246" t="s">
        <v>44</v>
      </c>
      <c r="O152" s="74"/>
      <c r="P152" s="247" t="n">
        <f aca="false">O152*H152</f>
        <v>0</v>
      </c>
      <c r="Q152" s="247" t="n">
        <v>0</v>
      </c>
      <c r="R152" s="247" t="n">
        <f aca="false">Q152*H152</f>
        <v>0</v>
      </c>
      <c r="S152" s="247" t="n">
        <v>0</v>
      </c>
      <c r="T152" s="248" t="n">
        <f aca="false">S152*H152</f>
        <v>0</v>
      </c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R152" s="249" t="s">
        <v>256</v>
      </c>
      <c r="AT152" s="249" t="s">
        <v>162</v>
      </c>
      <c r="AU152" s="249" t="s">
        <v>88</v>
      </c>
      <c r="AY152" s="3" t="s">
        <v>160</v>
      </c>
      <c r="BE152" s="250" t="n">
        <f aca="false">IF(N152="základní",J152,0)</f>
        <v>0</v>
      </c>
      <c r="BF152" s="250" t="n">
        <f aca="false">IF(N152="snížená",J152,0)</f>
        <v>0</v>
      </c>
      <c r="BG152" s="250" t="n">
        <f aca="false">IF(N152="zákl. přenesená",J152,0)</f>
        <v>0</v>
      </c>
      <c r="BH152" s="250" t="n">
        <f aca="false">IF(N152="sníž. přenesená",J152,0)</f>
        <v>0</v>
      </c>
      <c r="BI152" s="250" t="n">
        <f aca="false">IF(N152="nulová",J152,0)</f>
        <v>0</v>
      </c>
      <c r="BJ152" s="3" t="s">
        <v>86</v>
      </c>
      <c r="BK152" s="250" t="n">
        <f aca="false">ROUND(I152*H152,2)</f>
        <v>0</v>
      </c>
      <c r="BL152" s="3" t="s">
        <v>256</v>
      </c>
      <c r="BM152" s="249" t="s">
        <v>2015</v>
      </c>
    </row>
    <row r="153" s="251" customFormat="true" ht="12.8" hidden="false" customHeight="false" outlineLevel="0" collapsed="false">
      <c r="B153" s="252"/>
      <c r="C153" s="253"/>
      <c r="D153" s="254" t="s">
        <v>168</v>
      </c>
      <c r="E153" s="255"/>
      <c r="F153" s="256" t="s">
        <v>2016</v>
      </c>
      <c r="G153" s="253"/>
      <c r="H153" s="257" t="n">
        <v>182.4</v>
      </c>
      <c r="I153" s="258"/>
      <c r="J153" s="253"/>
      <c r="K153" s="253"/>
      <c r="L153" s="259"/>
      <c r="M153" s="260"/>
      <c r="N153" s="261"/>
      <c r="O153" s="261"/>
      <c r="P153" s="261"/>
      <c r="Q153" s="261"/>
      <c r="R153" s="261"/>
      <c r="S153" s="261"/>
      <c r="T153" s="262"/>
      <c r="AT153" s="263" t="s">
        <v>168</v>
      </c>
      <c r="AU153" s="263" t="s">
        <v>88</v>
      </c>
      <c r="AV153" s="251" t="s">
        <v>88</v>
      </c>
      <c r="AW153" s="251" t="s">
        <v>35</v>
      </c>
      <c r="AX153" s="251" t="s">
        <v>79</v>
      </c>
      <c r="AY153" s="263" t="s">
        <v>160</v>
      </c>
    </row>
    <row r="154" s="251" customFormat="true" ht="12.8" hidden="false" customHeight="false" outlineLevel="0" collapsed="false">
      <c r="B154" s="252"/>
      <c r="C154" s="253"/>
      <c r="D154" s="254" t="s">
        <v>168</v>
      </c>
      <c r="E154" s="255"/>
      <c r="F154" s="256" t="s">
        <v>2017</v>
      </c>
      <c r="G154" s="253"/>
      <c r="H154" s="257" t="n">
        <v>86.64</v>
      </c>
      <c r="I154" s="258"/>
      <c r="J154" s="253"/>
      <c r="K154" s="253"/>
      <c r="L154" s="259"/>
      <c r="M154" s="260"/>
      <c r="N154" s="261"/>
      <c r="O154" s="261"/>
      <c r="P154" s="261"/>
      <c r="Q154" s="261"/>
      <c r="R154" s="261"/>
      <c r="S154" s="261"/>
      <c r="T154" s="262"/>
      <c r="AT154" s="263" t="s">
        <v>168</v>
      </c>
      <c r="AU154" s="263" t="s">
        <v>88</v>
      </c>
      <c r="AV154" s="251" t="s">
        <v>88</v>
      </c>
      <c r="AW154" s="251" t="s">
        <v>35</v>
      </c>
      <c r="AX154" s="251" t="s">
        <v>79</v>
      </c>
      <c r="AY154" s="263" t="s">
        <v>160</v>
      </c>
    </row>
    <row r="155" s="264" customFormat="true" ht="12.8" hidden="false" customHeight="false" outlineLevel="0" collapsed="false">
      <c r="B155" s="265"/>
      <c r="C155" s="266"/>
      <c r="D155" s="254" t="s">
        <v>168</v>
      </c>
      <c r="E155" s="267"/>
      <c r="F155" s="268" t="s">
        <v>172</v>
      </c>
      <c r="G155" s="266"/>
      <c r="H155" s="269" t="n">
        <v>269.04</v>
      </c>
      <c r="I155" s="270"/>
      <c r="J155" s="266"/>
      <c r="K155" s="266"/>
      <c r="L155" s="271"/>
      <c r="M155" s="272"/>
      <c r="N155" s="273"/>
      <c r="O155" s="273"/>
      <c r="P155" s="273"/>
      <c r="Q155" s="273"/>
      <c r="R155" s="273"/>
      <c r="S155" s="273"/>
      <c r="T155" s="274"/>
      <c r="AT155" s="275" t="s">
        <v>168</v>
      </c>
      <c r="AU155" s="275" t="s">
        <v>88</v>
      </c>
      <c r="AV155" s="264" t="s">
        <v>166</v>
      </c>
      <c r="AW155" s="264" t="s">
        <v>35</v>
      </c>
      <c r="AX155" s="264" t="s">
        <v>86</v>
      </c>
      <c r="AY155" s="275" t="s">
        <v>160</v>
      </c>
    </row>
    <row r="156" s="31" customFormat="true" ht="16.5" hidden="false" customHeight="true" outlineLevel="0" collapsed="false">
      <c r="A156" s="24"/>
      <c r="B156" s="25"/>
      <c r="C156" s="287" t="s">
        <v>225</v>
      </c>
      <c r="D156" s="287" t="s">
        <v>262</v>
      </c>
      <c r="E156" s="288" t="s">
        <v>2018</v>
      </c>
      <c r="F156" s="289" t="s">
        <v>2019</v>
      </c>
      <c r="G156" s="290" t="s">
        <v>165</v>
      </c>
      <c r="H156" s="291" t="n">
        <v>2.287</v>
      </c>
      <c r="I156" s="292"/>
      <c r="J156" s="293" t="n">
        <f aca="false">ROUND(I156*H156,2)</f>
        <v>0</v>
      </c>
      <c r="K156" s="294"/>
      <c r="L156" s="295"/>
      <c r="M156" s="296"/>
      <c r="N156" s="297" t="s">
        <v>44</v>
      </c>
      <c r="O156" s="74"/>
      <c r="P156" s="247" t="n">
        <f aca="false">O156*H156</f>
        <v>0</v>
      </c>
      <c r="Q156" s="247" t="n">
        <v>0.55</v>
      </c>
      <c r="R156" s="247" t="n">
        <f aca="false">Q156*H156</f>
        <v>1.25785</v>
      </c>
      <c r="S156" s="247" t="n">
        <v>0</v>
      </c>
      <c r="T156" s="248" t="n">
        <f aca="false">S156*H156</f>
        <v>0</v>
      </c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R156" s="249" t="s">
        <v>331</v>
      </c>
      <c r="AT156" s="249" t="s">
        <v>262</v>
      </c>
      <c r="AU156" s="249" t="s">
        <v>88</v>
      </c>
      <c r="AY156" s="3" t="s">
        <v>160</v>
      </c>
      <c r="BE156" s="250" t="n">
        <f aca="false">IF(N156="základní",J156,0)</f>
        <v>0</v>
      </c>
      <c r="BF156" s="250" t="n">
        <f aca="false">IF(N156="snížená",J156,0)</f>
        <v>0</v>
      </c>
      <c r="BG156" s="250" t="n">
        <f aca="false">IF(N156="zákl. přenesená",J156,0)</f>
        <v>0</v>
      </c>
      <c r="BH156" s="250" t="n">
        <f aca="false">IF(N156="sníž. přenesená",J156,0)</f>
        <v>0</v>
      </c>
      <c r="BI156" s="250" t="n">
        <f aca="false">IF(N156="nulová",J156,0)</f>
        <v>0</v>
      </c>
      <c r="BJ156" s="3" t="s">
        <v>86</v>
      </c>
      <c r="BK156" s="250" t="n">
        <f aca="false">ROUND(I156*H156,2)</f>
        <v>0</v>
      </c>
      <c r="BL156" s="3" t="s">
        <v>256</v>
      </c>
      <c r="BM156" s="249" t="s">
        <v>2020</v>
      </c>
    </row>
    <row r="157" s="251" customFormat="true" ht="12.8" hidden="false" customHeight="false" outlineLevel="0" collapsed="false">
      <c r="B157" s="252"/>
      <c r="C157" s="253"/>
      <c r="D157" s="254" t="s">
        <v>168</v>
      </c>
      <c r="E157" s="255"/>
      <c r="F157" s="256" t="s">
        <v>2021</v>
      </c>
      <c r="G157" s="253"/>
      <c r="H157" s="257" t="n">
        <v>1.368</v>
      </c>
      <c r="I157" s="258"/>
      <c r="J157" s="253"/>
      <c r="K157" s="253"/>
      <c r="L157" s="259"/>
      <c r="M157" s="260"/>
      <c r="N157" s="261"/>
      <c r="O157" s="261"/>
      <c r="P157" s="261"/>
      <c r="Q157" s="261"/>
      <c r="R157" s="261"/>
      <c r="S157" s="261"/>
      <c r="T157" s="262"/>
      <c r="AT157" s="263" t="s">
        <v>168</v>
      </c>
      <c r="AU157" s="263" t="s">
        <v>88</v>
      </c>
      <c r="AV157" s="251" t="s">
        <v>88</v>
      </c>
      <c r="AW157" s="251" t="s">
        <v>35</v>
      </c>
      <c r="AX157" s="251" t="s">
        <v>79</v>
      </c>
      <c r="AY157" s="263" t="s">
        <v>160</v>
      </c>
    </row>
    <row r="158" s="251" customFormat="true" ht="12.8" hidden="false" customHeight="false" outlineLevel="0" collapsed="false">
      <c r="B158" s="252"/>
      <c r="C158" s="253"/>
      <c r="D158" s="254" t="s">
        <v>168</v>
      </c>
      <c r="E158" s="255"/>
      <c r="F158" s="256" t="s">
        <v>2022</v>
      </c>
      <c r="G158" s="253"/>
      <c r="H158" s="257" t="n">
        <v>0.711</v>
      </c>
      <c r="I158" s="258"/>
      <c r="J158" s="253"/>
      <c r="K158" s="253"/>
      <c r="L158" s="259"/>
      <c r="M158" s="260"/>
      <c r="N158" s="261"/>
      <c r="O158" s="261"/>
      <c r="P158" s="261"/>
      <c r="Q158" s="261"/>
      <c r="R158" s="261"/>
      <c r="S158" s="261"/>
      <c r="T158" s="262"/>
      <c r="AT158" s="263" t="s">
        <v>168</v>
      </c>
      <c r="AU158" s="263" t="s">
        <v>88</v>
      </c>
      <c r="AV158" s="251" t="s">
        <v>88</v>
      </c>
      <c r="AW158" s="251" t="s">
        <v>35</v>
      </c>
      <c r="AX158" s="251" t="s">
        <v>79</v>
      </c>
      <c r="AY158" s="263" t="s">
        <v>160</v>
      </c>
    </row>
    <row r="159" s="264" customFormat="true" ht="12.8" hidden="false" customHeight="false" outlineLevel="0" collapsed="false">
      <c r="B159" s="265"/>
      <c r="C159" s="266"/>
      <c r="D159" s="254" t="s">
        <v>168</v>
      </c>
      <c r="E159" s="267"/>
      <c r="F159" s="268" t="s">
        <v>172</v>
      </c>
      <c r="G159" s="266"/>
      <c r="H159" s="269" t="n">
        <v>2.079</v>
      </c>
      <c r="I159" s="270"/>
      <c r="J159" s="266"/>
      <c r="K159" s="266"/>
      <c r="L159" s="271"/>
      <c r="M159" s="272"/>
      <c r="N159" s="273"/>
      <c r="O159" s="273"/>
      <c r="P159" s="273"/>
      <c r="Q159" s="273"/>
      <c r="R159" s="273"/>
      <c r="S159" s="273"/>
      <c r="T159" s="274"/>
      <c r="AT159" s="275" t="s">
        <v>168</v>
      </c>
      <c r="AU159" s="275" t="s">
        <v>88</v>
      </c>
      <c r="AV159" s="264" t="s">
        <v>166</v>
      </c>
      <c r="AW159" s="264" t="s">
        <v>35</v>
      </c>
      <c r="AX159" s="264" t="s">
        <v>86</v>
      </c>
      <c r="AY159" s="275" t="s">
        <v>160</v>
      </c>
    </row>
    <row r="160" s="251" customFormat="true" ht="12.8" hidden="false" customHeight="false" outlineLevel="0" collapsed="false">
      <c r="B160" s="252"/>
      <c r="C160" s="253"/>
      <c r="D160" s="254" t="s">
        <v>168</v>
      </c>
      <c r="E160" s="253"/>
      <c r="F160" s="256" t="s">
        <v>2023</v>
      </c>
      <c r="G160" s="253"/>
      <c r="H160" s="257" t="n">
        <v>2.287</v>
      </c>
      <c r="I160" s="258"/>
      <c r="J160" s="253"/>
      <c r="K160" s="253"/>
      <c r="L160" s="259"/>
      <c r="M160" s="260"/>
      <c r="N160" s="261"/>
      <c r="O160" s="261"/>
      <c r="P160" s="261"/>
      <c r="Q160" s="261"/>
      <c r="R160" s="261"/>
      <c r="S160" s="261"/>
      <c r="T160" s="262"/>
      <c r="AT160" s="263" t="s">
        <v>168</v>
      </c>
      <c r="AU160" s="263" t="s">
        <v>88</v>
      </c>
      <c r="AV160" s="251" t="s">
        <v>88</v>
      </c>
      <c r="AW160" s="251" t="s">
        <v>3</v>
      </c>
      <c r="AX160" s="251" t="s">
        <v>86</v>
      </c>
      <c r="AY160" s="263" t="s">
        <v>160</v>
      </c>
    </row>
    <row r="161" s="31" customFormat="true" ht="21.75" hidden="false" customHeight="true" outlineLevel="0" collapsed="false">
      <c r="A161" s="24"/>
      <c r="B161" s="25"/>
      <c r="C161" s="237" t="s">
        <v>232</v>
      </c>
      <c r="D161" s="237" t="s">
        <v>162</v>
      </c>
      <c r="E161" s="238" t="s">
        <v>2024</v>
      </c>
      <c r="F161" s="239" t="s">
        <v>2025</v>
      </c>
      <c r="G161" s="240" t="s">
        <v>221</v>
      </c>
      <c r="H161" s="241" t="n">
        <v>320.19</v>
      </c>
      <c r="I161" s="242"/>
      <c r="J161" s="243" t="n">
        <f aca="false">ROUND(I161*H161,2)</f>
        <v>0</v>
      </c>
      <c r="K161" s="244"/>
      <c r="L161" s="30"/>
      <c r="M161" s="245"/>
      <c r="N161" s="246" t="s">
        <v>44</v>
      </c>
      <c r="O161" s="74"/>
      <c r="P161" s="247" t="n">
        <f aca="false">O161*H161</f>
        <v>0</v>
      </c>
      <c r="Q161" s="247" t="n">
        <v>0</v>
      </c>
      <c r="R161" s="247" t="n">
        <f aca="false">Q161*H161</f>
        <v>0</v>
      </c>
      <c r="S161" s="247" t="n">
        <v>0</v>
      </c>
      <c r="T161" s="248" t="n">
        <f aca="false">S161*H161</f>
        <v>0</v>
      </c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R161" s="249" t="s">
        <v>256</v>
      </c>
      <c r="AT161" s="249" t="s">
        <v>162</v>
      </c>
      <c r="AU161" s="249" t="s">
        <v>88</v>
      </c>
      <c r="AY161" s="3" t="s">
        <v>160</v>
      </c>
      <c r="BE161" s="250" t="n">
        <f aca="false">IF(N161="základní",J161,0)</f>
        <v>0</v>
      </c>
      <c r="BF161" s="250" t="n">
        <f aca="false">IF(N161="snížená",J161,0)</f>
        <v>0</v>
      </c>
      <c r="BG161" s="250" t="n">
        <f aca="false">IF(N161="zákl. přenesená",J161,0)</f>
        <v>0</v>
      </c>
      <c r="BH161" s="250" t="n">
        <f aca="false">IF(N161="sníž. přenesená",J161,0)</f>
        <v>0</v>
      </c>
      <c r="BI161" s="250" t="n">
        <f aca="false">IF(N161="nulová",J161,0)</f>
        <v>0</v>
      </c>
      <c r="BJ161" s="3" t="s">
        <v>86</v>
      </c>
      <c r="BK161" s="250" t="n">
        <f aca="false">ROUND(I161*H161,2)</f>
        <v>0</v>
      </c>
      <c r="BL161" s="3" t="s">
        <v>256</v>
      </c>
      <c r="BM161" s="249" t="s">
        <v>2026</v>
      </c>
    </row>
    <row r="162" s="251" customFormat="true" ht="12.8" hidden="false" customHeight="false" outlineLevel="0" collapsed="false">
      <c r="B162" s="252"/>
      <c r="C162" s="253"/>
      <c r="D162" s="254" t="s">
        <v>168</v>
      </c>
      <c r="E162" s="255"/>
      <c r="F162" s="256" t="s">
        <v>2016</v>
      </c>
      <c r="G162" s="253"/>
      <c r="H162" s="257" t="n">
        <v>182.4</v>
      </c>
      <c r="I162" s="258"/>
      <c r="J162" s="253"/>
      <c r="K162" s="253"/>
      <c r="L162" s="259"/>
      <c r="M162" s="260"/>
      <c r="N162" s="261"/>
      <c r="O162" s="261"/>
      <c r="P162" s="261"/>
      <c r="Q162" s="261"/>
      <c r="R162" s="261"/>
      <c r="S162" s="261"/>
      <c r="T162" s="262"/>
      <c r="AT162" s="263" t="s">
        <v>168</v>
      </c>
      <c r="AU162" s="263" t="s">
        <v>88</v>
      </c>
      <c r="AV162" s="251" t="s">
        <v>88</v>
      </c>
      <c r="AW162" s="251" t="s">
        <v>35</v>
      </c>
      <c r="AX162" s="251" t="s">
        <v>79</v>
      </c>
      <c r="AY162" s="263" t="s">
        <v>160</v>
      </c>
    </row>
    <row r="163" s="251" customFormat="true" ht="12.8" hidden="false" customHeight="false" outlineLevel="0" collapsed="false">
      <c r="B163" s="252"/>
      <c r="C163" s="253"/>
      <c r="D163" s="254" t="s">
        <v>168</v>
      </c>
      <c r="E163" s="255"/>
      <c r="F163" s="256" t="s">
        <v>2017</v>
      </c>
      <c r="G163" s="253"/>
      <c r="H163" s="257" t="n">
        <v>86.64</v>
      </c>
      <c r="I163" s="258"/>
      <c r="J163" s="253"/>
      <c r="K163" s="253"/>
      <c r="L163" s="259"/>
      <c r="M163" s="260"/>
      <c r="N163" s="261"/>
      <c r="O163" s="261"/>
      <c r="P163" s="261"/>
      <c r="Q163" s="261"/>
      <c r="R163" s="261"/>
      <c r="S163" s="261"/>
      <c r="T163" s="262"/>
      <c r="AT163" s="263" t="s">
        <v>168</v>
      </c>
      <c r="AU163" s="263" t="s">
        <v>88</v>
      </c>
      <c r="AV163" s="251" t="s">
        <v>88</v>
      </c>
      <c r="AW163" s="251" t="s">
        <v>35</v>
      </c>
      <c r="AX163" s="251" t="s">
        <v>79</v>
      </c>
      <c r="AY163" s="263" t="s">
        <v>160</v>
      </c>
    </row>
    <row r="164" s="251" customFormat="true" ht="12.8" hidden="false" customHeight="false" outlineLevel="0" collapsed="false">
      <c r="B164" s="252"/>
      <c r="C164" s="253"/>
      <c r="D164" s="254" t="s">
        <v>168</v>
      </c>
      <c r="E164" s="255"/>
      <c r="F164" s="256" t="s">
        <v>2027</v>
      </c>
      <c r="G164" s="253"/>
      <c r="H164" s="257" t="n">
        <v>51.15</v>
      </c>
      <c r="I164" s="258"/>
      <c r="J164" s="253"/>
      <c r="K164" s="253"/>
      <c r="L164" s="259"/>
      <c r="M164" s="260"/>
      <c r="N164" s="261"/>
      <c r="O164" s="261"/>
      <c r="P164" s="261"/>
      <c r="Q164" s="261"/>
      <c r="R164" s="261"/>
      <c r="S164" s="261"/>
      <c r="T164" s="262"/>
      <c r="AT164" s="263" t="s">
        <v>168</v>
      </c>
      <c r="AU164" s="263" t="s">
        <v>88</v>
      </c>
      <c r="AV164" s="251" t="s">
        <v>88</v>
      </c>
      <c r="AW164" s="251" t="s">
        <v>35</v>
      </c>
      <c r="AX164" s="251" t="s">
        <v>79</v>
      </c>
      <c r="AY164" s="263" t="s">
        <v>160</v>
      </c>
    </row>
    <row r="165" s="264" customFormat="true" ht="12.8" hidden="false" customHeight="false" outlineLevel="0" collapsed="false">
      <c r="B165" s="265"/>
      <c r="C165" s="266"/>
      <c r="D165" s="254" t="s">
        <v>168</v>
      </c>
      <c r="E165" s="267"/>
      <c r="F165" s="268" t="s">
        <v>172</v>
      </c>
      <c r="G165" s="266"/>
      <c r="H165" s="269" t="n">
        <v>320.19</v>
      </c>
      <c r="I165" s="270"/>
      <c r="J165" s="266"/>
      <c r="K165" s="266"/>
      <c r="L165" s="271"/>
      <c r="M165" s="272"/>
      <c r="N165" s="273"/>
      <c r="O165" s="273"/>
      <c r="P165" s="273"/>
      <c r="Q165" s="273"/>
      <c r="R165" s="273"/>
      <c r="S165" s="273"/>
      <c r="T165" s="274"/>
      <c r="AT165" s="275" t="s">
        <v>168</v>
      </c>
      <c r="AU165" s="275" t="s">
        <v>88</v>
      </c>
      <c r="AV165" s="264" t="s">
        <v>166</v>
      </c>
      <c r="AW165" s="264" t="s">
        <v>35</v>
      </c>
      <c r="AX165" s="264" t="s">
        <v>86</v>
      </c>
      <c r="AY165" s="275" t="s">
        <v>160</v>
      </c>
    </row>
    <row r="166" s="31" customFormat="true" ht="16.5" hidden="false" customHeight="true" outlineLevel="0" collapsed="false">
      <c r="A166" s="24"/>
      <c r="B166" s="25"/>
      <c r="C166" s="287" t="s">
        <v>240</v>
      </c>
      <c r="D166" s="287" t="s">
        <v>262</v>
      </c>
      <c r="E166" s="288" t="s">
        <v>2018</v>
      </c>
      <c r="F166" s="289" t="s">
        <v>2019</v>
      </c>
      <c r="G166" s="290" t="s">
        <v>165</v>
      </c>
      <c r="H166" s="291" t="n">
        <v>0.845</v>
      </c>
      <c r="I166" s="292"/>
      <c r="J166" s="293" t="n">
        <f aca="false">ROUND(I166*H166,2)</f>
        <v>0</v>
      </c>
      <c r="K166" s="294"/>
      <c r="L166" s="295"/>
      <c r="M166" s="296"/>
      <c r="N166" s="297" t="s">
        <v>44</v>
      </c>
      <c r="O166" s="74"/>
      <c r="P166" s="247" t="n">
        <f aca="false">O166*H166</f>
        <v>0</v>
      </c>
      <c r="Q166" s="247" t="n">
        <v>0.55</v>
      </c>
      <c r="R166" s="247" t="n">
        <f aca="false">Q166*H166</f>
        <v>0.46475</v>
      </c>
      <c r="S166" s="247" t="n">
        <v>0</v>
      </c>
      <c r="T166" s="248" t="n">
        <f aca="false">S166*H166</f>
        <v>0</v>
      </c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R166" s="249" t="s">
        <v>331</v>
      </c>
      <c r="AT166" s="249" t="s">
        <v>262</v>
      </c>
      <c r="AU166" s="249" t="s">
        <v>88</v>
      </c>
      <c r="AY166" s="3" t="s">
        <v>160</v>
      </c>
      <c r="BE166" s="250" t="n">
        <f aca="false">IF(N166="základní",J166,0)</f>
        <v>0</v>
      </c>
      <c r="BF166" s="250" t="n">
        <f aca="false">IF(N166="snížená",J166,0)</f>
        <v>0</v>
      </c>
      <c r="BG166" s="250" t="n">
        <f aca="false">IF(N166="zákl. přenesená",J166,0)</f>
        <v>0</v>
      </c>
      <c r="BH166" s="250" t="n">
        <f aca="false">IF(N166="sníž. přenesená",J166,0)</f>
        <v>0</v>
      </c>
      <c r="BI166" s="250" t="n">
        <f aca="false">IF(N166="nulová",J166,0)</f>
        <v>0</v>
      </c>
      <c r="BJ166" s="3" t="s">
        <v>86</v>
      </c>
      <c r="BK166" s="250" t="n">
        <f aca="false">ROUND(I166*H166,2)</f>
        <v>0</v>
      </c>
      <c r="BL166" s="3" t="s">
        <v>256</v>
      </c>
      <c r="BM166" s="249" t="s">
        <v>2028</v>
      </c>
    </row>
    <row r="167" s="251" customFormat="true" ht="12.8" hidden="false" customHeight="false" outlineLevel="0" collapsed="false">
      <c r="B167" s="252"/>
      <c r="C167" s="253"/>
      <c r="D167" s="254" t="s">
        <v>168</v>
      </c>
      <c r="E167" s="255"/>
      <c r="F167" s="256" t="s">
        <v>2029</v>
      </c>
      <c r="G167" s="253"/>
      <c r="H167" s="257" t="n">
        <v>0.768</v>
      </c>
      <c r="I167" s="258"/>
      <c r="J167" s="253"/>
      <c r="K167" s="253"/>
      <c r="L167" s="259"/>
      <c r="M167" s="260"/>
      <c r="N167" s="261"/>
      <c r="O167" s="261"/>
      <c r="P167" s="261"/>
      <c r="Q167" s="261"/>
      <c r="R167" s="261"/>
      <c r="S167" s="261"/>
      <c r="T167" s="262"/>
      <c r="AT167" s="263" t="s">
        <v>168</v>
      </c>
      <c r="AU167" s="263" t="s">
        <v>88</v>
      </c>
      <c r="AV167" s="251" t="s">
        <v>88</v>
      </c>
      <c r="AW167" s="251" t="s">
        <v>35</v>
      </c>
      <c r="AX167" s="251" t="s">
        <v>79</v>
      </c>
      <c r="AY167" s="263" t="s">
        <v>160</v>
      </c>
    </row>
    <row r="168" s="264" customFormat="true" ht="12.8" hidden="false" customHeight="false" outlineLevel="0" collapsed="false">
      <c r="B168" s="265"/>
      <c r="C168" s="266"/>
      <c r="D168" s="254" t="s">
        <v>168</v>
      </c>
      <c r="E168" s="267"/>
      <c r="F168" s="268" t="s">
        <v>172</v>
      </c>
      <c r="G168" s="266"/>
      <c r="H168" s="269" t="n">
        <v>0.768</v>
      </c>
      <c r="I168" s="270"/>
      <c r="J168" s="266"/>
      <c r="K168" s="266"/>
      <c r="L168" s="271"/>
      <c r="M168" s="272"/>
      <c r="N168" s="273"/>
      <c r="O168" s="273"/>
      <c r="P168" s="273"/>
      <c r="Q168" s="273"/>
      <c r="R168" s="273"/>
      <c r="S168" s="273"/>
      <c r="T168" s="274"/>
      <c r="AT168" s="275" t="s">
        <v>168</v>
      </c>
      <c r="AU168" s="275" t="s">
        <v>88</v>
      </c>
      <c r="AV168" s="264" t="s">
        <v>166</v>
      </c>
      <c r="AW168" s="264" t="s">
        <v>35</v>
      </c>
      <c r="AX168" s="264" t="s">
        <v>86</v>
      </c>
      <c r="AY168" s="275" t="s">
        <v>160</v>
      </c>
    </row>
    <row r="169" s="251" customFormat="true" ht="12.8" hidden="false" customHeight="false" outlineLevel="0" collapsed="false">
      <c r="B169" s="252"/>
      <c r="C169" s="253"/>
      <c r="D169" s="254" t="s">
        <v>168</v>
      </c>
      <c r="E169" s="253"/>
      <c r="F169" s="256" t="s">
        <v>2030</v>
      </c>
      <c r="G169" s="253"/>
      <c r="H169" s="257" t="n">
        <v>0.845</v>
      </c>
      <c r="I169" s="258"/>
      <c r="J169" s="253"/>
      <c r="K169" s="253"/>
      <c r="L169" s="259"/>
      <c r="M169" s="260"/>
      <c r="N169" s="261"/>
      <c r="O169" s="261"/>
      <c r="P169" s="261"/>
      <c r="Q169" s="261"/>
      <c r="R169" s="261"/>
      <c r="S169" s="261"/>
      <c r="T169" s="262"/>
      <c r="AT169" s="263" t="s">
        <v>168</v>
      </c>
      <c r="AU169" s="263" t="s">
        <v>88</v>
      </c>
      <c r="AV169" s="251" t="s">
        <v>88</v>
      </c>
      <c r="AW169" s="251" t="s">
        <v>3</v>
      </c>
      <c r="AX169" s="251" t="s">
        <v>86</v>
      </c>
      <c r="AY169" s="263" t="s">
        <v>160</v>
      </c>
    </row>
    <row r="170" s="31" customFormat="true" ht="21.75" hidden="false" customHeight="true" outlineLevel="0" collapsed="false">
      <c r="A170" s="24"/>
      <c r="B170" s="25"/>
      <c r="C170" s="237" t="s">
        <v>7</v>
      </c>
      <c r="D170" s="237" t="s">
        <v>162</v>
      </c>
      <c r="E170" s="238" t="s">
        <v>2031</v>
      </c>
      <c r="F170" s="239" t="s">
        <v>2032</v>
      </c>
      <c r="G170" s="240" t="s">
        <v>213</v>
      </c>
      <c r="H170" s="241" t="n">
        <v>269.04</v>
      </c>
      <c r="I170" s="242"/>
      <c r="J170" s="243" t="n">
        <f aca="false">ROUND(I170*H170,2)</f>
        <v>0</v>
      </c>
      <c r="K170" s="244"/>
      <c r="L170" s="30"/>
      <c r="M170" s="245"/>
      <c r="N170" s="246" t="s">
        <v>44</v>
      </c>
      <c r="O170" s="74"/>
      <c r="P170" s="247" t="n">
        <f aca="false">O170*H170</f>
        <v>0</v>
      </c>
      <c r="Q170" s="247" t="n">
        <v>0</v>
      </c>
      <c r="R170" s="247" t="n">
        <f aca="false">Q170*H170</f>
        <v>0</v>
      </c>
      <c r="S170" s="247" t="n">
        <v>0.005</v>
      </c>
      <c r="T170" s="248" t="n">
        <f aca="false">S170*H170</f>
        <v>1.3452</v>
      </c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R170" s="249" t="s">
        <v>256</v>
      </c>
      <c r="AT170" s="249" t="s">
        <v>162</v>
      </c>
      <c r="AU170" s="249" t="s">
        <v>88</v>
      </c>
      <c r="AY170" s="3" t="s">
        <v>160</v>
      </c>
      <c r="BE170" s="250" t="n">
        <f aca="false">IF(N170="základní",J170,0)</f>
        <v>0</v>
      </c>
      <c r="BF170" s="250" t="n">
        <f aca="false">IF(N170="snížená",J170,0)</f>
        <v>0</v>
      </c>
      <c r="BG170" s="250" t="n">
        <f aca="false">IF(N170="zákl. přenesená",J170,0)</f>
        <v>0</v>
      </c>
      <c r="BH170" s="250" t="n">
        <f aca="false">IF(N170="sníž. přenesená",J170,0)</f>
        <v>0</v>
      </c>
      <c r="BI170" s="250" t="n">
        <f aca="false">IF(N170="nulová",J170,0)</f>
        <v>0</v>
      </c>
      <c r="BJ170" s="3" t="s">
        <v>86</v>
      </c>
      <c r="BK170" s="250" t="n">
        <f aca="false">ROUND(I170*H170,2)</f>
        <v>0</v>
      </c>
      <c r="BL170" s="3" t="s">
        <v>256</v>
      </c>
      <c r="BM170" s="249" t="s">
        <v>2033</v>
      </c>
    </row>
    <row r="171" s="251" customFormat="true" ht="12.8" hidden="false" customHeight="false" outlineLevel="0" collapsed="false">
      <c r="B171" s="252"/>
      <c r="C171" s="253"/>
      <c r="D171" s="254" t="s">
        <v>168</v>
      </c>
      <c r="E171" s="255"/>
      <c r="F171" s="256" t="s">
        <v>2016</v>
      </c>
      <c r="G171" s="253"/>
      <c r="H171" s="257" t="n">
        <v>182.4</v>
      </c>
      <c r="I171" s="258"/>
      <c r="J171" s="253"/>
      <c r="K171" s="253"/>
      <c r="L171" s="259"/>
      <c r="M171" s="260"/>
      <c r="N171" s="261"/>
      <c r="O171" s="261"/>
      <c r="P171" s="261"/>
      <c r="Q171" s="261"/>
      <c r="R171" s="261"/>
      <c r="S171" s="261"/>
      <c r="T171" s="262"/>
      <c r="AT171" s="263" t="s">
        <v>168</v>
      </c>
      <c r="AU171" s="263" t="s">
        <v>88</v>
      </c>
      <c r="AV171" s="251" t="s">
        <v>88</v>
      </c>
      <c r="AW171" s="251" t="s">
        <v>35</v>
      </c>
      <c r="AX171" s="251" t="s">
        <v>79</v>
      </c>
      <c r="AY171" s="263" t="s">
        <v>160</v>
      </c>
    </row>
    <row r="172" s="251" customFormat="true" ht="12.8" hidden="false" customHeight="false" outlineLevel="0" collapsed="false">
      <c r="B172" s="252"/>
      <c r="C172" s="253"/>
      <c r="D172" s="254" t="s">
        <v>168</v>
      </c>
      <c r="E172" s="255"/>
      <c r="F172" s="256" t="s">
        <v>2017</v>
      </c>
      <c r="G172" s="253"/>
      <c r="H172" s="257" t="n">
        <v>86.64</v>
      </c>
      <c r="I172" s="258"/>
      <c r="J172" s="253"/>
      <c r="K172" s="253"/>
      <c r="L172" s="259"/>
      <c r="M172" s="260"/>
      <c r="N172" s="261"/>
      <c r="O172" s="261"/>
      <c r="P172" s="261"/>
      <c r="Q172" s="261"/>
      <c r="R172" s="261"/>
      <c r="S172" s="261"/>
      <c r="T172" s="262"/>
      <c r="AT172" s="263" t="s">
        <v>168</v>
      </c>
      <c r="AU172" s="263" t="s">
        <v>88</v>
      </c>
      <c r="AV172" s="251" t="s">
        <v>88</v>
      </c>
      <c r="AW172" s="251" t="s">
        <v>35</v>
      </c>
      <c r="AX172" s="251" t="s">
        <v>79</v>
      </c>
      <c r="AY172" s="263" t="s">
        <v>160</v>
      </c>
    </row>
    <row r="173" s="264" customFormat="true" ht="12.8" hidden="false" customHeight="false" outlineLevel="0" collapsed="false">
      <c r="B173" s="265"/>
      <c r="C173" s="266"/>
      <c r="D173" s="254" t="s">
        <v>168</v>
      </c>
      <c r="E173" s="267"/>
      <c r="F173" s="268" t="s">
        <v>172</v>
      </c>
      <c r="G173" s="266"/>
      <c r="H173" s="269" t="n">
        <v>269.04</v>
      </c>
      <c r="I173" s="270"/>
      <c r="J173" s="266"/>
      <c r="K173" s="266"/>
      <c r="L173" s="271"/>
      <c r="M173" s="272"/>
      <c r="N173" s="273"/>
      <c r="O173" s="273"/>
      <c r="P173" s="273"/>
      <c r="Q173" s="273"/>
      <c r="R173" s="273"/>
      <c r="S173" s="273"/>
      <c r="T173" s="274"/>
      <c r="AT173" s="275" t="s">
        <v>168</v>
      </c>
      <c r="AU173" s="275" t="s">
        <v>88</v>
      </c>
      <c r="AV173" s="264" t="s">
        <v>166</v>
      </c>
      <c r="AW173" s="264" t="s">
        <v>35</v>
      </c>
      <c r="AX173" s="264" t="s">
        <v>86</v>
      </c>
      <c r="AY173" s="275" t="s">
        <v>160</v>
      </c>
    </row>
    <row r="174" s="31" customFormat="true" ht="21.75" hidden="false" customHeight="true" outlineLevel="0" collapsed="false">
      <c r="A174" s="24"/>
      <c r="B174" s="25"/>
      <c r="C174" s="237" t="s">
        <v>256</v>
      </c>
      <c r="D174" s="237" t="s">
        <v>162</v>
      </c>
      <c r="E174" s="238" t="s">
        <v>2034</v>
      </c>
      <c r="F174" s="239" t="s">
        <v>2035</v>
      </c>
      <c r="G174" s="240" t="s">
        <v>165</v>
      </c>
      <c r="H174" s="241" t="n">
        <v>8.608</v>
      </c>
      <c r="I174" s="242"/>
      <c r="J174" s="243" t="n">
        <f aca="false">ROUND(I174*H174,2)</f>
        <v>0</v>
      </c>
      <c r="K174" s="244"/>
      <c r="L174" s="30"/>
      <c r="M174" s="245"/>
      <c r="N174" s="246" t="s">
        <v>44</v>
      </c>
      <c r="O174" s="74"/>
      <c r="P174" s="247" t="n">
        <f aca="false">O174*H174</f>
        <v>0</v>
      </c>
      <c r="Q174" s="247" t="n">
        <v>0.02337</v>
      </c>
      <c r="R174" s="247" t="n">
        <f aca="false">Q174*H174</f>
        <v>0.20116896</v>
      </c>
      <c r="S174" s="247" t="n">
        <v>0</v>
      </c>
      <c r="T174" s="248" t="n">
        <f aca="false">S174*H174</f>
        <v>0</v>
      </c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R174" s="249" t="s">
        <v>256</v>
      </c>
      <c r="AT174" s="249" t="s">
        <v>162</v>
      </c>
      <c r="AU174" s="249" t="s">
        <v>88</v>
      </c>
      <c r="AY174" s="3" t="s">
        <v>160</v>
      </c>
      <c r="BE174" s="250" t="n">
        <f aca="false">IF(N174="základní",J174,0)</f>
        <v>0</v>
      </c>
      <c r="BF174" s="250" t="n">
        <f aca="false">IF(N174="snížená",J174,0)</f>
        <v>0</v>
      </c>
      <c r="BG174" s="250" t="n">
        <f aca="false">IF(N174="zákl. přenesená",J174,0)</f>
        <v>0</v>
      </c>
      <c r="BH174" s="250" t="n">
        <f aca="false">IF(N174="sníž. přenesená",J174,0)</f>
        <v>0</v>
      </c>
      <c r="BI174" s="250" t="n">
        <f aca="false">IF(N174="nulová",J174,0)</f>
        <v>0</v>
      </c>
      <c r="BJ174" s="3" t="s">
        <v>86</v>
      </c>
      <c r="BK174" s="250" t="n">
        <f aca="false">ROUND(I174*H174,2)</f>
        <v>0</v>
      </c>
      <c r="BL174" s="3" t="s">
        <v>256</v>
      </c>
      <c r="BM174" s="249" t="s">
        <v>2036</v>
      </c>
    </row>
    <row r="175" s="251" customFormat="true" ht="12.8" hidden="false" customHeight="false" outlineLevel="0" collapsed="false">
      <c r="B175" s="252"/>
      <c r="C175" s="253"/>
      <c r="D175" s="254" t="s">
        <v>168</v>
      </c>
      <c r="E175" s="255"/>
      <c r="F175" s="256" t="s">
        <v>2037</v>
      </c>
      <c r="G175" s="253"/>
      <c r="H175" s="257" t="n">
        <v>3.419</v>
      </c>
      <c r="I175" s="258"/>
      <c r="J175" s="253"/>
      <c r="K175" s="253"/>
      <c r="L175" s="259"/>
      <c r="M175" s="260"/>
      <c r="N175" s="261"/>
      <c r="O175" s="261"/>
      <c r="P175" s="261"/>
      <c r="Q175" s="261"/>
      <c r="R175" s="261"/>
      <c r="S175" s="261"/>
      <c r="T175" s="262"/>
      <c r="AT175" s="263" t="s">
        <v>168</v>
      </c>
      <c r="AU175" s="263" t="s">
        <v>88</v>
      </c>
      <c r="AV175" s="251" t="s">
        <v>88</v>
      </c>
      <c r="AW175" s="251" t="s">
        <v>35</v>
      </c>
      <c r="AX175" s="251" t="s">
        <v>79</v>
      </c>
      <c r="AY175" s="263" t="s">
        <v>160</v>
      </c>
    </row>
    <row r="176" s="251" customFormat="true" ht="12.8" hidden="false" customHeight="false" outlineLevel="0" collapsed="false">
      <c r="B176" s="252"/>
      <c r="C176" s="253"/>
      <c r="D176" s="254" t="s">
        <v>168</v>
      </c>
      <c r="E176" s="255"/>
      <c r="F176" s="256" t="s">
        <v>2038</v>
      </c>
      <c r="G176" s="253"/>
      <c r="H176" s="257" t="n">
        <v>1.728</v>
      </c>
      <c r="I176" s="258"/>
      <c r="J176" s="253"/>
      <c r="K176" s="253"/>
      <c r="L176" s="259"/>
      <c r="M176" s="260"/>
      <c r="N176" s="261"/>
      <c r="O176" s="261"/>
      <c r="P176" s="261"/>
      <c r="Q176" s="261"/>
      <c r="R176" s="261"/>
      <c r="S176" s="261"/>
      <c r="T176" s="262"/>
      <c r="AT176" s="263" t="s">
        <v>168</v>
      </c>
      <c r="AU176" s="263" t="s">
        <v>88</v>
      </c>
      <c r="AV176" s="251" t="s">
        <v>88</v>
      </c>
      <c r="AW176" s="251" t="s">
        <v>35</v>
      </c>
      <c r="AX176" s="251" t="s">
        <v>79</v>
      </c>
      <c r="AY176" s="263" t="s">
        <v>160</v>
      </c>
    </row>
    <row r="177" s="251" customFormat="true" ht="12.8" hidden="false" customHeight="false" outlineLevel="0" collapsed="false">
      <c r="B177" s="252"/>
      <c r="C177" s="253"/>
      <c r="D177" s="254" t="s">
        <v>168</v>
      </c>
      <c r="E177" s="255"/>
      <c r="F177" s="256" t="s">
        <v>2039</v>
      </c>
      <c r="G177" s="253"/>
      <c r="H177" s="257" t="n">
        <v>2.287</v>
      </c>
      <c r="I177" s="258"/>
      <c r="J177" s="253"/>
      <c r="K177" s="253"/>
      <c r="L177" s="259"/>
      <c r="M177" s="260"/>
      <c r="N177" s="261"/>
      <c r="O177" s="261"/>
      <c r="P177" s="261"/>
      <c r="Q177" s="261"/>
      <c r="R177" s="261"/>
      <c r="S177" s="261"/>
      <c r="T177" s="262"/>
      <c r="AT177" s="263" t="s">
        <v>168</v>
      </c>
      <c r="AU177" s="263" t="s">
        <v>88</v>
      </c>
      <c r="AV177" s="251" t="s">
        <v>88</v>
      </c>
      <c r="AW177" s="251" t="s">
        <v>35</v>
      </c>
      <c r="AX177" s="251" t="s">
        <v>79</v>
      </c>
      <c r="AY177" s="263" t="s">
        <v>160</v>
      </c>
    </row>
    <row r="178" s="251" customFormat="true" ht="12.8" hidden="false" customHeight="false" outlineLevel="0" collapsed="false">
      <c r="B178" s="252"/>
      <c r="C178" s="253"/>
      <c r="D178" s="254" t="s">
        <v>168</v>
      </c>
      <c r="E178" s="255"/>
      <c r="F178" s="256" t="s">
        <v>2040</v>
      </c>
      <c r="G178" s="253"/>
      <c r="H178" s="257" t="n">
        <v>0.845</v>
      </c>
      <c r="I178" s="258"/>
      <c r="J178" s="253"/>
      <c r="K178" s="253"/>
      <c r="L178" s="259"/>
      <c r="M178" s="260"/>
      <c r="N178" s="261"/>
      <c r="O178" s="261"/>
      <c r="P178" s="261"/>
      <c r="Q178" s="261"/>
      <c r="R178" s="261"/>
      <c r="S178" s="261"/>
      <c r="T178" s="262"/>
      <c r="AT178" s="263" t="s">
        <v>168</v>
      </c>
      <c r="AU178" s="263" t="s">
        <v>88</v>
      </c>
      <c r="AV178" s="251" t="s">
        <v>88</v>
      </c>
      <c r="AW178" s="251" t="s">
        <v>35</v>
      </c>
      <c r="AX178" s="251" t="s">
        <v>79</v>
      </c>
      <c r="AY178" s="263" t="s">
        <v>160</v>
      </c>
    </row>
    <row r="179" s="251" customFormat="true" ht="12.8" hidden="false" customHeight="false" outlineLevel="0" collapsed="false">
      <c r="B179" s="252"/>
      <c r="C179" s="253"/>
      <c r="D179" s="254" t="s">
        <v>168</v>
      </c>
      <c r="E179" s="255"/>
      <c r="F179" s="256" t="s">
        <v>2041</v>
      </c>
      <c r="G179" s="253"/>
      <c r="H179" s="257" t="n">
        <v>0.329</v>
      </c>
      <c r="I179" s="258"/>
      <c r="J179" s="253"/>
      <c r="K179" s="253"/>
      <c r="L179" s="259"/>
      <c r="M179" s="260"/>
      <c r="N179" s="261"/>
      <c r="O179" s="261"/>
      <c r="P179" s="261"/>
      <c r="Q179" s="261"/>
      <c r="R179" s="261"/>
      <c r="S179" s="261"/>
      <c r="T179" s="262"/>
      <c r="AT179" s="263" t="s">
        <v>168</v>
      </c>
      <c r="AU179" s="263" t="s">
        <v>88</v>
      </c>
      <c r="AV179" s="251" t="s">
        <v>88</v>
      </c>
      <c r="AW179" s="251" t="s">
        <v>35</v>
      </c>
      <c r="AX179" s="251" t="s">
        <v>79</v>
      </c>
      <c r="AY179" s="263" t="s">
        <v>160</v>
      </c>
    </row>
    <row r="180" s="264" customFormat="true" ht="12.8" hidden="false" customHeight="false" outlineLevel="0" collapsed="false">
      <c r="B180" s="265"/>
      <c r="C180" s="266"/>
      <c r="D180" s="254" t="s">
        <v>168</v>
      </c>
      <c r="E180" s="267"/>
      <c r="F180" s="268" t="s">
        <v>172</v>
      </c>
      <c r="G180" s="266"/>
      <c r="H180" s="269" t="n">
        <v>8.608</v>
      </c>
      <c r="I180" s="270"/>
      <c r="J180" s="266"/>
      <c r="K180" s="266"/>
      <c r="L180" s="271"/>
      <c r="M180" s="272"/>
      <c r="N180" s="273"/>
      <c r="O180" s="273"/>
      <c r="P180" s="273"/>
      <c r="Q180" s="273"/>
      <c r="R180" s="273"/>
      <c r="S180" s="273"/>
      <c r="T180" s="274"/>
      <c r="AT180" s="275" t="s">
        <v>168</v>
      </c>
      <c r="AU180" s="275" t="s">
        <v>88</v>
      </c>
      <c r="AV180" s="264" t="s">
        <v>166</v>
      </c>
      <c r="AW180" s="264" t="s">
        <v>35</v>
      </c>
      <c r="AX180" s="264" t="s">
        <v>86</v>
      </c>
      <c r="AY180" s="275" t="s">
        <v>160</v>
      </c>
    </row>
    <row r="181" s="31" customFormat="true" ht="21.75" hidden="false" customHeight="true" outlineLevel="0" collapsed="false">
      <c r="A181" s="24"/>
      <c r="B181" s="25"/>
      <c r="C181" s="237" t="s">
        <v>261</v>
      </c>
      <c r="D181" s="237" t="s">
        <v>162</v>
      </c>
      <c r="E181" s="238" t="s">
        <v>2042</v>
      </c>
      <c r="F181" s="239" t="s">
        <v>2043</v>
      </c>
      <c r="G181" s="240" t="s">
        <v>221</v>
      </c>
      <c r="H181" s="241" t="n">
        <v>39.85</v>
      </c>
      <c r="I181" s="242"/>
      <c r="J181" s="243" t="n">
        <f aca="false">ROUND(I181*H181,2)</f>
        <v>0</v>
      </c>
      <c r="K181" s="244"/>
      <c r="L181" s="30"/>
      <c r="M181" s="245"/>
      <c r="N181" s="246" t="s">
        <v>44</v>
      </c>
      <c r="O181" s="74"/>
      <c r="P181" s="247" t="n">
        <f aca="false">O181*H181</f>
        <v>0</v>
      </c>
      <c r="Q181" s="247" t="n">
        <v>0</v>
      </c>
      <c r="R181" s="247" t="n">
        <f aca="false">Q181*H181</f>
        <v>0</v>
      </c>
      <c r="S181" s="247" t="n">
        <v>0.01173</v>
      </c>
      <c r="T181" s="248" t="n">
        <f aca="false">S181*H181</f>
        <v>0.4674405</v>
      </c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R181" s="249" t="s">
        <v>256</v>
      </c>
      <c r="AT181" s="249" t="s">
        <v>162</v>
      </c>
      <c r="AU181" s="249" t="s">
        <v>88</v>
      </c>
      <c r="AY181" s="3" t="s">
        <v>160</v>
      </c>
      <c r="BE181" s="250" t="n">
        <f aca="false">IF(N181="základní",J181,0)</f>
        <v>0</v>
      </c>
      <c r="BF181" s="250" t="n">
        <f aca="false">IF(N181="snížená",J181,0)</f>
        <v>0</v>
      </c>
      <c r="BG181" s="250" t="n">
        <f aca="false">IF(N181="zákl. přenesená",J181,0)</f>
        <v>0</v>
      </c>
      <c r="BH181" s="250" t="n">
        <f aca="false">IF(N181="sníž. přenesená",J181,0)</f>
        <v>0</v>
      </c>
      <c r="BI181" s="250" t="n">
        <f aca="false">IF(N181="nulová",J181,0)</f>
        <v>0</v>
      </c>
      <c r="BJ181" s="3" t="s">
        <v>86</v>
      </c>
      <c r="BK181" s="250" t="n">
        <f aca="false">ROUND(I181*H181,2)</f>
        <v>0</v>
      </c>
      <c r="BL181" s="3" t="s">
        <v>256</v>
      </c>
      <c r="BM181" s="249" t="s">
        <v>2044</v>
      </c>
    </row>
    <row r="182" s="251" customFormat="true" ht="12.8" hidden="false" customHeight="false" outlineLevel="0" collapsed="false">
      <c r="B182" s="252"/>
      <c r="C182" s="253"/>
      <c r="D182" s="254" t="s">
        <v>168</v>
      </c>
      <c r="E182" s="255"/>
      <c r="F182" s="256" t="s">
        <v>2045</v>
      </c>
      <c r="G182" s="253"/>
      <c r="H182" s="257" t="n">
        <v>17.05</v>
      </c>
      <c r="I182" s="258"/>
      <c r="J182" s="253"/>
      <c r="K182" s="253"/>
      <c r="L182" s="259"/>
      <c r="M182" s="260"/>
      <c r="N182" s="261"/>
      <c r="O182" s="261"/>
      <c r="P182" s="261"/>
      <c r="Q182" s="261"/>
      <c r="R182" s="261"/>
      <c r="S182" s="261"/>
      <c r="T182" s="262"/>
      <c r="AT182" s="263" t="s">
        <v>168</v>
      </c>
      <c r="AU182" s="263" t="s">
        <v>88</v>
      </c>
      <c r="AV182" s="251" t="s">
        <v>88</v>
      </c>
      <c r="AW182" s="251" t="s">
        <v>35</v>
      </c>
      <c r="AX182" s="251" t="s">
        <v>79</v>
      </c>
      <c r="AY182" s="263" t="s">
        <v>160</v>
      </c>
    </row>
    <row r="183" s="251" customFormat="true" ht="12.8" hidden="false" customHeight="false" outlineLevel="0" collapsed="false">
      <c r="B183" s="252"/>
      <c r="C183" s="253"/>
      <c r="D183" s="254" t="s">
        <v>168</v>
      </c>
      <c r="E183" s="255"/>
      <c r="F183" s="256" t="s">
        <v>2046</v>
      </c>
      <c r="G183" s="253"/>
      <c r="H183" s="257" t="n">
        <v>22.8</v>
      </c>
      <c r="I183" s="258"/>
      <c r="J183" s="253"/>
      <c r="K183" s="253"/>
      <c r="L183" s="259"/>
      <c r="M183" s="260"/>
      <c r="N183" s="261"/>
      <c r="O183" s="261"/>
      <c r="P183" s="261"/>
      <c r="Q183" s="261"/>
      <c r="R183" s="261"/>
      <c r="S183" s="261"/>
      <c r="T183" s="262"/>
      <c r="AT183" s="263" t="s">
        <v>168</v>
      </c>
      <c r="AU183" s="263" t="s">
        <v>88</v>
      </c>
      <c r="AV183" s="251" t="s">
        <v>88</v>
      </c>
      <c r="AW183" s="251" t="s">
        <v>35</v>
      </c>
      <c r="AX183" s="251" t="s">
        <v>79</v>
      </c>
      <c r="AY183" s="263" t="s">
        <v>160</v>
      </c>
    </row>
    <row r="184" s="264" customFormat="true" ht="12.8" hidden="false" customHeight="false" outlineLevel="0" collapsed="false">
      <c r="B184" s="265"/>
      <c r="C184" s="266"/>
      <c r="D184" s="254" t="s">
        <v>168</v>
      </c>
      <c r="E184" s="267"/>
      <c r="F184" s="268" t="s">
        <v>172</v>
      </c>
      <c r="G184" s="266"/>
      <c r="H184" s="269" t="n">
        <v>39.85</v>
      </c>
      <c r="I184" s="270"/>
      <c r="J184" s="266"/>
      <c r="K184" s="266"/>
      <c r="L184" s="271"/>
      <c r="M184" s="272"/>
      <c r="N184" s="273"/>
      <c r="O184" s="273"/>
      <c r="P184" s="273"/>
      <c r="Q184" s="273"/>
      <c r="R184" s="273"/>
      <c r="S184" s="273"/>
      <c r="T184" s="274"/>
      <c r="AT184" s="275" t="s">
        <v>168</v>
      </c>
      <c r="AU184" s="275" t="s">
        <v>88</v>
      </c>
      <c r="AV184" s="264" t="s">
        <v>166</v>
      </c>
      <c r="AW184" s="264" t="s">
        <v>35</v>
      </c>
      <c r="AX184" s="264" t="s">
        <v>86</v>
      </c>
      <c r="AY184" s="275" t="s">
        <v>160</v>
      </c>
    </row>
    <row r="185" s="31" customFormat="true" ht="16.5" hidden="false" customHeight="true" outlineLevel="0" collapsed="false">
      <c r="A185" s="24"/>
      <c r="B185" s="25"/>
      <c r="C185" s="287" t="s">
        <v>267</v>
      </c>
      <c r="D185" s="287" t="s">
        <v>262</v>
      </c>
      <c r="E185" s="288" t="s">
        <v>2005</v>
      </c>
      <c r="F185" s="289" t="s">
        <v>2006</v>
      </c>
      <c r="G185" s="290" t="s">
        <v>165</v>
      </c>
      <c r="H185" s="291" t="n">
        <v>0.329</v>
      </c>
      <c r="I185" s="292"/>
      <c r="J185" s="293" t="n">
        <f aca="false">ROUND(I185*H185,2)</f>
        <v>0</v>
      </c>
      <c r="K185" s="294"/>
      <c r="L185" s="295"/>
      <c r="M185" s="296"/>
      <c r="N185" s="297" t="s">
        <v>44</v>
      </c>
      <c r="O185" s="74"/>
      <c r="P185" s="247" t="n">
        <f aca="false">O185*H185</f>
        <v>0</v>
      </c>
      <c r="Q185" s="247" t="n">
        <v>0.55</v>
      </c>
      <c r="R185" s="247" t="n">
        <f aca="false">Q185*H185</f>
        <v>0.18095</v>
      </c>
      <c r="S185" s="247" t="n">
        <v>0</v>
      </c>
      <c r="T185" s="248" t="n">
        <f aca="false">S185*H185</f>
        <v>0</v>
      </c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R185" s="249" t="s">
        <v>331</v>
      </c>
      <c r="AT185" s="249" t="s">
        <v>262</v>
      </c>
      <c r="AU185" s="249" t="s">
        <v>88</v>
      </c>
      <c r="AY185" s="3" t="s">
        <v>160</v>
      </c>
      <c r="BE185" s="250" t="n">
        <f aca="false">IF(N185="základní",J185,0)</f>
        <v>0</v>
      </c>
      <c r="BF185" s="250" t="n">
        <f aca="false">IF(N185="snížená",J185,0)</f>
        <v>0</v>
      </c>
      <c r="BG185" s="250" t="n">
        <f aca="false">IF(N185="zákl. přenesená",J185,0)</f>
        <v>0</v>
      </c>
      <c r="BH185" s="250" t="n">
        <f aca="false">IF(N185="sníž. přenesená",J185,0)</f>
        <v>0</v>
      </c>
      <c r="BI185" s="250" t="n">
        <f aca="false">IF(N185="nulová",J185,0)</f>
        <v>0</v>
      </c>
      <c r="BJ185" s="3" t="s">
        <v>86</v>
      </c>
      <c r="BK185" s="250" t="n">
        <f aca="false">ROUND(I185*H185,2)</f>
        <v>0</v>
      </c>
      <c r="BL185" s="3" t="s">
        <v>256</v>
      </c>
      <c r="BM185" s="249" t="s">
        <v>2047</v>
      </c>
    </row>
    <row r="186" s="251" customFormat="true" ht="12.8" hidden="false" customHeight="false" outlineLevel="0" collapsed="false">
      <c r="B186" s="252"/>
      <c r="C186" s="253"/>
      <c r="D186" s="254" t="s">
        <v>168</v>
      </c>
      <c r="E186" s="255"/>
      <c r="F186" s="256" t="s">
        <v>2048</v>
      </c>
      <c r="G186" s="253"/>
      <c r="H186" s="257" t="n">
        <v>0.299</v>
      </c>
      <c r="I186" s="258"/>
      <c r="J186" s="253"/>
      <c r="K186" s="253"/>
      <c r="L186" s="259"/>
      <c r="M186" s="260"/>
      <c r="N186" s="261"/>
      <c r="O186" s="261"/>
      <c r="P186" s="261"/>
      <c r="Q186" s="261"/>
      <c r="R186" s="261"/>
      <c r="S186" s="261"/>
      <c r="T186" s="262"/>
      <c r="AT186" s="263" t="s">
        <v>168</v>
      </c>
      <c r="AU186" s="263" t="s">
        <v>88</v>
      </c>
      <c r="AV186" s="251" t="s">
        <v>88</v>
      </c>
      <c r="AW186" s="251" t="s">
        <v>35</v>
      </c>
      <c r="AX186" s="251" t="s">
        <v>79</v>
      </c>
      <c r="AY186" s="263" t="s">
        <v>160</v>
      </c>
    </row>
    <row r="187" s="264" customFormat="true" ht="12.8" hidden="false" customHeight="false" outlineLevel="0" collapsed="false">
      <c r="B187" s="265"/>
      <c r="C187" s="266"/>
      <c r="D187" s="254" t="s">
        <v>168</v>
      </c>
      <c r="E187" s="267"/>
      <c r="F187" s="268" t="s">
        <v>172</v>
      </c>
      <c r="G187" s="266"/>
      <c r="H187" s="269" t="n">
        <v>0.299</v>
      </c>
      <c r="I187" s="270"/>
      <c r="J187" s="266"/>
      <c r="K187" s="266"/>
      <c r="L187" s="271"/>
      <c r="M187" s="272"/>
      <c r="N187" s="273"/>
      <c r="O187" s="273"/>
      <c r="P187" s="273"/>
      <c r="Q187" s="273"/>
      <c r="R187" s="273"/>
      <c r="S187" s="273"/>
      <c r="T187" s="274"/>
      <c r="AT187" s="275" t="s">
        <v>168</v>
      </c>
      <c r="AU187" s="275" t="s">
        <v>88</v>
      </c>
      <c r="AV187" s="264" t="s">
        <v>166</v>
      </c>
      <c r="AW187" s="264" t="s">
        <v>35</v>
      </c>
      <c r="AX187" s="264" t="s">
        <v>86</v>
      </c>
      <c r="AY187" s="275" t="s">
        <v>160</v>
      </c>
    </row>
    <row r="188" s="251" customFormat="true" ht="12.8" hidden="false" customHeight="false" outlineLevel="0" collapsed="false">
      <c r="B188" s="252"/>
      <c r="C188" s="253"/>
      <c r="D188" s="254" t="s">
        <v>168</v>
      </c>
      <c r="E188" s="253"/>
      <c r="F188" s="256" t="s">
        <v>2049</v>
      </c>
      <c r="G188" s="253"/>
      <c r="H188" s="257" t="n">
        <v>0.329</v>
      </c>
      <c r="I188" s="258"/>
      <c r="J188" s="253"/>
      <c r="K188" s="253"/>
      <c r="L188" s="259"/>
      <c r="M188" s="260"/>
      <c r="N188" s="261"/>
      <c r="O188" s="261"/>
      <c r="P188" s="261"/>
      <c r="Q188" s="261"/>
      <c r="R188" s="261"/>
      <c r="S188" s="261"/>
      <c r="T188" s="262"/>
      <c r="AT188" s="263" t="s">
        <v>168</v>
      </c>
      <c r="AU188" s="263" t="s">
        <v>88</v>
      </c>
      <c r="AV188" s="251" t="s">
        <v>88</v>
      </c>
      <c r="AW188" s="251" t="s">
        <v>3</v>
      </c>
      <c r="AX188" s="251" t="s">
        <v>86</v>
      </c>
      <c r="AY188" s="263" t="s">
        <v>160</v>
      </c>
    </row>
    <row r="189" s="31" customFormat="true" ht="21.75" hidden="false" customHeight="true" outlineLevel="0" collapsed="false">
      <c r="A189" s="24"/>
      <c r="B189" s="25"/>
      <c r="C189" s="237" t="s">
        <v>278</v>
      </c>
      <c r="D189" s="237" t="s">
        <v>162</v>
      </c>
      <c r="E189" s="238" t="s">
        <v>2050</v>
      </c>
      <c r="F189" s="239" t="s">
        <v>2051</v>
      </c>
      <c r="G189" s="240" t="s">
        <v>363</v>
      </c>
      <c r="H189" s="298"/>
      <c r="I189" s="242"/>
      <c r="J189" s="243" t="n">
        <f aca="false">ROUND(I189*H189,2)</f>
        <v>0</v>
      </c>
      <c r="K189" s="244"/>
      <c r="L189" s="30"/>
      <c r="M189" s="245"/>
      <c r="N189" s="246" t="s">
        <v>44</v>
      </c>
      <c r="O189" s="74"/>
      <c r="P189" s="247" t="n">
        <f aca="false">O189*H189</f>
        <v>0</v>
      </c>
      <c r="Q189" s="247" t="n">
        <v>0</v>
      </c>
      <c r="R189" s="247" t="n">
        <f aca="false">Q189*H189</f>
        <v>0</v>
      </c>
      <c r="S189" s="247" t="n">
        <v>0</v>
      </c>
      <c r="T189" s="248" t="n">
        <f aca="false">S189*H189</f>
        <v>0</v>
      </c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R189" s="249" t="s">
        <v>256</v>
      </c>
      <c r="AT189" s="249" t="s">
        <v>162</v>
      </c>
      <c r="AU189" s="249" t="s">
        <v>88</v>
      </c>
      <c r="AY189" s="3" t="s">
        <v>160</v>
      </c>
      <c r="BE189" s="250" t="n">
        <f aca="false">IF(N189="základní",J189,0)</f>
        <v>0</v>
      </c>
      <c r="BF189" s="250" t="n">
        <f aca="false">IF(N189="snížená",J189,0)</f>
        <v>0</v>
      </c>
      <c r="BG189" s="250" t="n">
        <f aca="false">IF(N189="zákl. přenesená",J189,0)</f>
        <v>0</v>
      </c>
      <c r="BH189" s="250" t="n">
        <f aca="false">IF(N189="sníž. přenesená",J189,0)</f>
        <v>0</v>
      </c>
      <c r="BI189" s="250" t="n">
        <f aca="false">IF(N189="nulová",J189,0)</f>
        <v>0</v>
      </c>
      <c r="BJ189" s="3" t="s">
        <v>86</v>
      </c>
      <c r="BK189" s="250" t="n">
        <f aca="false">ROUND(I189*H189,2)</f>
        <v>0</v>
      </c>
      <c r="BL189" s="3" t="s">
        <v>256</v>
      </c>
      <c r="BM189" s="249" t="s">
        <v>2052</v>
      </c>
    </row>
    <row r="190" s="220" customFormat="true" ht="22.8" hidden="false" customHeight="true" outlineLevel="0" collapsed="false">
      <c r="B190" s="221"/>
      <c r="C190" s="222"/>
      <c r="D190" s="223" t="s">
        <v>78</v>
      </c>
      <c r="E190" s="235" t="s">
        <v>1872</v>
      </c>
      <c r="F190" s="235" t="s">
        <v>1873</v>
      </c>
      <c r="G190" s="222"/>
      <c r="H190" s="222"/>
      <c r="I190" s="225"/>
      <c r="J190" s="236" t="n">
        <f aca="false">BK190</f>
        <v>0</v>
      </c>
      <c r="K190" s="222"/>
      <c r="L190" s="227"/>
      <c r="M190" s="228"/>
      <c r="N190" s="229"/>
      <c r="O190" s="229"/>
      <c r="P190" s="230" t="n">
        <f aca="false">SUM(P191:P208)</f>
        <v>0</v>
      </c>
      <c r="Q190" s="229"/>
      <c r="R190" s="230" t="n">
        <f aca="false">SUM(R191:R208)</f>
        <v>0.6564796</v>
      </c>
      <c r="S190" s="229"/>
      <c r="T190" s="231" t="n">
        <f aca="false">SUM(T191:T208)</f>
        <v>0</v>
      </c>
      <c r="AR190" s="232" t="s">
        <v>88</v>
      </c>
      <c r="AT190" s="233" t="s">
        <v>78</v>
      </c>
      <c r="AU190" s="233" t="s">
        <v>86</v>
      </c>
      <c r="AY190" s="232" t="s">
        <v>160</v>
      </c>
      <c r="BK190" s="234" t="n">
        <f aca="false">SUM(BK191:BK208)</f>
        <v>0</v>
      </c>
    </row>
    <row r="191" s="31" customFormat="true" ht="21.75" hidden="false" customHeight="true" outlineLevel="0" collapsed="false">
      <c r="A191" s="24"/>
      <c r="B191" s="25"/>
      <c r="C191" s="237" t="s">
        <v>282</v>
      </c>
      <c r="D191" s="237" t="s">
        <v>162</v>
      </c>
      <c r="E191" s="238" t="s">
        <v>2053</v>
      </c>
      <c r="F191" s="239" t="s">
        <v>2054</v>
      </c>
      <c r="G191" s="240" t="s">
        <v>213</v>
      </c>
      <c r="H191" s="241" t="n">
        <v>68.31</v>
      </c>
      <c r="I191" s="242"/>
      <c r="J191" s="243" t="n">
        <f aca="false">ROUND(I191*H191,2)</f>
        <v>0</v>
      </c>
      <c r="K191" s="244"/>
      <c r="L191" s="30"/>
      <c r="M191" s="245"/>
      <c r="N191" s="246" t="s">
        <v>44</v>
      </c>
      <c r="O191" s="74"/>
      <c r="P191" s="247" t="n">
        <f aca="false">O191*H191</f>
        <v>0</v>
      </c>
      <c r="Q191" s="247" t="n">
        <v>0.00661</v>
      </c>
      <c r="R191" s="247" t="n">
        <f aca="false">Q191*H191</f>
        <v>0.4515291</v>
      </c>
      <c r="S191" s="247" t="n">
        <v>0</v>
      </c>
      <c r="T191" s="248" t="n">
        <f aca="false">S191*H191</f>
        <v>0</v>
      </c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R191" s="249" t="s">
        <v>256</v>
      </c>
      <c r="AT191" s="249" t="s">
        <v>162</v>
      </c>
      <c r="AU191" s="249" t="s">
        <v>88</v>
      </c>
      <c r="AY191" s="3" t="s">
        <v>160</v>
      </c>
      <c r="BE191" s="250" t="n">
        <f aca="false">IF(N191="základní",J191,0)</f>
        <v>0</v>
      </c>
      <c r="BF191" s="250" t="n">
        <f aca="false">IF(N191="snížená",J191,0)</f>
        <v>0</v>
      </c>
      <c r="BG191" s="250" t="n">
        <f aca="false">IF(N191="zákl. přenesená",J191,0)</f>
        <v>0</v>
      </c>
      <c r="BH191" s="250" t="n">
        <f aca="false">IF(N191="sníž. přenesená",J191,0)</f>
        <v>0</v>
      </c>
      <c r="BI191" s="250" t="n">
        <f aca="false">IF(N191="nulová",J191,0)</f>
        <v>0</v>
      </c>
      <c r="BJ191" s="3" t="s">
        <v>86</v>
      </c>
      <c r="BK191" s="250" t="n">
        <f aca="false">ROUND(I191*H191,2)</f>
        <v>0</v>
      </c>
      <c r="BL191" s="3" t="s">
        <v>256</v>
      </c>
      <c r="BM191" s="249" t="s">
        <v>2055</v>
      </c>
    </row>
    <row r="192" s="251" customFormat="true" ht="12.8" hidden="false" customHeight="false" outlineLevel="0" collapsed="false">
      <c r="B192" s="252"/>
      <c r="C192" s="253"/>
      <c r="D192" s="254" t="s">
        <v>168</v>
      </c>
      <c r="E192" s="255"/>
      <c r="F192" s="256" t="s">
        <v>2003</v>
      </c>
      <c r="G192" s="253"/>
      <c r="H192" s="257" t="n">
        <v>68.31</v>
      </c>
      <c r="I192" s="258"/>
      <c r="J192" s="253"/>
      <c r="K192" s="253"/>
      <c r="L192" s="259"/>
      <c r="M192" s="260"/>
      <c r="N192" s="261"/>
      <c r="O192" s="261"/>
      <c r="P192" s="261"/>
      <c r="Q192" s="261"/>
      <c r="R192" s="261"/>
      <c r="S192" s="261"/>
      <c r="T192" s="262"/>
      <c r="AT192" s="263" t="s">
        <v>168</v>
      </c>
      <c r="AU192" s="263" t="s">
        <v>88</v>
      </c>
      <c r="AV192" s="251" t="s">
        <v>88</v>
      </c>
      <c r="AW192" s="251" t="s">
        <v>35</v>
      </c>
      <c r="AX192" s="251" t="s">
        <v>79</v>
      </c>
      <c r="AY192" s="263" t="s">
        <v>160</v>
      </c>
    </row>
    <row r="193" s="264" customFormat="true" ht="12.8" hidden="false" customHeight="false" outlineLevel="0" collapsed="false">
      <c r="B193" s="265"/>
      <c r="C193" s="266"/>
      <c r="D193" s="254" t="s">
        <v>168</v>
      </c>
      <c r="E193" s="267"/>
      <c r="F193" s="268" t="s">
        <v>172</v>
      </c>
      <c r="G193" s="266"/>
      <c r="H193" s="269" t="n">
        <v>68.31</v>
      </c>
      <c r="I193" s="270"/>
      <c r="J193" s="266"/>
      <c r="K193" s="266"/>
      <c r="L193" s="271"/>
      <c r="M193" s="272"/>
      <c r="N193" s="273"/>
      <c r="O193" s="273"/>
      <c r="P193" s="273"/>
      <c r="Q193" s="273"/>
      <c r="R193" s="273"/>
      <c r="S193" s="273"/>
      <c r="T193" s="274"/>
      <c r="AT193" s="275" t="s">
        <v>168</v>
      </c>
      <c r="AU193" s="275" t="s">
        <v>88</v>
      </c>
      <c r="AV193" s="264" t="s">
        <v>166</v>
      </c>
      <c r="AW193" s="264" t="s">
        <v>35</v>
      </c>
      <c r="AX193" s="264" t="s">
        <v>86</v>
      </c>
      <c r="AY193" s="275" t="s">
        <v>160</v>
      </c>
    </row>
    <row r="194" s="31" customFormat="true" ht="21.75" hidden="false" customHeight="true" outlineLevel="0" collapsed="false">
      <c r="A194" s="24"/>
      <c r="B194" s="25"/>
      <c r="C194" s="237" t="s">
        <v>6</v>
      </c>
      <c r="D194" s="237" t="s">
        <v>162</v>
      </c>
      <c r="E194" s="238" t="s">
        <v>2056</v>
      </c>
      <c r="F194" s="239" t="s">
        <v>2057</v>
      </c>
      <c r="G194" s="240" t="s">
        <v>221</v>
      </c>
      <c r="H194" s="241" t="n">
        <v>29.6</v>
      </c>
      <c r="I194" s="242"/>
      <c r="J194" s="243" t="n">
        <f aca="false">ROUND(I194*H194,2)</f>
        <v>0</v>
      </c>
      <c r="K194" s="244"/>
      <c r="L194" s="30"/>
      <c r="M194" s="245"/>
      <c r="N194" s="246" t="s">
        <v>44</v>
      </c>
      <c r="O194" s="74"/>
      <c r="P194" s="247" t="n">
        <f aca="false">O194*H194</f>
        <v>0</v>
      </c>
      <c r="Q194" s="247" t="n">
        <v>0.00287</v>
      </c>
      <c r="R194" s="247" t="n">
        <f aca="false">Q194*H194</f>
        <v>0.084952</v>
      </c>
      <c r="S194" s="247" t="n">
        <v>0</v>
      </c>
      <c r="T194" s="248" t="n">
        <f aca="false">S194*H194</f>
        <v>0</v>
      </c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R194" s="249" t="s">
        <v>256</v>
      </c>
      <c r="AT194" s="249" t="s">
        <v>162</v>
      </c>
      <c r="AU194" s="249" t="s">
        <v>88</v>
      </c>
      <c r="AY194" s="3" t="s">
        <v>160</v>
      </c>
      <c r="BE194" s="250" t="n">
        <f aca="false">IF(N194="základní",J194,0)</f>
        <v>0</v>
      </c>
      <c r="BF194" s="250" t="n">
        <f aca="false">IF(N194="snížená",J194,0)</f>
        <v>0</v>
      </c>
      <c r="BG194" s="250" t="n">
        <f aca="false">IF(N194="zákl. přenesená",J194,0)</f>
        <v>0</v>
      </c>
      <c r="BH194" s="250" t="n">
        <f aca="false">IF(N194="sníž. přenesená",J194,0)</f>
        <v>0</v>
      </c>
      <c r="BI194" s="250" t="n">
        <f aca="false">IF(N194="nulová",J194,0)</f>
        <v>0</v>
      </c>
      <c r="BJ194" s="3" t="s">
        <v>86</v>
      </c>
      <c r="BK194" s="250" t="n">
        <f aca="false">ROUND(I194*H194,2)</f>
        <v>0</v>
      </c>
      <c r="BL194" s="3" t="s">
        <v>256</v>
      </c>
      <c r="BM194" s="249" t="s">
        <v>2058</v>
      </c>
    </row>
    <row r="195" s="251" customFormat="true" ht="12.8" hidden="false" customHeight="false" outlineLevel="0" collapsed="false">
      <c r="B195" s="252"/>
      <c r="C195" s="253"/>
      <c r="D195" s="254" t="s">
        <v>168</v>
      </c>
      <c r="E195" s="255"/>
      <c r="F195" s="256" t="s">
        <v>2059</v>
      </c>
      <c r="G195" s="253"/>
      <c r="H195" s="257" t="n">
        <v>14.8</v>
      </c>
      <c r="I195" s="258"/>
      <c r="J195" s="253"/>
      <c r="K195" s="253"/>
      <c r="L195" s="259"/>
      <c r="M195" s="260"/>
      <c r="N195" s="261"/>
      <c r="O195" s="261"/>
      <c r="P195" s="261"/>
      <c r="Q195" s="261"/>
      <c r="R195" s="261"/>
      <c r="S195" s="261"/>
      <c r="T195" s="262"/>
      <c r="AT195" s="263" t="s">
        <v>168</v>
      </c>
      <c r="AU195" s="263" t="s">
        <v>88</v>
      </c>
      <c r="AV195" s="251" t="s">
        <v>88</v>
      </c>
      <c r="AW195" s="251" t="s">
        <v>35</v>
      </c>
      <c r="AX195" s="251" t="s">
        <v>79</v>
      </c>
      <c r="AY195" s="263" t="s">
        <v>160</v>
      </c>
    </row>
    <row r="196" s="251" customFormat="true" ht="12.8" hidden="false" customHeight="false" outlineLevel="0" collapsed="false">
      <c r="B196" s="252"/>
      <c r="C196" s="253"/>
      <c r="D196" s="254" t="s">
        <v>168</v>
      </c>
      <c r="E196" s="255"/>
      <c r="F196" s="256" t="s">
        <v>2059</v>
      </c>
      <c r="G196" s="253"/>
      <c r="H196" s="257" t="n">
        <v>14.8</v>
      </c>
      <c r="I196" s="258"/>
      <c r="J196" s="253"/>
      <c r="K196" s="253"/>
      <c r="L196" s="259"/>
      <c r="M196" s="260"/>
      <c r="N196" s="261"/>
      <c r="O196" s="261"/>
      <c r="P196" s="261"/>
      <c r="Q196" s="261"/>
      <c r="R196" s="261"/>
      <c r="S196" s="261"/>
      <c r="T196" s="262"/>
      <c r="AT196" s="263" t="s">
        <v>168</v>
      </c>
      <c r="AU196" s="263" t="s">
        <v>88</v>
      </c>
      <c r="AV196" s="251" t="s">
        <v>88</v>
      </c>
      <c r="AW196" s="251" t="s">
        <v>35</v>
      </c>
      <c r="AX196" s="251" t="s">
        <v>79</v>
      </c>
      <c r="AY196" s="263" t="s">
        <v>160</v>
      </c>
    </row>
    <row r="197" s="276" customFormat="true" ht="12.8" hidden="false" customHeight="false" outlineLevel="0" collapsed="false">
      <c r="B197" s="277"/>
      <c r="C197" s="278"/>
      <c r="D197" s="254" t="s">
        <v>168</v>
      </c>
      <c r="E197" s="279"/>
      <c r="F197" s="280" t="s">
        <v>2060</v>
      </c>
      <c r="G197" s="278"/>
      <c r="H197" s="279"/>
      <c r="I197" s="281"/>
      <c r="J197" s="278"/>
      <c r="K197" s="278"/>
      <c r="L197" s="282"/>
      <c r="M197" s="283"/>
      <c r="N197" s="284"/>
      <c r="O197" s="284"/>
      <c r="P197" s="284"/>
      <c r="Q197" s="284"/>
      <c r="R197" s="284"/>
      <c r="S197" s="284"/>
      <c r="T197" s="285"/>
      <c r="AT197" s="286" t="s">
        <v>168</v>
      </c>
      <c r="AU197" s="286" t="s">
        <v>88</v>
      </c>
      <c r="AV197" s="276" t="s">
        <v>86</v>
      </c>
      <c r="AW197" s="276" t="s">
        <v>35</v>
      </c>
      <c r="AX197" s="276" t="s">
        <v>79</v>
      </c>
      <c r="AY197" s="286" t="s">
        <v>160</v>
      </c>
    </row>
    <row r="198" s="264" customFormat="true" ht="12.8" hidden="false" customHeight="false" outlineLevel="0" collapsed="false">
      <c r="B198" s="265"/>
      <c r="C198" s="266"/>
      <c r="D198" s="254" t="s">
        <v>168</v>
      </c>
      <c r="E198" s="267"/>
      <c r="F198" s="268" t="s">
        <v>172</v>
      </c>
      <c r="G198" s="266"/>
      <c r="H198" s="269" t="n">
        <v>29.6</v>
      </c>
      <c r="I198" s="270"/>
      <c r="J198" s="266"/>
      <c r="K198" s="266"/>
      <c r="L198" s="271"/>
      <c r="M198" s="272"/>
      <c r="N198" s="273"/>
      <c r="O198" s="273"/>
      <c r="P198" s="273"/>
      <c r="Q198" s="273"/>
      <c r="R198" s="273"/>
      <c r="S198" s="273"/>
      <c r="T198" s="274"/>
      <c r="AT198" s="275" t="s">
        <v>168</v>
      </c>
      <c r="AU198" s="275" t="s">
        <v>88</v>
      </c>
      <c r="AV198" s="264" t="s">
        <v>166</v>
      </c>
      <c r="AW198" s="264" t="s">
        <v>35</v>
      </c>
      <c r="AX198" s="264" t="s">
        <v>86</v>
      </c>
      <c r="AY198" s="275" t="s">
        <v>160</v>
      </c>
    </row>
    <row r="199" s="31" customFormat="true" ht="21.75" hidden="false" customHeight="true" outlineLevel="0" collapsed="false">
      <c r="A199" s="24"/>
      <c r="B199" s="25"/>
      <c r="C199" s="237" t="s">
        <v>291</v>
      </c>
      <c r="D199" s="237" t="s">
        <v>162</v>
      </c>
      <c r="E199" s="238" t="s">
        <v>1893</v>
      </c>
      <c r="F199" s="239" t="s">
        <v>1894</v>
      </c>
      <c r="G199" s="240" t="s">
        <v>221</v>
      </c>
      <c r="H199" s="241" t="n">
        <v>39.85</v>
      </c>
      <c r="I199" s="242"/>
      <c r="J199" s="243" t="n">
        <f aca="false">ROUND(I199*H199,2)</f>
        <v>0</v>
      </c>
      <c r="K199" s="244"/>
      <c r="L199" s="30"/>
      <c r="M199" s="245"/>
      <c r="N199" s="246" t="s">
        <v>44</v>
      </c>
      <c r="O199" s="74"/>
      <c r="P199" s="247" t="n">
        <f aca="false">O199*H199</f>
        <v>0</v>
      </c>
      <c r="Q199" s="247" t="n">
        <v>0.00169</v>
      </c>
      <c r="R199" s="247" t="n">
        <f aca="false">Q199*H199</f>
        <v>0.0673465</v>
      </c>
      <c r="S199" s="247" t="n">
        <v>0</v>
      </c>
      <c r="T199" s="248" t="n">
        <f aca="false">S199*H199</f>
        <v>0</v>
      </c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R199" s="249" t="s">
        <v>256</v>
      </c>
      <c r="AT199" s="249" t="s">
        <v>162</v>
      </c>
      <c r="AU199" s="249" t="s">
        <v>88</v>
      </c>
      <c r="AY199" s="3" t="s">
        <v>160</v>
      </c>
      <c r="BE199" s="250" t="n">
        <f aca="false">IF(N199="základní",J199,0)</f>
        <v>0</v>
      </c>
      <c r="BF199" s="250" t="n">
        <f aca="false">IF(N199="snížená",J199,0)</f>
        <v>0</v>
      </c>
      <c r="BG199" s="250" t="n">
        <f aca="false">IF(N199="zákl. přenesená",J199,0)</f>
        <v>0</v>
      </c>
      <c r="BH199" s="250" t="n">
        <f aca="false">IF(N199="sníž. přenesená",J199,0)</f>
        <v>0</v>
      </c>
      <c r="BI199" s="250" t="n">
        <f aca="false">IF(N199="nulová",J199,0)</f>
        <v>0</v>
      </c>
      <c r="BJ199" s="3" t="s">
        <v>86</v>
      </c>
      <c r="BK199" s="250" t="n">
        <f aca="false">ROUND(I199*H199,2)</f>
        <v>0</v>
      </c>
      <c r="BL199" s="3" t="s">
        <v>256</v>
      </c>
      <c r="BM199" s="249" t="s">
        <v>2061</v>
      </c>
    </row>
    <row r="200" s="251" customFormat="true" ht="12.8" hidden="false" customHeight="false" outlineLevel="0" collapsed="false">
      <c r="B200" s="252"/>
      <c r="C200" s="253"/>
      <c r="D200" s="254" t="s">
        <v>168</v>
      </c>
      <c r="E200" s="255"/>
      <c r="F200" s="256" t="s">
        <v>2045</v>
      </c>
      <c r="G200" s="253"/>
      <c r="H200" s="257" t="n">
        <v>17.05</v>
      </c>
      <c r="I200" s="258"/>
      <c r="J200" s="253"/>
      <c r="K200" s="253"/>
      <c r="L200" s="259"/>
      <c r="M200" s="260"/>
      <c r="N200" s="261"/>
      <c r="O200" s="261"/>
      <c r="P200" s="261"/>
      <c r="Q200" s="261"/>
      <c r="R200" s="261"/>
      <c r="S200" s="261"/>
      <c r="T200" s="262"/>
      <c r="AT200" s="263" t="s">
        <v>168</v>
      </c>
      <c r="AU200" s="263" t="s">
        <v>88</v>
      </c>
      <c r="AV200" s="251" t="s">
        <v>88</v>
      </c>
      <c r="AW200" s="251" t="s">
        <v>35</v>
      </c>
      <c r="AX200" s="251" t="s">
        <v>79</v>
      </c>
      <c r="AY200" s="263" t="s">
        <v>160</v>
      </c>
    </row>
    <row r="201" s="251" customFormat="true" ht="12.8" hidden="false" customHeight="false" outlineLevel="0" collapsed="false">
      <c r="B201" s="252"/>
      <c r="C201" s="253"/>
      <c r="D201" s="254" t="s">
        <v>168</v>
      </c>
      <c r="E201" s="255"/>
      <c r="F201" s="256" t="s">
        <v>2046</v>
      </c>
      <c r="G201" s="253"/>
      <c r="H201" s="257" t="n">
        <v>22.8</v>
      </c>
      <c r="I201" s="258"/>
      <c r="J201" s="253"/>
      <c r="K201" s="253"/>
      <c r="L201" s="259"/>
      <c r="M201" s="260"/>
      <c r="N201" s="261"/>
      <c r="O201" s="261"/>
      <c r="P201" s="261"/>
      <c r="Q201" s="261"/>
      <c r="R201" s="261"/>
      <c r="S201" s="261"/>
      <c r="T201" s="262"/>
      <c r="AT201" s="263" t="s">
        <v>168</v>
      </c>
      <c r="AU201" s="263" t="s">
        <v>88</v>
      </c>
      <c r="AV201" s="251" t="s">
        <v>88</v>
      </c>
      <c r="AW201" s="251" t="s">
        <v>35</v>
      </c>
      <c r="AX201" s="251" t="s">
        <v>79</v>
      </c>
      <c r="AY201" s="263" t="s">
        <v>160</v>
      </c>
    </row>
    <row r="202" s="264" customFormat="true" ht="12.8" hidden="false" customHeight="false" outlineLevel="0" collapsed="false">
      <c r="B202" s="265"/>
      <c r="C202" s="266"/>
      <c r="D202" s="254" t="s">
        <v>168</v>
      </c>
      <c r="E202" s="267"/>
      <c r="F202" s="268" t="s">
        <v>172</v>
      </c>
      <c r="G202" s="266"/>
      <c r="H202" s="269" t="n">
        <v>39.85</v>
      </c>
      <c r="I202" s="270"/>
      <c r="J202" s="266"/>
      <c r="K202" s="266"/>
      <c r="L202" s="271"/>
      <c r="M202" s="272"/>
      <c r="N202" s="273"/>
      <c r="O202" s="273"/>
      <c r="P202" s="273"/>
      <c r="Q202" s="273"/>
      <c r="R202" s="273"/>
      <c r="S202" s="273"/>
      <c r="T202" s="274"/>
      <c r="AT202" s="275" t="s">
        <v>168</v>
      </c>
      <c r="AU202" s="275" t="s">
        <v>88</v>
      </c>
      <c r="AV202" s="264" t="s">
        <v>166</v>
      </c>
      <c r="AW202" s="264" t="s">
        <v>35</v>
      </c>
      <c r="AX202" s="264" t="s">
        <v>86</v>
      </c>
      <c r="AY202" s="275" t="s">
        <v>160</v>
      </c>
    </row>
    <row r="203" s="31" customFormat="true" ht="21.75" hidden="false" customHeight="true" outlineLevel="0" collapsed="false">
      <c r="A203" s="24"/>
      <c r="B203" s="25"/>
      <c r="C203" s="237" t="s">
        <v>297</v>
      </c>
      <c r="D203" s="237" t="s">
        <v>162</v>
      </c>
      <c r="E203" s="238" t="s">
        <v>2062</v>
      </c>
      <c r="F203" s="239" t="s">
        <v>2063</v>
      </c>
      <c r="G203" s="240" t="s">
        <v>259</v>
      </c>
      <c r="H203" s="241" t="n">
        <v>4</v>
      </c>
      <c r="I203" s="242"/>
      <c r="J203" s="243" t="n">
        <f aca="false">ROUND(I203*H203,2)</f>
        <v>0</v>
      </c>
      <c r="K203" s="244"/>
      <c r="L203" s="30"/>
      <c r="M203" s="245"/>
      <c r="N203" s="246" t="s">
        <v>44</v>
      </c>
      <c r="O203" s="74"/>
      <c r="P203" s="247" t="n">
        <f aca="false">O203*H203</f>
        <v>0</v>
      </c>
      <c r="Q203" s="247" t="n">
        <v>0.00036</v>
      </c>
      <c r="R203" s="247" t="n">
        <f aca="false">Q203*H203</f>
        <v>0.00144</v>
      </c>
      <c r="S203" s="247" t="n">
        <v>0</v>
      </c>
      <c r="T203" s="248" t="n">
        <f aca="false">S203*H203</f>
        <v>0</v>
      </c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R203" s="249" t="s">
        <v>256</v>
      </c>
      <c r="AT203" s="249" t="s">
        <v>162</v>
      </c>
      <c r="AU203" s="249" t="s">
        <v>88</v>
      </c>
      <c r="AY203" s="3" t="s">
        <v>160</v>
      </c>
      <c r="BE203" s="250" t="n">
        <f aca="false">IF(N203="základní",J203,0)</f>
        <v>0</v>
      </c>
      <c r="BF203" s="250" t="n">
        <f aca="false">IF(N203="snížená",J203,0)</f>
        <v>0</v>
      </c>
      <c r="BG203" s="250" t="n">
        <f aca="false">IF(N203="zákl. přenesená",J203,0)</f>
        <v>0</v>
      </c>
      <c r="BH203" s="250" t="n">
        <f aca="false">IF(N203="sníž. přenesená",J203,0)</f>
        <v>0</v>
      </c>
      <c r="BI203" s="250" t="n">
        <f aca="false">IF(N203="nulová",J203,0)</f>
        <v>0</v>
      </c>
      <c r="BJ203" s="3" t="s">
        <v>86</v>
      </c>
      <c r="BK203" s="250" t="n">
        <f aca="false">ROUND(I203*H203,2)</f>
        <v>0</v>
      </c>
      <c r="BL203" s="3" t="s">
        <v>256</v>
      </c>
      <c r="BM203" s="249" t="s">
        <v>2064</v>
      </c>
    </row>
    <row r="204" s="31" customFormat="true" ht="21.75" hidden="false" customHeight="true" outlineLevel="0" collapsed="false">
      <c r="A204" s="24"/>
      <c r="B204" s="25"/>
      <c r="C204" s="237" t="s">
        <v>301</v>
      </c>
      <c r="D204" s="237" t="s">
        <v>162</v>
      </c>
      <c r="E204" s="238" t="s">
        <v>1896</v>
      </c>
      <c r="F204" s="239" t="s">
        <v>1897</v>
      </c>
      <c r="G204" s="240" t="s">
        <v>221</v>
      </c>
      <c r="H204" s="241" t="n">
        <v>23.6</v>
      </c>
      <c r="I204" s="242"/>
      <c r="J204" s="243" t="n">
        <f aca="false">ROUND(I204*H204,2)</f>
        <v>0</v>
      </c>
      <c r="K204" s="244"/>
      <c r="L204" s="30"/>
      <c r="M204" s="245"/>
      <c r="N204" s="246" t="s">
        <v>44</v>
      </c>
      <c r="O204" s="74"/>
      <c r="P204" s="247" t="n">
        <f aca="false">O204*H204</f>
        <v>0</v>
      </c>
      <c r="Q204" s="247" t="n">
        <v>0.00217</v>
      </c>
      <c r="R204" s="247" t="n">
        <f aca="false">Q204*H204</f>
        <v>0.051212</v>
      </c>
      <c r="S204" s="247" t="n">
        <v>0</v>
      </c>
      <c r="T204" s="248" t="n">
        <f aca="false">S204*H204</f>
        <v>0</v>
      </c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R204" s="249" t="s">
        <v>256</v>
      </c>
      <c r="AT204" s="249" t="s">
        <v>162</v>
      </c>
      <c r="AU204" s="249" t="s">
        <v>88</v>
      </c>
      <c r="AY204" s="3" t="s">
        <v>160</v>
      </c>
      <c r="BE204" s="250" t="n">
        <f aca="false">IF(N204="základní",J204,0)</f>
        <v>0</v>
      </c>
      <c r="BF204" s="250" t="n">
        <f aca="false">IF(N204="snížená",J204,0)</f>
        <v>0</v>
      </c>
      <c r="BG204" s="250" t="n">
        <f aca="false">IF(N204="zákl. přenesená",J204,0)</f>
        <v>0</v>
      </c>
      <c r="BH204" s="250" t="n">
        <f aca="false">IF(N204="sníž. přenesená",J204,0)</f>
        <v>0</v>
      </c>
      <c r="BI204" s="250" t="n">
        <f aca="false">IF(N204="nulová",J204,0)</f>
        <v>0</v>
      </c>
      <c r="BJ204" s="3" t="s">
        <v>86</v>
      </c>
      <c r="BK204" s="250" t="n">
        <f aca="false">ROUND(I204*H204,2)</f>
        <v>0</v>
      </c>
      <c r="BL204" s="3" t="s">
        <v>256</v>
      </c>
      <c r="BM204" s="249" t="s">
        <v>2065</v>
      </c>
    </row>
    <row r="205" s="251" customFormat="true" ht="12.8" hidden="false" customHeight="false" outlineLevel="0" collapsed="false">
      <c r="B205" s="252"/>
      <c r="C205" s="253"/>
      <c r="D205" s="254" t="s">
        <v>168</v>
      </c>
      <c r="E205" s="255"/>
      <c r="F205" s="256" t="s">
        <v>2066</v>
      </c>
      <c r="G205" s="253"/>
      <c r="H205" s="257" t="n">
        <v>13</v>
      </c>
      <c r="I205" s="258"/>
      <c r="J205" s="253"/>
      <c r="K205" s="253"/>
      <c r="L205" s="259"/>
      <c r="M205" s="260"/>
      <c r="N205" s="261"/>
      <c r="O205" s="261"/>
      <c r="P205" s="261"/>
      <c r="Q205" s="261"/>
      <c r="R205" s="261"/>
      <c r="S205" s="261"/>
      <c r="T205" s="262"/>
      <c r="AT205" s="263" t="s">
        <v>168</v>
      </c>
      <c r="AU205" s="263" t="s">
        <v>88</v>
      </c>
      <c r="AV205" s="251" t="s">
        <v>88</v>
      </c>
      <c r="AW205" s="251" t="s">
        <v>35</v>
      </c>
      <c r="AX205" s="251" t="s">
        <v>79</v>
      </c>
      <c r="AY205" s="263" t="s">
        <v>160</v>
      </c>
    </row>
    <row r="206" s="251" customFormat="true" ht="12.8" hidden="false" customHeight="false" outlineLevel="0" collapsed="false">
      <c r="B206" s="252"/>
      <c r="C206" s="253"/>
      <c r="D206" s="254" t="s">
        <v>168</v>
      </c>
      <c r="E206" s="255"/>
      <c r="F206" s="256" t="s">
        <v>2067</v>
      </c>
      <c r="G206" s="253"/>
      <c r="H206" s="257" t="n">
        <v>10.6</v>
      </c>
      <c r="I206" s="258"/>
      <c r="J206" s="253"/>
      <c r="K206" s="253"/>
      <c r="L206" s="259"/>
      <c r="M206" s="260"/>
      <c r="N206" s="261"/>
      <c r="O206" s="261"/>
      <c r="P206" s="261"/>
      <c r="Q206" s="261"/>
      <c r="R206" s="261"/>
      <c r="S206" s="261"/>
      <c r="T206" s="262"/>
      <c r="AT206" s="263" t="s">
        <v>168</v>
      </c>
      <c r="AU206" s="263" t="s">
        <v>88</v>
      </c>
      <c r="AV206" s="251" t="s">
        <v>88</v>
      </c>
      <c r="AW206" s="251" t="s">
        <v>35</v>
      </c>
      <c r="AX206" s="251" t="s">
        <v>79</v>
      </c>
      <c r="AY206" s="263" t="s">
        <v>160</v>
      </c>
    </row>
    <row r="207" s="264" customFormat="true" ht="12.8" hidden="false" customHeight="false" outlineLevel="0" collapsed="false">
      <c r="B207" s="265"/>
      <c r="C207" s="266"/>
      <c r="D207" s="254" t="s">
        <v>168</v>
      </c>
      <c r="E207" s="267"/>
      <c r="F207" s="268" t="s">
        <v>172</v>
      </c>
      <c r="G207" s="266"/>
      <c r="H207" s="269" t="n">
        <v>23.6</v>
      </c>
      <c r="I207" s="270"/>
      <c r="J207" s="266"/>
      <c r="K207" s="266"/>
      <c r="L207" s="271"/>
      <c r="M207" s="272"/>
      <c r="N207" s="273"/>
      <c r="O207" s="273"/>
      <c r="P207" s="273"/>
      <c r="Q207" s="273"/>
      <c r="R207" s="273"/>
      <c r="S207" s="273"/>
      <c r="T207" s="274"/>
      <c r="AT207" s="275" t="s">
        <v>168</v>
      </c>
      <c r="AU207" s="275" t="s">
        <v>88</v>
      </c>
      <c r="AV207" s="264" t="s">
        <v>166</v>
      </c>
      <c r="AW207" s="264" t="s">
        <v>35</v>
      </c>
      <c r="AX207" s="264" t="s">
        <v>86</v>
      </c>
      <c r="AY207" s="275" t="s">
        <v>160</v>
      </c>
    </row>
    <row r="208" s="31" customFormat="true" ht="21.75" hidden="false" customHeight="true" outlineLevel="0" collapsed="false">
      <c r="A208" s="24"/>
      <c r="B208" s="25"/>
      <c r="C208" s="237" t="s">
        <v>305</v>
      </c>
      <c r="D208" s="237" t="s">
        <v>162</v>
      </c>
      <c r="E208" s="238" t="s">
        <v>2068</v>
      </c>
      <c r="F208" s="239" t="s">
        <v>2069</v>
      </c>
      <c r="G208" s="240" t="s">
        <v>363</v>
      </c>
      <c r="H208" s="298"/>
      <c r="I208" s="242"/>
      <c r="J208" s="243" t="n">
        <f aca="false">ROUND(I208*H208,2)</f>
        <v>0</v>
      </c>
      <c r="K208" s="244"/>
      <c r="L208" s="30"/>
      <c r="M208" s="245"/>
      <c r="N208" s="246" t="s">
        <v>44</v>
      </c>
      <c r="O208" s="74"/>
      <c r="P208" s="247" t="n">
        <f aca="false">O208*H208</f>
        <v>0</v>
      </c>
      <c r="Q208" s="247" t="n">
        <v>0</v>
      </c>
      <c r="R208" s="247" t="n">
        <f aca="false">Q208*H208</f>
        <v>0</v>
      </c>
      <c r="S208" s="247" t="n">
        <v>0</v>
      </c>
      <c r="T208" s="248" t="n">
        <f aca="false">S208*H208</f>
        <v>0</v>
      </c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R208" s="249" t="s">
        <v>256</v>
      </c>
      <c r="AT208" s="249" t="s">
        <v>162</v>
      </c>
      <c r="AU208" s="249" t="s">
        <v>88</v>
      </c>
      <c r="AY208" s="3" t="s">
        <v>160</v>
      </c>
      <c r="BE208" s="250" t="n">
        <f aca="false">IF(N208="základní",J208,0)</f>
        <v>0</v>
      </c>
      <c r="BF208" s="250" t="n">
        <f aca="false">IF(N208="snížená",J208,0)</f>
        <v>0</v>
      </c>
      <c r="BG208" s="250" t="n">
        <f aca="false">IF(N208="zákl. přenesená",J208,0)</f>
        <v>0</v>
      </c>
      <c r="BH208" s="250" t="n">
        <f aca="false">IF(N208="sníž. přenesená",J208,0)</f>
        <v>0</v>
      </c>
      <c r="BI208" s="250" t="n">
        <f aca="false">IF(N208="nulová",J208,0)</f>
        <v>0</v>
      </c>
      <c r="BJ208" s="3" t="s">
        <v>86</v>
      </c>
      <c r="BK208" s="250" t="n">
        <f aca="false">ROUND(I208*H208,2)</f>
        <v>0</v>
      </c>
      <c r="BL208" s="3" t="s">
        <v>256</v>
      </c>
      <c r="BM208" s="249" t="s">
        <v>2070</v>
      </c>
    </row>
    <row r="209" s="220" customFormat="true" ht="22.8" hidden="false" customHeight="true" outlineLevel="0" collapsed="false">
      <c r="B209" s="221"/>
      <c r="C209" s="222"/>
      <c r="D209" s="223" t="s">
        <v>78</v>
      </c>
      <c r="E209" s="235" t="s">
        <v>2071</v>
      </c>
      <c r="F209" s="235" t="s">
        <v>2072</v>
      </c>
      <c r="G209" s="222"/>
      <c r="H209" s="222"/>
      <c r="I209" s="225"/>
      <c r="J209" s="236" t="n">
        <f aca="false">BK209</f>
        <v>0</v>
      </c>
      <c r="K209" s="222"/>
      <c r="L209" s="227"/>
      <c r="M209" s="228"/>
      <c r="N209" s="229"/>
      <c r="O209" s="229"/>
      <c r="P209" s="230" t="n">
        <f aca="false">SUM(P210:P244)</f>
        <v>0</v>
      </c>
      <c r="Q209" s="229"/>
      <c r="R209" s="230" t="n">
        <f aca="false">SUM(R210:R244)</f>
        <v>12.31082116</v>
      </c>
      <c r="S209" s="229"/>
      <c r="T209" s="231" t="n">
        <f aca="false">SUM(T210:T244)</f>
        <v>12.384504</v>
      </c>
      <c r="AR209" s="232" t="s">
        <v>88</v>
      </c>
      <c r="AT209" s="233" t="s">
        <v>78</v>
      </c>
      <c r="AU209" s="233" t="s">
        <v>86</v>
      </c>
      <c r="AY209" s="232" t="s">
        <v>160</v>
      </c>
      <c r="BK209" s="234" t="n">
        <f aca="false">SUM(BK210:BK244)</f>
        <v>0</v>
      </c>
    </row>
    <row r="210" s="31" customFormat="true" ht="21.75" hidden="false" customHeight="true" outlineLevel="0" collapsed="false">
      <c r="A210" s="24"/>
      <c r="B210" s="25"/>
      <c r="C210" s="237" t="s">
        <v>310</v>
      </c>
      <c r="D210" s="237" t="s">
        <v>162</v>
      </c>
      <c r="E210" s="238" t="s">
        <v>2073</v>
      </c>
      <c r="F210" s="239" t="s">
        <v>2074</v>
      </c>
      <c r="G210" s="240" t="s">
        <v>213</v>
      </c>
      <c r="H210" s="241" t="n">
        <v>269.04</v>
      </c>
      <c r="I210" s="242"/>
      <c r="J210" s="243" t="n">
        <f aca="false">ROUND(I210*H210,2)</f>
        <v>0</v>
      </c>
      <c r="K210" s="244"/>
      <c r="L210" s="30"/>
      <c r="M210" s="245"/>
      <c r="N210" s="246" t="s">
        <v>44</v>
      </c>
      <c r="O210" s="74"/>
      <c r="P210" s="247" t="n">
        <f aca="false">O210*H210</f>
        <v>0</v>
      </c>
      <c r="Q210" s="247" t="n">
        <v>0</v>
      </c>
      <c r="R210" s="247" t="n">
        <f aca="false">Q210*H210</f>
        <v>0</v>
      </c>
      <c r="S210" s="247" t="n">
        <v>0.0445</v>
      </c>
      <c r="T210" s="248" t="n">
        <f aca="false">S210*H210</f>
        <v>11.97228</v>
      </c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R210" s="249" t="s">
        <v>256</v>
      </c>
      <c r="AT210" s="249" t="s">
        <v>162</v>
      </c>
      <c r="AU210" s="249" t="s">
        <v>88</v>
      </c>
      <c r="AY210" s="3" t="s">
        <v>160</v>
      </c>
      <c r="BE210" s="250" t="n">
        <f aca="false">IF(N210="základní",J210,0)</f>
        <v>0</v>
      </c>
      <c r="BF210" s="250" t="n">
        <f aca="false">IF(N210="snížená",J210,0)</f>
        <v>0</v>
      </c>
      <c r="BG210" s="250" t="n">
        <f aca="false">IF(N210="zákl. přenesená",J210,0)</f>
        <v>0</v>
      </c>
      <c r="BH210" s="250" t="n">
        <f aca="false">IF(N210="sníž. přenesená",J210,0)</f>
        <v>0</v>
      </c>
      <c r="BI210" s="250" t="n">
        <f aca="false">IF(N210="nulová",J210,0)</f>
        <v>0</v>
      </c>
      <c r="BJ210" s="3" t="s">
        <v>86</v>
      </c>
      <c r="BK210" s="250" t="n">
        <f aca="false">ROUND(I210*H210,2)</f>
        <v>0</v>
      </c>
      <c r="BL210" s="3" t="s">
        <v>256</v>
      </c>
      <c r="BM210" s="249" t="s">
        <v>2075</v>
      </c>
    </row>
    <row r="211" s="251" customFormat="true" ht="12.8" hidden="false" customHeight="false" outlineLevel="0" collapsed="false">
      <c r="B211" s="252"/>
      <c r="C211" s="253"/>
      <c r="D211" s="254" t="s">
        <v>168</v>
      </c>
      <c r="E211" s="255"/>
      <c r="F211" s="256" t="s">
        <v>2016</v>
      </c>
      <c r="G211" s="253"/>
      <c r="H211" s="257" t="n">
        <v>182.4</v>
      </c>
      <c r="I211" s="258"/>
      <c r="J211" s="253"/>
      <c r="K211" s="253"/>
      <c r="L211" s="259"/>
      <c r="M211" s="260"/>
      <c r="N211" s="261"/>
      <c r="O211" s="261"/>
      <c r="P211" s="261"/>
      <c r="Q211" s="261"/>
      <c r="R211" s="261"/>
      <c r="S211" s="261"/>
      <c r="T211" s="262"/>
      <c r="AT211" s="263" t="s">
        <v>168</v>
      </c>
      <c r="AU211" s="263" t="s">
        <v>88</v>
      </c>
      <c r="AV211" s="251" t="s">
        <v>88</v>
      </c>
      <c r="AW211" s="251" t="s">
        <v>35</v>
      </c>
      <c r="AX211" s="251" t="s">
        <v>79</v>
      </c>
      <c r="AY211" s="263" t="s">
        <v>160</v>
      </c>
    </row>
    <row r="212" s="251" customFormat="true" ht="12.8" hidden="false" customHeight="false" outlineLevel="0" collapsed="false">
      <c r="B212" s="252"/>
      <c r="C212" s="253"/>
      <c r="D212" s="254" t="s">
        <v>168</v>
      </c>
      <c r="E212" s="255"/>
      <c r="F212" s="256" t="s">
        <v>2017</v>
      </c>
      <c r="G212" s="253"/>
      <c r="H212" s="257" t="n">
        <v>86.64</v>
      </c>
      <c r="I212" s="258"/>
      <c r="J212" s="253"/>
      <c r="K212" s="253"/>
      <c r="L212" s="259"/>
      <c r="M212" s="260"/>
      <c r="N212" s="261"/>
      <c r="O212" s="261"/>
      <c r="P212" s="261"/>
      <c r="Q212" s="261"/>
      <c r="R212" s="261"/>
      <c r="S212" s="261"/>
      <c r="T212" s="262"/>
      <c r="AT212" s="263" t="s">
        <v>168</v>
      </c>
      <c r="AU212" s="263" t="s">
        <v>88</v>
      </c>
      <c r="AV212" s="251" t="s">
        <v>88</v>
      </c>
      <c r="AW212" s="251" t="s">
        <v>35</v>
      </c>
      <c r="AX212" s="251" t="s">
        <v>79</v>
      </c>
      <c r="AY212" s="263" t="s">
        <v>160</v>
      </c>
    </row>
    <row r="213" s="264" customFormat="true" ht="12.8" hidden="false" customHeight="false" outlineLevel="0" collapsed="false">
      <c r="B213" s="265"/>
      <c r="C213" s="266"/>
      <c r="D213" s="254" t="s">
        <v>168</v>
      </c>
      <c r="E213" s="267"/>
      <c r="F213" s="268" t="s">
        <v>172</v>
      </c>
      <c r="G213" s="266"/>
      <c r="H213" s="269" t="n">
        <v>269.04</v>
      </c>
      <c r="I213" s="270"/>
      <c r="J213" s="266"/>
      <c r="K213" s="266"/>
      <c r="L213" s="271"/>
      <c r="M213" s="272"/>
      <c r="N213" s="273"/>
      <c r="O213" s="273"/>
      <c r="P213" s="273"/>
      <c r="Q213" s="273"/>
      <c r="R213" s="273"/>
      <c r="S213" s="273"/>
      <c r="T213" s="274"/>
      <c r="AT213" s="275" t="s">
        <v>168</v>
      </c>
      <c r="AU213" s="275" t="s">
        <v>88</v>
      </c>
      <c r="AV213" s="264" t="s">
        <v>166</v>
      </c>
      <c r="AW213" s="264" t="s">
        <v>35</v>
      </c>
      <c r="AX213" s="264" t="s">
        <v>86</v>
      </c>
      <c r="AY213" s="275" t="s">
        <v>160</v>
      </c>
    </row>
    <row r="214" s="31" customFormat="true" ht="21.75" hidden="false" customHeight="true" outlineLevel="0" collapsed="false">
      <c r="A214" s="24"/>
      <c r="B214" s="25"/>
      <c r="C214" s="237" t="s">
        <v>316</v>
      </c>
      <c r="D214" s="237" t="s">
        <v>162</v>
      </c>
      <c r="E214" s="238" t="s">
        <v>2076</v>
      </c>
      <c r="F214" s="239" t="s">
        <v>2077</v>
      </c>
      <c r="G214" s="240" t="s">
        <v>213</v>
      </c>
      <c r="H214" s="241" t="n">
        <v>269.04</v>
      </c>
      <c r="I214" s="242"/>
      <c r="J214" s="243" t="n">
        <f aca="false">ROUND(I214*H214,2)</f>
        <v>0</v>
      </c>
      <c r="K214" s="244"/>
      <c r="L214" s="30"/>
      <c r="M214" s="245"/>
      <c r="N214" s="246" t="s">
        <v>44</v>
      </c>
      <c r="O214" s="74"/>
      <c r="P214" s="247" t="n">
        <f aca="false">O214*H214</f>
        <v>0</v>
      </c>
      <c r="Q214" s="247" t="n">
        <v>0</v>
      </c>
      <c r="R214" s="247" t="n">
        <f aca="false">Q214*H214</f>
        <v>0</v>
      </c>
      <c r="S214" s="247" t="n">
        <v>0</v>
      </c>
      <c r="T214" s="248" t="n">
        <f aca="false">S214*H214</f>
        <v>0</v>
      </c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R214" s="249" t="s">
        <v>256</v>
      </c>
      <c r="AT214" s="249" t="s">
        <v>162</v>
      </c>
      <c r="AU214" s="249" t="s">
        <v>88</v>
      </c>
      <c r="AY214" s="3" t="s">
        <v>160</v>
      </c>
      <c r="BE214" s="250" t="n">
        <f aca="false">IF(N214="základní",J214,0)</f>
        <v>0</v>
      </c>
      <c r="BF214" s="250" t="n">
        <f aca="false">IF(N214="snížená",J214,0)</f>
        <v>0</v>
      </c>
      <c r="BG214" s="250" t="n">
        <f aca="false">IF(N214="zákl. přenesená",J214,0)</f>
        <v>0</v>
      </c>
      <c r="BH214" s="250" t="n">
        <f aca="false">IF(N214="sníž. přenesená",J214,0)</f>
        <v>0</v>
      </c>
      <c r="BI214" s="250" t="n">
        <f aca="false">IF(N214="nulová",J214,0)</f>
        <v>0</v>
      </c>
      <c r="BJ214" s="3" t="s">
        <v>86</v>
      </c>
      <c r="BK214" s="250" t="n">
        <f aca="false">ROUND(I214*H214,2)</f>
        <v>0</v>
      </c>
      <c r="BL214" s="3" t="s">
        <v>256</v>
      </c>
      <c r="BM214" s="249" t="s">
        <v>2078</v>
      </c>
    </row>
    <row r="215" s="31" customFormat="true" ht="21.75" hidden="false" customHeight="true" outlineLevel="0" collapsed="false">
      <c r="A215" s="24"/>
      <c r="B215" s="25"/>
      <c r="C215" s="237" t="s">
        <v>324</v>
      </c>
      <c r="D215" s="237" t="s">
        <v>162</v>
      </c>
      <c r="E215" s="238" t="s">
        <v>2079</v>
      </c>
      <c r="F215" s="239" t="s">
        <v>2080</v>
      </c>
      <c r="G215" s="240" t="s">
        <v>221</v>
      </c>
      <c r="H215" s="241" t="n">
        <v>22.8</v>
      </c>
      <c r="I215" s="242"/>
      <c r="J215" s="243" t="n">
        <f aca="false">ROUND(I215*H215,2)</f>
        <v>0</v>
      </c>
      <c r="K215" s="244"/>
      <c r="L215" s="30"/>
      <c r="M215" s="245"/>
      <c r="N215" s="246" t="s">
        <v>44</v>
      </c>
      <c r="O215" s="74"/>
      <c r="P215" s="247" t="n">
        <f aca="false">O215*H215</f>
        <v>0</v>
      </c>
      <c r="Q215" s="247" t="n">
        <v>0</v>
      </c>
      <c r="R215" s="247" t="n">
        <f aca="false">Q215*H215</f>
        <v>0</v>
      </c>
      <c r="S215" s="247" t="n">
        <v>0.01808</v>
      </c>
      <c r="T215" s="248" t="n">
        <f aca="false">S215*H215</f>
        <v>0.412224</v>
      </c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R215" s="249" t="s">
        <v>256</v>
      </c>
      <c r="AT215" s="249" t="s">
        <v>162</v>
      </c>
      <c r="AU215" s="249" t="s">
        <v>88</v>
      </c>
      <c r="AY215" s="3" t="s">
        <v>160</v>
      </c>
      <c r="BE215" s="250" t="n">
        <f aca="false">IF(N215="základní",J215,0)</f>
        <v>0</v>
      </c>
      <c r="BF215" s="250" t="n">
        <f aca="false">IF(N215="snížená",J215,0)</f>
        <v>0</v>
      </c>
      <c r="BG215" s="250" t="n">
        <f aca="false">IF(N215="zákl. přenesená",J215,0)</f>
        <v>0</v>
      </c>
      <c r="BH215" s="250" t="n">
        <f aca="false">IF(N215="sníž. přenesená",J215,0)</f>
        <v>0</v>
      </c>
      <c r="BI215" s="250" t="n">
        <f aca="false">IF(N215="nulová",J215,0)</f>
        <v>0</v>
      </c>
      <c r="BJ215" s="3" t="s">
        <v>86</v>
      </c>
      <c r="BK215" s="250" t="n">
        <f aca="false">ROUND(I215*H215,2)</f>
        <v>0</v>
      </c>
      <c r="BL215" s="3" t="s">
        <v>256</v>
      </c>
      <c r="BM215" s="249" t="s">
        <v>2081</v>
      </c>
    </row>
    <row r="216" s="31" customFormat="true" ht="21.75" hidden="false" customHeight="true" outlineLevel="0" collapsed="false">
      <c r="A216" s="24"/>
      <c r="B216" s="25"/>
      <c r="C216" s="237" t="s">
        <v>328</v>
      </c>
      <c r="D216" s="237" t="s">
        <v>162</v>
      </c>
      <c r="E216" s="238" t="s">
        <v>2082</v>
      </c>
      <c r="F216" s="239" t="s">
        <v>2083</v>
      </c>
      <c r="G216" s="240" t="s">
        <v>221</v>
      </c>
      <c r="H216" s="241" t="n">
        <v>32.1</v>
      </c>
      <c r="I216" s="242"/>
      <c r="J216" s="243" t="n">
        <f aca="false">ROUND(I216*H216,2)</f>
        <v>0</v>
      </c>
      <c r="K216" s="244"/>
      <c r="L216" s="30"/>
      <c r="M216" s="245"/>
      <c r="N216" s="246" t="s">
        <v>44</v>
      </c>
      <c r="O216" s="74"/>
      <c r="P216" s="247" t="n">
        <f aca="false">O216*H216</f>
        <v>0</v>
      </c>
      <c r="Q216" s="247" t="n">
        <v>0</v>
      </c>
      <c r="R216" s="247" t="n">
        <f aca="false">Q216*H216</f>
        <v>0</v>
      </c>
      <c r="S216" s="247" t="n">
        <v>0</v>
      </c>
      <c r="T216" s="248" t="n">
        <f aca="false">S216*H216</f>
        <v>0</v>
      </c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R216" s="249" t="s">
        <v>256</v>
      </c>
      <c r="AT216" s="249" t="s">
        <v>162</v>
      </c>
      <c r="AU216" s="249" t="s">
        <v>88</v>
      </c>
      <c r="AY216" s="3" t="s">
        <v>160</v>
      </c>
      <c r="BE216" s="250" t="n">
        <f aca="false">IF(N216="základní",J216,0)</f>
        <v>0</v>
      </c>
      <c r="BF216" s="250" t="n">
        <f aca="false">IF(N216="snížená",J216,0)</f>
        <v>0</v>
      </c>
      <c r="BG216" s="250" t="n">
        <f aca="false">IF(N216="zákl. přenesená",J216,0)</f>
        <v>0</v>
      </c>
      <c r="BH216" s="250" t="n">
        <f aca="false">IF(N216="sníž. přenesená",J216,0)</f>
        <v>0</v>
      </c>
      <c r="BI216" s="250" t="n">
        <f aca="false">IF(N216="nulová",J216,0)</f>
        <v>0</v>
      </c>
      <c r="BJ216" s="3" t="s">
        <v>86</v>
      </c>
      <c r="BK216" s="250" t="n">
        <f aca="false">ROUND(I216*H216,2)</f>
        <v>0</v>
      </c>
      <c r="BL216" s="3" t="s">
        <v>256</v>
      </c>
      <c r="BM216" s="249" t="s">
        <v>2084</v>
      </c>
    </row>
    <row r="217" s="31" customFormat="true" ht="21.75" hidden="false" customHeight="true" outlineLevel="0" collapsed="false">
      <c r="A217" s="24"/>
      <c r="B217" s="25"/>
      <c r="C217" s="237" t="s">
        <v>333</v>
      </c>
      <c r="D217" s="237" t="s">
        <v>162</v>
      </c>
      <c r="E217" s="238" t="s">
        <v>2085</v>
      </c>
      <c r="F217" s="239" t="s">
        <v>2086</v>
      </c>
      <c r="G217" s="240" t="s">
        <v>213</v>
      </c>
      <c r="H217" s="241" t="n">
        <v>269.04</v>
      </c>
      <c r="I217" s="242"/>
      <c r="J217" s="243" t="n">
        <f aca="false">ROUND(I217*H217,2)</f>
        <v>0</v>
      </c>
      <c r="K217" s="244"/>
      <c r="L217" s="30"/>
      <c r="M217" s="245"/>
      <c r="N217" s="246" t="s">
        <v>44</v>
      </c>
      <c r="O217" s="74"/>
      <c r="P217" s="247" t="n">
        <f aca="false">O217*H217</f>
        <v>0</v>
      </c>
      <c r="Q217" s="247" t="n">
        <v>0.0445</v>
      </c>
      <c r="R217" s="247" t="n">
        <f aca="false">Q217*H217</f>
        <v>11.97228</v>
      </c>
      <c r="S217" s="247" t="n">
        <v>0</v>
      </c>
      <c r="T217" s="248" t="n">
        <f aca="false">S217*H217</f>
        <v>0</v>
      </c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R217" s="249" t="s">
        <v>256</v>
      </c>
      <c r="AT217" s="249" t="s">
        <v>162</v>
      </c>
      <c r="AU217" s="249" t="s">
        <v>88</v>
      </c>
      <c r="AY217" s="3" t="s">
        <v>160</v>
      </c>
      <c r="BE217" s="250" t="n">
        <f aca="false">IF(N217="základní",J217,0)</f>
        <v>0</v>
      </c>
      <c r="BF217" s="250" t="n">
        <f aca="false">IF(N217="snížená",J217,0)</f>
        <v>0</v>
      </c>
      <c r="BG217" s="250" t="n">
        <f aca="false">IF(N217="zákl. přenesená",J217,0)</f>
        <v>0</v>
      </c>
      <c r="BH217" s="250" t="n">
        <f aca="false">IF(N217="sníž. přenesená",J217,0)</f>
        <v>0</v>
      </c>
      <c r="BI217" s="250" t="n">
        <f aca="false">IF(N217="nulová",J217,0)</f>
        <v>0</v>
      </c>
      <c r="BJ217" s="3" t="s">
        <v>86</v>
      </c>
      <c r="BK217" s="250" t="n">
        <f aca="false">ROUND(I217*H217,2)</f>
        <v>0</v>
      </c>
      <c r="BL217" s="3" t="s">
        <v>256</v>
      </c>
      <c r="BM217" s="249" t="s">
        <v>2087</v>
      </c>
    </row>
    <row r="218" s="251" customFormat="true" ht="12.8" hidden="false" customHeight="false" outlineLevel="0" collapsed="false">
      <c r="B218" s="252"/>
      <c r="C218" s="253"/>
      <c r="D218" s="254" t="s">
        <v>168</v>
      </c>
      <c r="E218" s="255"/>
      <c r="F218" s="256" t="s">
        <v>2016</v>
      </c>
      <c r="G218" s="253"/>
      <c r="H218" s="257" t="n">
        <v>182.4</v>
      </c>
      <c r="I218" s="258"/>
      <c r="J218" s="253"/>
      <c r="K218" s="253"/>
      <c r="L218" s="259"/>
      <c r="M218" s="260"/>
      <c r="N218" s="261"/>
      <c r="O218" s="261"/>
      <c r="P218" s="261"/>
      <c r="Q218" s="261"/>
      <c r="R218" s="261"/>
      <c r="S218" s="261"/>
      <c r="T218" s="262"/>
      <c r="AT218" s="263" t="s">
        <v>168</v>
      </c>
      <c r="AU218" s="263" t="s">
        <v>88</v>
      </c>
      <c r="AV218" s="251" t="s">
        <v>88</v>
      </c>
      <c r="AW218" s="251" t="s">
        <v>35</v>
      </c>
      <c r="AX218" s="251" t="s">
        <v>79</v>
      </c>
      <c r="AY218" s="263" t="s">
        <v>160</v>
      </c>
    </row>
    <row r="219" s="251" customFormat="true" ht="12.8" hidden="false" customHeight="false" outlineLevel="0" collapsed="false">
      <c r="B219" s="252"/>
      <c r="C219" s="253"/>
      <c r="D219" s="254" t="s">
        <v>168</v>
      </c>
      <c r="E219" s="255"/>
      <c r="F219" s="256" t="s">
        <v>2017</v>
      </c>
      <c r="G219" s="253"/>
      <c r="H219" s="257" t="n">
        <v>86.64</v>
      </c>
      <c r="I219" s="258"/>
      <c r="J219" s="253"/>
      <c r="K219" s="253"/>
      <c r="L219" s="259"/>
      <c r="M219" s="260"/>
      <c r="N219" s="261"/>
      <c r="O219" s="261"/>
      <c r="P219" s="261"/>
      <c r="Q219" s="261"/>
      <c r="R219" s="261"/>
      <c r="S219" s="261"/>
      <c r="T219" s="262"/>
      <c r="AT219" s="263" t="s">
        <v>168</v>
      </c>
      <c r="AU219" s="263" t="s">
        <v>88</v>
      </c>
      <c r="AV219" s="251" t="s">
        <v>88</v>
      </c>
      <c r="AW219" s="251" t="s">
        <v>35</v>
      </c>
      <c r="AX219" s="251" t="s">
        <v>79</v>
      </c>
      <c r="AY219" s="263" t="s">
        <v>160</v>
      </c>
    </row>
    <row r="220" s="264" customFormat="true" ht="12.8" hidden="false" customHeight="false" outlineLevel="0" collapsed="false">
      <c r="B220" s="265"/>
      <c r="C220" s="266"/>
      <c r="D220" s="254" t="s">
        <v>168</v>
      </c>
      <c r="E220" s="267"/>
      <c r="F220" s="268" t="s">
        <v>172</v>
      </c>
      <c r="G220" s="266"/>
      <c r="H220" s="269" t="n">
        <v>269.04</v>
      </c>
      <c r="I220" s="270"/>
      <c r="J220" s="266"/>
      <c r="K220" s="266"/>
      <c r="L220" s="271"/>
      <c r="M220" s="272"/>
      <c r="N220" s="273"/>
      <c r="O220" s="273"/>
      <c r="P220" s="273"/>
      <c r="Q220" s="273"/>
      <c r="R220" s="273"/>
      <c r="S220" s="273"/>
      <c r="T220" s="274"/>
      <c r="AT220" s="275" t="s">
        <v>168</v>
      </c>
      <c r="AU220" s="275" t="s">
        <v>88</v>
      </c>
      <c r="AV220" s="264" t="s">
        <v>166</v>
      </c>
      <c r="AW220" s="264" t="s">
        <v>35</v>
      </c>
      <c r="AX220" s="264" t="s">
        <v>86</v>
      </c>
      <c r="AY220" s="275" t="s">
        <v>160</v>
      </c>
    </row>
    <row r="221" s="31" customFormat="true" ht="21.75" hidden="false" customHeight="true" outlineLevel="0" collapsed="false">
      <c r="A221" s="24"/>
      <c r="B221" s="25"/>
      <c r="C221" s="237" t="s">
        <v>337</v>
      </c>
      <c r="D221" s="237" t="s">
        <v>162</v>
      </c>
      <c r="E221" s="238" t="s">
        <v>2088</v>
      </c>
      <c r="F221" s="239" t="s">
        <v>2089</v>
      </c>
      <c r="G221" s="240" t="s">
        <v>221</v>
      </c>
      <c r="H221" s="241" t="n">
        <v>39.85</v>
      </c>
      <c r="I221" s="242"/>
      <c r="J221" s="243" t="n">
        <f aca="false">ROUND(I221*H221,2)</f>
        <v>0</v>
      </c>
      <c r="K221" s="244"/>
      <c r="L221" s="30"/>
      <c r="M221" s="245"/>
      <c r="N221" s="246" t="s">
        <v>44</v>
      </c>
      <c r="O221" s="74"/>
      <c r="P221" s="247" t="n">
        <f aca="false">O221*H221</f>
        <v>0</v>
      </c>
      <c r="Q221" s="247" t="n">
        <v>0.00011</v>
      </c>
      <c r="R221" s="247" t="n">
        <f aca="false">Q221*H221</f>
        <v>0.0043835</v>
      </c>
      <c r="S221" s="247" t="n">
        <v>0</v>
      </c>
      <c r="T221" s="248" t="n">
        <f aca="false">S221*H221</f>
        <v>0</v>
      </c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R221" s="249" t="s">
        <v>256</v>
      </c>
      <c r="AT221" s="249" t="s">
        <v>162</v>
      </c>
      <c r="AU221" s="249" t="s">
        <v>88</v>
      </c>
      <c r="AY221" s="3" t="s">
        <v>160</v>
      </c>
      <c r="BE221" s="250" t="n">
        <f aca="false">IF(N221="základní",J221,0)</f>
        <v>0</v>
      </c>
      <c r="BF221" s="250" t="n">
        <f aca="false">IF(N221="snížená",J221,0)</f>
        <v>0</v>
      </c>
      <c r="BG221" s="250" t="n">
        <f aca="false">IF(N221="zákl. přenesená",J221,0)</f>
        <v>0</v>
      </c>
      <c r="BH221" s="250" t="n">
        <f aca="false">IF(N221="sníž. přenesená",J221,0)</f>
        <v>0</v>
      </c>
      <c r="BI221" s="250" t="n">
        <f aca="false">IF(N221="nulová",J221,0)</f>
        <v>0</v>
      </c>
      <c r="BJ221" s="3" t="s">
        <v>86</v>
      </c>
      <c r="BK221" s="250" t="n">
        <f aca="false">ROUND(I221*H221,2)</f>
        <v>0</v>
      </c>
      <c r="BL221" s="3" t="s">
        <v>256</v>
      </c>
      <c r="BM221" s="249" t="s">
        <v>2090</v>
      </c>
    </row>
    <row r="222" s="251" customFormat="true" ht="12.8" hidden="false" customHeight="false" outlineLevel="0" collapsed="false">
      <c r="B222" s="252"/>
      <c r="C222" s="253"/>
      <c r="D222" s="254" t="s">
        <v>168</v>
      </c>
      <c r="E222" s="255"/>
      <c r="F222" s="256" t="s">
        <v>2045</v>
      </c>
      <c r="G222" s="253"/>
      <c r="H222" s="257" t="n">
        <v>17.05</v>
      </c>
      <c r="I222" s="258"/>
      <c r="J222" s="253"/>
      <c r="K222" s="253"/>
      <c r="L222" s="259"/>
      <c r="M222" s="260"/>
      <c r="N222" s="261"/>
      <c r="O222" s="261"/>
      <c r="P222" s="261"/>
      <c r="Q222" s="261"/>
      <c r="R222" s="261"/>
      <c r="S222" s="261"/>
      <c r="T222" s="262"/>
      <c r="AT222" s="263" t="s">
        <v>168</v>
      </c>
      <c r="AU222" s="263" t="s">
        <v>88</v>
      </c>
      <c r="AV222" s="251" t="s">
        <v>88</v>
      </c>
      <c r="AW222" s="251" t="s">
        <v>35</v>
      </c>
      <c r="AX222" s="251" t="s">
        <v>79</v>
      </c>
      <c r="AY222" s="263" t="s">
        <v>160</v>
      </c>
    </row>
    <row r="223" s="251" customFormat="true" ht="12.8" hidden="false" customHeight="false" outlineLevel="0" collapsed="false">
      <c r="B223" s="252"/>
      <c r="C223" s="253"/>
      <c r="D223" s="254" t="s">
        <v>168</v>
      </c>
      <c r="E223" s="255"/>
      <c r="F223" s="256" t="s">
        <v>2046</v>
      </c>
      <c r="G223" s="253"/>
      <c r="H223" s="257" t="n">
        <v>22.8</v>
      </c>
      <c r="I223" s="258"/>
      <c r="J223" s="253"/>
      <c r="K223" s="253"/>
      <c r="L223" s="259"/>
      <c r="M223" s="260"/>
      <c r="N223" s="261"/>
      <c r="O223" s="261"/>
      <c r="P223" s="261"/>
      <c r="Q223" s="261"/>
      <c r="R223" s="261"/>
      <c r="S223" s="261"/>
      <c r="T223" s="262"/>
      <c r="AT223" s="263" t="s">
        <v>168</v>
      </c>
      <c r="AU223" s="263" t="s">
        <v>88</v>
      </c>
      <c r="AV223" s="251" t="s">
        <v>88</v>
      </c>
      <c r="AW223" s="251" t="s">
        <v>35</v>
      </c>
      <c r="AX223" s="251" t="s">
        <v>79</v>
      </c>
      <c r="AY223" s="263" t="s">
        <v>160</v>
      </c>
    </row>
    <row r="224" s="264" customFormat="true" ht="12.8" hidden="false" customHeight="false" outlineLevel="0" collapsed="false">
      <c r="B224" s="265"/>
      <c r="C224" s="266"/>
      <c r="D224" s="254" t="s">
        <v>168</v>
      </c>
      <c r="E224" s="267"/>
      <c r="F224" s="268" t="s">
        <v>172</v>
      </c>
      <c r="G224" s="266"/>
      <c r="H224" s="269" t="n">
        <v>39.85</v>
      </c>
      <c r="I224" s="270"/>
      <c r="J224" s="266"/>
      <c r="K224" s="266"/>
      <c r="L224" s="271"/>
      <c r="M224" s="272"/>
      <c r="N224" s="273"/>
      <c r="O224" s="273"/>
      <c r="P224" s="273"/>
      <c r="Q224" s="273"/>
      <c r="R224" s="273"/>
      <c r="S224" s="273"/>
      <c r="T224" s="274"/>
      <c r="AT224" s="275" t="s">
        <v>168</v>
      </c>
      <c r="AU224" s="275" t="s">
        <v>88</v>
      </c>
      <c r="AV224" s="264" t="s">
        <v>166</v>
      </c>
      <c r="AW224" s="264" t="s">
        <v>35</v>
      </c>
      <c r="AX224" s="264" t="s">
        <v>86</v>
      </c>
      <c r="AY224" s="275" t="s">
        <v>160</v>
      </c>
    </row>
    <row r="225" s="31" customFormat="true" ht="21.75" hidden="false" customHeight="true" outlineLevel="0" collapsed="false">
      <c r="A225" s="24"/>
      <c r="B225" s="25"/>
      <c r="C225" s="237" t="s">
        <v>331</v>
      </c>
      <c r="D225" s="237" t="s">
        <v>162</v>
      </c>
      <c r="E225" s="238" t="s">
        <v>2091</v>
      </c>
      <c r="F225" s="239" t="s">
        <v>2092</v>
      </c>
      <c r="G225" s="240" t="s">
        <v>221</v>
      </c>
      <c r="H225" s="241" t="n">
        <v>22.8</v>
      </c>
      <c r="I225" s="242"/>
      <c r="J225" s="243" t="n">
        <f aca="false">ROUND(I225*H225,2)</f>
        <v>0</v>
      </c>
      <c r="K225" s="244"/>
      <c r="L225" s="30"/>
      <c r="M225" s="245"/>
      <c r="N225" s="246" t="s">
        <v>44</v>
      </c>
      <c r="O225" s="74"/>
      <c r="P225" s="247" t="n">
        <f aca="false">O225*H225</f>
        <v>0</v>
      </c>
      <c r="Q225" s="247" t="n">
        <v>0.01233</v>
      </c>
      <c r="R225" s="247" t="n">
        <f aca="false">Q225*H225</f>
        <v>0.281124</v>
      </c>
      <c r="S225" s="247" t="n">
        <v>0</v>
      </c>
      <c r="T225" s="248" t="n">
        <f aca="false">S225*H225</f>
        <v>0</v>
      </c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R225" s="249" t="s">
        <v>256</v>
      </c>
      <c r="AT225" s="249" t="s">
        <v>162</v>
      </c>
      <c r="AU225" s="249" t="s">
        <v>88</v>
      </c>
      <c r="AY225" s="3" t="s">
        <v>160</v>
      </c>
      <c r="BE225" s="250" t="n">
        <f aca="false">IF(N225="základní",J225,0)</f>
        <v>0</v>
      </c>
      <c r="BF225" s="250" t="n">
        <f aca="false">IF(N225="snížená",J225,0)</f>
        <v>0</v>
      </c>
      <c r="BG225" s="250" t="n">
        <f aca="false">IF(N225="zákl. přenesená",J225,0)</f>
        <v>0</v>
      </c>
      <c r="BH225" s="250" t="n">
        <f aca="false">IF(N225="sníž. přenesená",J225,0)</f>
        <v>0</v>
      </c>
      <c r="BI225" s="250" t="n">
        <f aca="false">IF(N225="nulová",J225,0)</f>
        <v>0</v>
      </c>
      <c r="BJ225" s="3" t="s">
        <v>86</v>
      </c>
      <c r="BK225" s="250" t="n">
        <f aca="false">ROUND(I225*H225,2)</f>
        <v>0</v>
      </c>
      <c r="BL225" s="3" t="s">
        <v>256</v>
      </c>
      <c r="BM225" s="249" t="s">
        <v>2093</v>
      </c>
    </row>
    <row r="226" s="31" customFormat="true" ht="21.75" hidden="false" customHeight="true" outlineLevel="0" collapsed="false">
      <c r="A226" s="24"/>
      <c r="B226" s="25"/>
      <c r="C226" s="237" t="s">
        <v>344</v>
      </c>
      <c r="D226" s="237" t="s">
        <v>162</v>
      </c>
      <c r="E226" s="238" t="s">
        <v>2094</v>
      </c>
      <c r="F226" s="239" t="s">
        <v>2095</v>
      </c>
      <c r="G226" s="240" t="s">
        <v>221</v>
      </c>
      <c r="H226" s="241" t="n">
        <v>29.6</v>
      </c>
      <c r="I226" s="242"/>
      <c r="J226" s="243" t="n">
        <f aca="false">ROUND(I226*H226,2)</f>
        <v>0</v>
      </c>
      <c r="K226" s="244"/>
      <c r="L226" s="30"/>
      <c r="M226" s="245"/>
      <c r="N226" s="246" t="s">
        <v>44</v>
      </c>
      <c r="O226" s="74"/>
      <c r="P226" s="247" t="n">
        <f aca="false">O226*H226</f>
        <v>0</v>
      </c>
      <c r="Q226" s="247" t="n">
        <v>1E-005</v>
      </c>
      <c r="R226" s="247" t="n">
        <f aca="false">Q226*H226</f>
        <v>0.000296</v>
      </c>
      <c r="S226" s="247" t="n">
        <v>0</v>
      </c>
      <c r="T226" s="248" t="n">
        <f aca="false">S226*H226</f>
        <v>0</v>
      </c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R226" s="249" t="s">
        <v>256</v>
      </c>
      <c r="AT226" s="249" t="s">
        <v>162</v>
      </c>
      <c r="AU226" s="249" t="s">
        <v>88</v>
      </c>
      <c r="AY226" s="3" t="s">
        <v>160</v>
      </c>
      <c r="BE226" s="250" t="n">
        <f aca="false">IF(N226="základní",J226,0)</f>
        <v>0</v>
      </c>
      <c r="BF226" s="250" t="n">
        <f aca="false">IF(N226="snížená",J226,0)</f>
        <v>0</v>
      </c>
      <c r="BG226" s="250" t="n">
        <f aca="false">IF(N226="zákl. přenesená",J226,0)</f>
        <v>0</v>
      </c>
      <c r="BH226" s="250" t="n">
        <f aca="false">IF(N226="sníž. přenesená",J226,0)</f>
        <v>0</v>
      </c>
      <c r="BI226" s="250" t="n">
        <f aca="false">IF(N226="nulová",J226,0)</f>
        <v>0</v>
      </c>
      <c r="BJ226" s="3" t="s">
        <v>86</v>
      </c>
      <c r="BK226" s="250" t="n">
        <f aca="false">ROUND(I226*H226,2)</f>
        <v>0</v>
      </c>
      <c r="BL226" s="3" t="s">
        <v>256</v>
      </c>
      <c r="BM226" s="249" t="s">
        <v>2096</v>
      </c>
    </row>
    <row r="227" s="251" customFormat="true" ht="12.8" hidden="false" customHeight="false" outlineLevel="0" collapsed="false">
      <c r="B227" s="252"/>
      <c r="C227" s="253"/>
      <c r="D227" s="254" t="s">
        <v>168</v>
      </c>
      <c r="E227" s="255"/>
      <c r="F227" s="256" t="s">
        <v>2059</v>
      </c>
      <c r="G227" s="253"/>
      <c r="H227" s="257" t="n">
        <v>14.8</v>
      </c>
      <c r="I227" s="258"/>
      <c r="J227" s="253"/>
      <c r="K227" s="253"/>
      <c r="L227" s="259"/>
      <c r="M227" s="260"/>
      <c r="N227" s="261"/>
      <c r="O227" s="261"/>
      <c r="P227" s="261"/>
      <c r="Q227" s="261"/>
      <c r="R227" s="261"/>
      <c r="S227" s="261"/>
      <c r="T227" s="262"/>
      <c r="AT227" s="263" t="s">
        <v>168</v>
      </c>
      <c r="AU227" s="263" t="s">
        <v>88</v>
      </c>
      <c r="AV227" s="251" t="s">
        <v>88</v>
      </c>
      <c r="AW227" s="251" t="s">
        <v>35</v>
      </c>
      <c r="AX227" s="251" t="s">
        <v>79</v>
      </c>
      <c r="AY227" s="263" t="s">
        <v>160</v>
      </c>
    </row>
    <row r="228" s="251" customFormat="true" ht="12.8" hidden="false" customHeight="false" outlineLevel="0" collapsed="false">
      <c r="B228" s="252"/>
      <c r="C228" s="253"/>
      <c r="D228" s="254" t="s">
        <v>168</v>
      </c>
      <c r="E228" s="255"/>
      <c r="F228" s="256" t="s">
        <v>2059</v>
      </c>
      <c r="G228" s="253"/>
      <c r="H228" s="257" t="n">
        <v>14.8</v>
      </c>
      <c r="I228" s="258"/>
      <c r="J228" s="253"/>
      <c r="K228" s="253"/>
      <c r="L228" s="259"/>
      <c r="M228" s="260"/>
      <c r="N228" s="261"/>
      <c r="O228" s="261"/>
      <c r="P228" s="261"/>
      <c r="Q228" s="261"/>
      <c r="R228" s="261"/>
      <c r="S228" s="261"/>
      <c r="T228" s="262"/>
      <c r="AT228" s="263" t="s">
        <v>168</v>
      </c>
      <c r="AU228" s="263" t="s">
        <v>88</v>
      </c>
      <c r="AV228" s="251" t="s">
        <v>88</v>
      </c>
      <c r="AW228" s="251" t="s">
        <v>35</v>
      </c>
      <c r="AX228" s="251" t="s">
        <v>79</v>
      </c>
      <c r="AY228" s="263" t="s">
        <v>160</v>
      </c>
    </row>
    <row r="229" s="264" customFormat="true" ht="12.8" hidden="false" customHeight="false" outlineLevel="0" collapsed="false">
      <c r="B229" s="265"/>
      <c r="C229" s="266"/>
      <c r="D229" s="254" t="s">
        <v>168</v>
      </c>
      <c r="E229" s="267"/>
      <c r="F229" s="268" t="s">
        <v>172</v>
      </c>
      <c r="G229" s="266"/>
      <c r="H229" s="269" t="n">
        <v>29.6</v>
      </c>
      <c r="I229" s="270"/>
      <c r="J229" s="266"/>
      <c r="K229" s="266"/>
      <c r="L229" s="271"/>
      <c r="M229" s="272"/>
      <c r="N229" s="273"/>
      <c r="O229" s="273"/>
      <c r="P229" s="273"/>
      <c r="Q229" s="273"/>
      <c r="R229" s="273"/>
      <c r="S229" s="273"/>
      <c r="T229" s="274"/>
      <c r="AT229" s="275" t="s">
        <v>168</v>
      </c>
      <c r="AU229" s="275" t="s">
        <v>88</v>
      </c>
      <c r="AV229" s="264" t="s">
        <v>166</v>
      </c>
      <c r="AW229" s="264" t="s">
        <v>35</v>
      </c>
      <c r="AX229" s="264" t="s">
        <v>86</v>
      </c>
      <c r="AY229" s="275" t="s">
        <v>160</v>
      </c>
    </row>
    <row r="230" s="31" customFormat="true" ht="16.5" hidden="false" customHeight="true" outlineLevel="0" collapsed="false">
      <c r="A230" s="24"/>
      <c r="B230" s="25"/>
      <c r="C230" s="237" t="s">
        <v>348</v>
      </c>
      <c r="D230" s="237" t="s">
        <v>162</v>
      </c>
      <c r="E230" s="238" t="s">
        <v>2097</v>
      </c>
      <c r="F230" s="239" t="s">
        <v>2098</v>
      </c>
      <c r="G230" s="240" t="s">
        <v>213</v>
      </c>
      <c r="H230" s="241" t="n">
        <v>269.04</v>
      </c>
      <c r="I230" s="242"/>
      <c r="J230" s="243" t="n">
        <f aca="false">ROUND(I230*H230,2)</f>
        <v>0</v>
      </c>
      <c r="K230" s="244"/>
      <c r="L230" s="30"/>
      <c r="M230" s="245"/>
      <c r="N230" s="246" t="s">
        <v>44</v>
      </c>
      <c r="O230" s="74"/>
      <c r="P230" s="247" t="n">
        <f aca="false">O230*H230</f>
        <v>0</v>
      </c>
      <c r="Q230" s="247" t="n">
        <v>4E-005</v>
      </c>
      <c r="R230" s="247" t="n">
        <f aca="false">Q230*H230</f>
        <v>0.0107616</v>
      </c>
      <c r="S230" s="247" t="n">
        <v>0</v>
      </c>
      <c r="T230" s="248" t="n">
        <f aca="false">S230*H230</f>
        <v>0</v>
      </c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R230" s="249" t="s">
        <v>256</v>
      </c>
      <c r="AT230" s="249" t="s">
        <v>162</v>
      </c>
      <c r="AU230" s="249" t="s">
        <v>88</v>
      </c>
      <c r="AY230" s="3" t="s">
        <v>160</v>
      </c>
      <c r="BE230" s="250" t="n">
        <f aca="false">IF(N230="základní",J230,0)</f>
        <v>0</v>
      </c>
      <c r="BF230" s="250" t="n">
        <f aca="false">IF(N230="snížená",J230,0)</f>
        <v>0</v>
      </c>
      <c r="BG230" s="250" t="n">
        <f aca="false">IF(N230="zákl. přenesená",J230,0)</f>
        <v>0</v>
      </c>
      <c r="BH230" s="250" t="n">
        <f aca="false">IF(N230="sníž. přenesená",J230,0)</f>
        <v>0</v>
      </c>
      <c r="BI230" s="250" t="n">
        <f aca="false">IF(N230="nulová",J230,0)</f>
        <v>0</v>
      </c>
      <c r="BJ230" s="3" t="s">
        <v>86</v>
      </c>
      <c r="BK230" s="250" t="n">
        <f aca="false">ROUND(I230*H230,2)</f>
        <v>0</v>
      </c>
      <c r="BL230" s="3" t="s">
        <v>256</v>
      </c>
      <c r="BM230" s="249" t="s">
        <v>2099</v>
      </c>
    </row>
    <row r="231" s="31" customFormat="true" ht="21.75" hidden="false" customHeight="true" outlineLevel="0" collapsed="false">
      <c r="A231" s="24"/>
      <c r="B231" s="25"/>
      <c r="C231" s="237" t="s">
        <v>352</v>
      </c>
      <c r="D231" s="237" t="s">
        <v>162</v>
      </c>
      <c r="E231" s="238" t="s">
        <v>2100</v>
      </c>
      <c r="F231" s="239" t="s">
        <v>2101</v>
      </c>
      <c r="G231" s="240" t="s">
        <v>213</v>
      </c>
      <c r="H231" s="241" t="n">
        <v>269.04</v>
      </c>
      <c r="I231" s="242"/>
      <c r="J231" s="243" t="n">
        <f aca="false">ROUND(I231*H231,2)</f>
        <v>0</v>
      </c>
      <c r="K231" s="244"/>
      <c r="L231" s="30"/>
      <c r="M231" s="245"/>
      <c r="N231" s="246" t="s">
        <v>44</v>
      </c>
      <c r="O231" s="74"/>
      <c r="P231" s="247" t="n">
        <f aca="false">O231*H231</f>
        <v>0</v>
      </c>
      <c r="Q231" s="247" t="n">
        <v>0</v>
      </c>
      <c r="R231" s="247" t="n">
        <f aca="false">Q231*H231</f>
        <v>0</v>
      </c>
      <c r="S231" s="247" t="n">
        <v>0</v>
      </c>
      <c r="T231" s="248" t="n">
        <f aca="false">S231*H231</f>
        <v>0</v>
      </c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R231" s="249" t="s">
        <v>256</v>
      </c>
      <c r="AT231" s="249" t="s">
        <v>162</v>
      </c>
      <c r="AU231" s="249" t="s">
        <v>88</v>
      </c>
      <c r="AY231" s="3" t="s">
        <v>160</v>
      </c>
      <c r="BE231" s="250" t="n">
        <f aca="false">IF(N231="základní",J231,0)</f>
        <v>0</v>
      </c>
      <c r="BF231" s="250" t="n">
        <f aca="false">IF(N231="snížená",J231,0)</f>
        <v>0</v>
      </c>
      <c r="BG231" s="250" t="n">
        <f aca="false">IF(N231="zákl. přenesená",J231,0)</f>
        <v>0</v>
      </c>
      <c r="BH231" s="250" t="n">
        <f aca="false">IF(N231="sníž. přenesená",J231,0)</f>
        <v>0</v>
      </c>
      <c r="BI231" s="250" t="n">
        <f aca="false">IF(N231="nulová",J231,0)</f>
        <v>0</v>
      </c>
      <c r="BJ231" s="3" t="s">
        <v>86</v>
      </c>
      <c r="BK231" s="250" t="n">
        <f aca="false">ROUND(I231*H231,2)</f>
        <v>0</v>
      </c>
      <c r="BL231" s="3" t="s">
        <v>256</v>
      </c>
      <c r="BM231" s="249" t="s">
        <v>2102</v>
      </c>
    </row>
    <row r="232" s="251" customFormat="true" ht="12.8" hidden="false" customHeight="false" outlineLevel="0" collapsed="false">
      <c r="B232" s="252"/>
      <c r="C232" s="253"/>
      <c r="D232" s="254" t="s">
        <v>168</v>
      </c>
      <c r="E232" s="255"/>
      <c r="F232" s="256" t="s">
        <v>2016</v>
      </c>
      <c r="G232" s="253"/>
      <c r="H232" s="257" t="n">
        <v>182.4</v>
      </c>
      <c r="I232" s="258"/>
      <c r="J232" s="253"/>
      <c r="K232" s="253"/>
      <c r="L232" s="259"/>
      <c r="M232" s="260"/>
      <c r="N232" s="261"/>
      <c r="O232" s="261"/>
      <c r="P232" s="261"/>
      <c r="Q232" s="261"/>
      <c r="R232" s="261"/>
      <c r="S232" s="261"/>
      <c r="T232" s="262"/>
      <c r="AT232" s="263" t="s">
        <v>168</v>
      </c>
      <c r="AU232" s="263" t="s">
        <v>88</v>
      </c>
      <c r="AV232" s="251" t="s">
        <v>88</v>
      </c>
      <c r="AW232" s="251" t="s">
        <v>35</v>
      </c>
      <c r="AX232" s="251" t="s">
        <v>79</v>
      </c>
      <c r="AY232" s="263" t="s">
        <v>160</v>
      </c>
    </row>
    <row r="233" s="251" customFormat="true" ht="12.8" hidden="false" customHeight="false" outlineLevel="0" collapsed="false">
      <c r="B233" s="252"/>
      <c r="C233" s="253"/>
      <c r="D233" s="254" t="s">
        <v>168</v>
      </c>
      <c r="E233" s="255"/>
      <c r="F233" s="256" t="s">
        <v>2017</v>
      </c>
      <c r="G233" s="253"/>
      <c r="H233" s="257" t="n">
        <v>86.64</v>
      </c>
      <c r="I233" s="258"/>
      <c r="J233" s="253"/>
      <c r="K233" s="253"/>
      <c r="L233" s="259"/>
      <c r="M233" s="260"/>
      <c r="N233" s="261"/>
      <c r="O233" s="261"/>
      <c r="P233" s="261"/>
      <c r="Q233" s="261"/>
      <c r="R233" s="261"/>
      <c r="S233" s="261"/>
      <c r="T233" s="262"/>
      <c r="AT233" s="263" t="s">
        <v>168</v>
      </c>
      <c r="AU233" s="263" t="s">
        <v>88</v>
      </c>
      <c r="AV233" s="251" t="s">
        <v>88</v>
      </c>
      <c r="AW233" s="251" t="s">
        <v>35</v>
      </c>
      <c r="AX233" s="251" t="s">
        <v>79</v>
      </c>
      <c r="AY233" s="263" t="s">
        <v>160</v>
      </c>
    </row>
    <row r="234" s="264" customFormat="true" ht="12.8" hidden="false" customHeight="false" outlineLevel="0" collapsed="false">
      <c r="B234" s="265"/>
      <c r="C234" s="266"/>
      <c r="D234" s="254" t="s">
        <v>168</v>
      </c>
      <c r="E234" s="267"/>
      <c r="F234" s="268" t="s">
        <v>172</v>
      </c>
      <c r="G234" s="266"/>
      <c r="H234" s="269" t="n">
        <v>269.04</v>
      </c>
      <c r="I234" s="270"/>
      <c r="J234" s="266"/>
      <c r="K234" s="266"/>
      <c r="L234" s="271"/>
      <c r="M234" s="272"/>
      <c r="N234" s="273"/>
      <c r="O234" s="273"/>
      <c r="P234" s="273"/>
      <c r="Q234" s="273"/>
      <c r="R234" s="273"/>
      <c r="S234" s="273"/>
      <c r="T234" s="274"/>
      <c r="AT234" s="275" t="s">
        <v>168</v>
      </c>
      <c r="AU234" s="275" t="s">
        <v>88</v>
      </c>
      <c r="AV234" s="264" t="s">
        <v>166</v>
      </c>
      <c r="AW234" s="264" t="s">
        <v>35</v>
      </c>
      <c r="AX234" s="264" t="s">
        <v>86</v>
      </c>
      <c r="AY234" s="275" t="s">
        <v>160</v>
      </c>
    </row>
    <row r="235" s="31" customFormat="true" ht="21.75" hidden="false" customHeight="true" outlineLevel="0" collapsed="false">
      <c r="A235" s="24"/>
      <c r="B235" s="25"/>
      <c r="C235" s="287" t="s">
        <v>356</v>
      </c>
      <c r="D235" s="287" t="s">
        <v>262</v>
      </c>
      <c r="E235" s="288" t="s">
        <v>2103</v>
      </c>
      <c r="F235" s="289" t="s">
        <v>2104</v>
      </c>
      <c r="G235" s="290" t="s">
        <v>213</v>
      </c>
      <c r="H235" s="291" t="n">
        <v>295.944</v>
      </c>
      <c r="I235" s="292"/>
      <c r="J235" s="293" t="n">
        <f aca="false">ROUND(I235*H235,2)</f>
        <v>0</v>
      </c>
      <c r="K235" s="294"/>
      <c r="L235" s="295"/>
      <c r="M235" s="296"/>
      <c r="N235" s="297" t="s">
        <v>44</v>
      </c>
      <c r="O235" s="74"/>
      <c r="P235" s="247" t="n">
        <f aca="false">O235*H235</f>
        <v>0</v>
      </c>
      <c r="Q235" s="247" t="n">
        <v>0.00013</v>
      </c>
      <c r="R235" s="247" t="n">
        <f aca="false">Q235*H235</f>
        <v>0.03847272</v>
      </c>
      <c r="S235" s="247" t="n">
        <v>0</v>
      </c>
      <c r="T235" s="248" t="n">
        <f aca="false">S235*H235</f>
        <v>0</v>
      </c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R235" s="249" t="s">
        <v>331</v>
      </c>
      <c r="AT235" s="249" t="s">
        <v>262</v>
      </c>
      <c r="AU235" s="249" t="s">
        <v>88</v>
      </c>
      <c r="AY235" s="3" t="s">
        <v>160</v>
      </c>
      <c r="BE235" s="250" t="n">
        <f aca="false">IF(N235="základní",J235,0)</f>
        <v>0</v>
      </c>
      <c r="BF235" s="250" t="n">
        <f aca="false">IF(N235="snížená",J235,0)</f>
        <v>0</v>
      </c>
      <c r="BG235" s="250" t="n">
        <f aca="false">IF(N235="zákl. přenesená",J235,0)</f>
        <v>0</v>
      </c>
      <c r="BH235" s="250" t="n">
        <f aca="false">IF(N235="sníž. přenesená",J235,0)</f>
        <v>0</v>
      </c>
      <c r="BI235" s="250" t="n">
        <f aca="false">IF(N235="nulová",J235,0)</f>
        <v>0</v>
      </c>
      <c r="BJ235" s="3" t="s">
        <v>86</v>
      </c>
      <c r="BK235" s="250" t="n">
        <f aca="false">ROUND(I235*H235,2)</f>
        <v>0</v>
      </c>
      <c r="BL235" s="3" t="s">
        <v>256</v>
      </c>
      <c r="BM235" s="249" t="s">
        <v>2105</v>
      </c>
    </row>
    <row r="236" s="251" customFormat="true" ht="12.8" hidden="false" customHeight="false" outlineLevel="0" collapsed="false">
      <c r="B236" s="252"/>
      <c r="C236" s="253"/>
      <c r="D236" s="254" t="s">
        <v>168</v>
      </c>
      <c r="E236" s="253"/>
      <c r="F236" s="256" t="s">
        <v>2106</v>
      </c>
      <c r="G236" s="253"/>
      <c r="H236" s="257" t="n">
        <v>295.944</v>
      </c>
      <c r="I236" s="258"/>
      <c r="J236" s="253"/>
      <c r="K236" s="253"/>
      <c r="L236" s="259"/>
      <c r="M236" s="260"/>
      <c r="N236" s="261"/>
      <c r="O236" s="261"/>
      <c r="P236" s="261"/>
      <c r="Q236" s="261"/>
      <c r="R236" s="261"/>
      <c r="S236" s="261"/>
      <c r="T236" s="262"/>
      <c r="AT236" s="263" t="s">
        <v>168</v>
      </c>
      <c r="AU236" s="263" t="s">
        <v>88</v>
      </c>
      <c r="AV236" s="251" t="s">
        <v>88</v>
      </c>
      <c r="AW236" s="251" t="s">
        <v>3</v>
      </c>
      <c r="AX236" s="251" t="s">
        <v>86</v>
      </c>
      <c r="AY236" s="263" t="s">
        <v>160</v>
      </c>
    </row>
    <row r="237" s="31" customFormat="true" ht="16.5" hidden="false" customHeight="true" outlineLevel="0" collapsed="false">
      <c r="A237" s="24"/>
      <c r="B237" s="25"/>
      <c r="C237" s="237" t="s">
        <v>360</v>
      </c>
      <c r="D237" s="237" t="s">
        <v>162</v>
      </c>
      <c r="E237" s="238" t="s">
        <v>2107</v>
      </c>
      <c r="F237" s="239" t="s">
        <v>2108</v>
      </c>
      <c r="G237" s="240" t="s">
        <v>221</v>
      </c>
      <c r="H237" s="241" t="n">
        <v>318.485</v>
      </c>
      <c r="I237" s="242"/>
      <c r="J237" s="243" t="n">
        <f aca="false">ROUND(I237*H237,2)</f>
        <v>0</v>
      </c>
      <c r="K237" s="244"/>
      <c r="L237" s="30"/>
      <c r="M237" s="245"/>
      <c r="N237" s="246" t="s">
        <v>44</v>
      </c>
      <c r="O237" s="74"/>
      <c r="P237" s="247" t="n">
        <f aca="false">O237*H237</f>
        <v>0</v>
      </c>
      <c r="Q237" s="247" t="n">
        <v>0</v>
      </c>
      <c r="R237" s="247" t="n">
        <f aca="false">Q237*H237</f>
        <v>0</v>
      </c>
      <c r="S237" s="247" t="n">
        <v>0</v>
      </c>
      <c r="T237" s="248" t="n">
        <f aca="false">S237*H237</f>
        <v>0</v>
      </c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R237" s="249" t="s">
        <v>256</v>
      </c>
      <c r="AT237" s="249" t="s">
        <v>162</v>
      </c>
      <c r="AU237" s="249" t="s">
        <v>88</v>
      </c>
      <c r="AY237" s="3" t="s">
        <v>160</v>
      </c>
      <c r="BE237" s="250" t="n">
        <f aca="false">IF(N237="základní",J237,0)</f>
        <v>0</v>
      </c>
      <c r="BF237" s="250" t="n">
        <f aca="false">IF(N237="snížená",J237,0)</f>
        <v>0</v>
      </c>
      <c r="BG237" s="250" t="n">
        <f aca="false">IF(N237="zákl. přenesená",J237,0)</f>
        <v>0</v>
      </c>
      <c r="BH237" s="250" t="n">
        <f aca="false">IF(N237="sníž. přenesená",J237,0)</f>
        <v>0</v>
      </c>
      <c r="BI237" s="250" t="n">
        <f aca="false">IF(N237="nulová",J237,0)</f>
        <v>0</v>
      </c>
      <c r="BJ237" s="3" t="s">
        <v>86</v>
      </c>
      <c r="BK237" s="250" t="n">
        <f aca="false">ROUND(I237*H237,2)</f>
        <v>0</v>
      </c>
      <c r="BL237" s="3" t="s">
        <v>256</v>
      </c>
      <c r="BM237" s="249" t="s">
        <v>2109</v>
      </c>
    </row>
    <row r="238" s="251" customFormat="true" ht="12.8" hidden="false" customHeight="false" outlineLevel="0" collapsed="false">
      <c r="B238" s="252"/>
      <c r="C238" s="253"/>
      <c r="D238" s="254" t="s">
        <v>168</v>
      </c>
      <c r="E238" s="255"/>
      <c r="F238" s="256" t="s">
        <v>2016</v>
      </c>
      <c r="G238" s="253"/>
      <c r="H238" s="257" t="n">
        <v>182.4</v>
      </c>
      <c r="I238" s="258"/>
      <c r="J238" s="253"/>
      <c r="K238" s="253"/>
      <c r="L238" s="259"/>
      <c r="M238" s="260"/>
      <c r="N238" s="261"/>
      <c r="O238" s="261"/>
      <c r="P238" s="261"/>
      <c r="Q238" s="261"/>
      <c r="R238" s="261"/>
      <c r="S238" s="261"/>
      <c r="T238" s="262"/>
      <c r="AT238" s="263" t="s">
        <v>168</v>
      </c>
      <c r="AU238" s="263" t="s">
        <v>88</v>
      </c>
      <c r="AV238" s="251" t="s">
        <v>88</v>
      </c>
      <c r="AW238" s="251" t="s">
        <v>35</v>
      </c>
      <c r="AX238" s="251" t="s">
        <v>79</v>
      </c>
      <c r="AY238" s="263" t="s">
        <v>160</v>
      </c>
    </row>
    <row r="239" s="251" customFormat="true" ht="12.8" hidden="false" customHeight="false" outlineLevel="0" collapsed="false">
      <c r="B239" s="252"/>
      <c r="C239" s="253"/>
      <c r="D239" s="254" t="s">
        <v>168</v>
      </c>
      <c r="E239" s="255"/>
      <c r="F239" s="256" t="s">
        <v>2017</v>
      </c>
      <c r="G239" s="253"/>
      <c r="H239" s="257" t="n">
        <v>86.64</v>
      </c>
      <c r="I239" s="258"/>
      <c r="J239" s="253"/>
      <c r="K239" s="253"/>
      <c r="L239" s="259"/>
      <c r="M239" s="260"/>
      <c r="N239" s="261"/>
      <c r="O239" s="261"/>
      <c r="P239" s="261"/>
      <c r="Q239" s="261"/>
      <c r="R239" s="261"/>
      <c r="S239" s="261"/>
      <c r="T239" s="262"/>
      <c r="AT239" s="263" t="s">
        <v>168</v>
      </c>
      <c r="AU239" s="263" t="s">
        <v>88</v>
      </c>
      <c r="AV239" s="251" t="s">
        <v>88</v>
      </c>
      <c r="AW239" s="251" t="s">
        <v>35</v>
      </c>
      <c r="AX239" s="251" t="s">
        <v>79</v>
      </c>
      <c r="AY239" s="263" t="s">
        <v>160</v>
      </c>
    </row>
    <row r="240" s="251" customFormat="true" ht="12.8" hidden="false" customHeight="false" outlineLevel="0" collapsed="false">
      <c r="B240" s="252"/>
      <c r="C240" s="253"/>
      <c r="D240" s="254" t="s">
        <v>168</v>
      </c>
      <c r="E240" s="255"/>
      <c r="F240" s="256" t="s">
        <v>2110</v>
      </c>
      <c r="G240" s="253"/>
      <c r="H240" s="257" t="n">
        <v>49.445</v>
      </c>
      <c r="I240" s="258"/>
      <c r="J240" s="253"/>
      <c r="K240" s="253"/>
      <c r="L240" s="259"/>
      <c r="M240" s="260"/>
      <c r="N240" s="261"/>
      <c r="O240" s="261"/>
      <c r="P240" s="261"/>
      <c r="Q240" s="261"/>
      <c r="R240" s="261"/>
      <c r="S240" s="261"/>
      <c r="T240" s="262"/>
      <c r="AT240" s="263" t="s">
        <v>168</v>
      </c>
      <c r="AU240" s="263" t="s">
        <v>88</v>
      </c>
      <c r="AV240" s="251" t="s">
        <v>88</v>
      </c>
      <c r="AW240" s="251" t="s">
        <v>35</v>
      </c>
      <c r="AX240" s="251" t="s">
        <v>79</v>
      </c>
      <c r="AY240" s="263" t="s">
        <v>160</v>
      </c>
    </row>
    <row r="241" s="264" customFormat="true" ht="12.8" hidden="false" customHeight="false" outlineLevel="0" collapsed="false">
      <c r="B241" s="265"/>
      <c r="C241" s="266"/>
      <c r="D241" s="254" t="s">
        <v>168</v>
      </c>
      <c r="E241" s="267"/>
      <c r="F241" s="268" t="s">
        <v>172</v>
      </c>
      <c r="G241" s="266"/>
      <c r="H241" s="269" t="n">
        <v>318.485</v>
      </c>
      <c r="I241" s="270"/>
      <c r="J241" s="266"/>
      <c r="K241" s="266"/>
      <c r="L241" s="271"/>
      <c r="M241" s="272"/>
      <c r="N241" s="273"/>
      <c r="O241" s="273"/>
      <c r="P241" s="273"/>
      <c r="Q241" s="273"/>
      <c r="R241" s="273"/>
      <c r="S241" s="273"/>
      <c r="T241" s="274"/>
      <c r="AT241" s="275" t="s">
        <v>168</v>
      </c>
      <c r="AU241" s="275" t="s">
        <v>88</v>
      </c>
      <c r="AV241" s="264" t="s">
        <v>166</v>
      </c>
      <c r="AW241" s="264" t="s">
        <v>35</v>
      </c>
      <c r="AX241" s="264" t="s">
        <v>86</v>
      </c>
      <c r="AY241" s="275" t="s">
        <v>160</v>
      </c>
    </row>
    <row r="242" s="31" customFormat="true" ht="21.75" hidden="false" customHeight="true" outlineLevel="0" collapsed="false">
      <c r="A242" s="24"/>
      <c r="B242" s="25"/>
      <c r="C242" s="287" t="s">
        <v>367</v>
      </c>
      <c r="D242" s="287" t="s">
        <v>262</v>
      </c>
      <c r="E242" s="288" t="s">
        <v>2111</v>
      </c>
      <c r="F242" s="289" t="s">
        <v>2112</v>
      </c>
      <c r="G242" s="290" t="s">
        <v>221</v>
      </c>
      <c r="H242" s="291" t="n">
        <v>350.334</v>
      </c>
      <c r="I242" s="292"/>
      <c r="J242" s="293" t="n">
        <f aca="false">ROUND(I242*H242,2)</f>
        <v>0</v>
      </c>
      <c r="K242" s="294"/>
      <c r="L242" s="295"/>
      <c r="M242" s="296"/>
      <c r="N242" s="297" t="s">
        <v>44</v>
      </c>
      <c r="O242" s="74"/>
      <c r="P242" s="247" t="n">
        <f aca="false">O242*H242</f>
        <v>0</v>
      </c>
      <c r="Q242" s="247" t="n">
        <v>1E-005</v>
      </c>
      <c r="R242" s="247" t="n">
        <f aca="false">Q242*H242</f>
        <v>0.00350334</v>
      </c>
      <c r="S242" s="247" t="n">
        <v>0</v>
      </c>
      <c r="T242" s="248" t="n">
        <f aca="false">S242*H242</f>
        <v>0</v>
      </c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R242" s="249" t="s">
        <v>331</v>
      </c>
      <c r="AT242" s="249" t="s">
        <v>262</v>
      </c>
      <c r="AU242" s="249" t="s">
        <v>88</v>
      </c>
      <c r="AY242" s="3" t="s">
        <v>160</v>
      </c>
      <c r="BE242" s="250" t="n">
        <f aca="false">IF(N242="základní",J242,0)</f>
        <v>0</v>
      </c>
      <c r="BF242" s="250" t="n">
        <f aca="false">IF(N242="snížená",J242,0)</f>
        <v>0</v>
      </c>
      <c r="BG242" s="250" t="n">
        <f aca="false">IF(N242="zákl. přenesená",J242,0)</f>
        <v>0</v>
      </c>
      <c r="BH242" s="250" t="n">
        <f aca="false">IF(N242="sníž. přenesená",J242,0)</f>
        <v>0</v>
      </c>
      <c r="BI242" s="250" t="n">
        <f aca="false">IF(N242="nulová",J242,0)</f>
        <v>0</v>
      </c>
      <c r="BJ242" s="3" t="s">
        <v>86</v>
      </c>
      <c r="BK242" s="250" t="n">
        <f aca="false">ROUND(I242*H242,2)</f>
        <v>0</v>
      </c>
      <c r="BL242" s="3" t="s">
        <v>256</v>
      </c>
      <c r="BM242" s="249" t="s">
        <v>2113</v>
      </c>
    </row>
    <row r="243" s="251" customFormat="true" ht="12.8" hidden="false" customHeight="false" outlineLevel="0" collapsed="false">
      <c r="B243" s="252"/>
      <c r="C243" s="253"/>
      <c r="D243" s="254" t="s">
        <v>168</v>
      </c>
      <c r="E243" s="253"/>
      <c r="F243" s="256" t="s">
        <v>2114</v>
      </c>
      <c r="G243" s="253"/>
      <c r="H243" s="257" t="n">
        <v>350.334</v>
      </c>
      <c r="I243" s="258"/>
      <c r="J243" s="253"/>
      <c r="K243" s="253"/>
      <c r="L243" s="259"/>
      <c r="M243" s="260"/>
      <c r="N243" s="261"/>
      <c r="O243" s="261"/>
      <c r="P243" s="261"/>
      <c r="Q243" s="261"/>
      <c r="R243" s="261"/>
      <c r="S243" s="261"/>
      <c r="T243" s="262"/>
      <c r="AT243" s="263" t="s">
        <v>168</v>
      </c>
      <c r="AU243" s="263" t="s">
        <v>88</v>
      </c>
      <c r="AV243" s="251" t="s">
        <v>88</v>
      </c>
      <c r="AW243" s="251" t="s">
        <v>3</v>
      </c>
      <c r="AX243" s="251" t="s">
        <v>86</v>
      </c>
      <c r="AY243" s="263" t="s">
        <v>160</v>
      </c>
    </row>
    <row r="244" s="31" customFormat="true" ht="21.75" hidden="false" customHeight="true" outlineLevel="0" collapsed="false">
      <c r="A244" s="24"/>
      <c r="B244" s="25"/>
      <c r="C244" s="237" t="s">
        <v>372</v>
      </c>
      <c r="D244" s="237" t="s">
        <v>162</v>
      </c>
      <c r="E244" s="238" t="s">
        <v>2115</v>
      </c>
      <c r="F244" s="239" t="s">
        <v>2116</v>
      </c>
      <c r="G244" s="240" t="s">
        <v>363</v>
      </c>
      <c r="H244" s="298"/>
      <c r="I244" s="242"/>
      <c r="J244" s="243" t="n">
        <f aca="false">ROUND(I244*H244,2)</f>
        <v>0</v>
      </c>
      <c r="K244" s="244"/>
      <c r="L244" s="30"/>
      <c r="M244" s="245"/>
      <c r="N244" s="246" t="s">
        <v>44</v>
      </c>
      <c r="O244" s="74"/>
      <c r="P244" s="247" t="n">
        <f aca="false">O244*H244</f>
        <v>0</v>
      </c>
      <c r="Q244" s="247" t="n">
        <v>0</v>
      </c>
      <c r="R244" s="247" t="n">
        <f aca="false">Q244*H244</f>
        <v>0</v>
      </c>
      <c r="S244" s="247" t="n">
        <v>0</v>
      </c>
      <c r="T244" s="248" t="n">
        <f aca="false">S244*H244</f>
        <v>0</v>
      </c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R244" s="249" t="s">
        <v>256</v>
      </c>
      <c r="AT244" s="249" t="s">
        <v>162</v>
      </c>
      <c r="AU244" s="249" t="s">
        <v>88</v>
      </c>
      <c r="AY244" s="3" t="s">
        <v>160</v>
      </c>
      <c r="BE244" s="250" t="n">
        <f aca="false">IF(N244="základní",J244,0)</f>
        <v>0</v>
      </c>
      <c r="BF244" s="250" t="n">
        <f aca="false">IF(N244="snížená",J244,0)</f>
        <v>0</v>
      </c>
      <c r="BG244" s="250" t="n">
        <f aca="false">IF(N244="zákl. přenesená",J244,0)</f>
        <v>0</v>
      </c>
      <c r="BH244" s="250" t="n">
        <f aca="false">IF(N244="sníž. přenesená",J244,0)</f>
        <v>0</v>
      </c>
      <c r="BI244" s="250" t="n">
        <f aca="false">IF(N244="nulová",J244,0)</f>
        <v>0</v>
      </c>
      <c r="BJ244" s="3" t="s">
        <v>86</v>
      </c>
      <c r="BK244" s="250" t="n">
        <f aca="false">ROUND(I244*H244,2)</f>
        <v>0</v>
      </c>
      <c r="BL244" s="3" t="s">
        <v>256</v>
      </c>
      <c r="BM244" s="249" t="s">
        <v>2117</v>
      </c>
    </row>
    <row r="245" s="220" customFormat="true" ht="25.9" hidden="false" customHeight="true" outlineLevel="0" collapsed="false">
      <c r="B245" s="221"/>
      <c r="C245" s="222"/>
      <c r="D245" s="223" t="s">
        <v>78</v>
      </c>
      <c r="E245" s="224" t="s">
        <v>384</v>
      </c>
      <c r="F245" s="224" t="s">
        <v>385</v>
      </c>
      <c r="G245" s="222"/>
      <c r="H245" s="222"/>
      <c r="I245" s="225"/>
      <c r="J245" s="226" t="n">
        <f aca="false">BK245</f>
        <v>0</v>
      </c>
      <c r="K245" s="222"/>
      <c r="L245" s="227"/>
      <c r="M245" s="228"/>
      <c r="N245" s="229"/>
      <c r="O245" s="229"/>
      <c r="P245" s="230" t="n">
        <f aca="false">P246</f>
        <v>0</v>
      </c>
      <c r="Q245" s="229"/>
      <c r="R245" s="230" t="n">
        <f aca="false">R246</f>
        <v>0</v>
      </c>
      <c r="S245" s="229"/>
      <c r="T245" s="231" t="n">
        <f aca="false">T246</f>
        <v>0</v>
      </c>
      <c r="AR245" s="232" t="s">
        <v>182</v>
      </c>
      <c r="AT245" s="233" t="s">
        <v>78</v>
      </c>
      <c r="AU245" s="233" t="s">
        <v>79</v>
      </c>
      <c r="AY245" s="232" t="s">
        <v>160</v>
      </c>
      <c r="BK245" s="234" t="n">
        <f aca="false">BK246</f>
        <v>0</v>
      </c>
    </row>
    <row r="246" s="220" customFormat="true" ht="22.8" hidden="false" customHeight="true" outlineLevel="0" collapsed="false">
      <c r="B246" s="221"/>
      <c r="C246" s="222"/>
      <c r="D246" s="223" t="s">
        <v>78</v>
      </c>
      <c r="E246" s="235" t="s">
        <v>386</v>
      </c>
      <c r="F246" s="235" t="s">
        <v>387</v>
      </c>
      <c r="G246" s="222"/>
      <c r="H246" s="222"/>
      <c r="I246" s="225"/>
      <c r="J246" s="236" t="n">
        <f aca="false">BK246</f>
        <v>0</v>
      </c>
      <c r="K246" s="222"/>
      <c r="L246" s="227"/>
      <c r="M246" s="228"/>
      <c r="N246" s="229"/>
      <c r="O246" s="229"/>
      <c r="P246" s="230" t="n">
        <f aca="false">P247</f>
        <v>0</v>
      </c>
      <c r="Q246" s="229"/>
      <c r="R246" s="230" t="n">
        <f aca="false">R247</f>
        <v>0</v>
      </c>
      <c r="S246" s="229"/>
      <c r="T246" s="231" t="n">
        <f aca="false">T247</f>
        <v>0</v>
      </c>
      <c r="AR246" s="232" t="s">
        <v>182</v>
      </c>
      <c r="AT246" s="233" t="s">
        <v>78</v>
      </c>
      <c r="AU246" s="233" t="s">
        <v>86</v>
      </c>
      <c r="AY246" s="232" t="s">
        <v>160</v>
      </c>
      <c r="BK246" s="234" t="n">
        <f aca="false">BK247</f>
        <v>0</v>
      </c>
    </row>
    <row r="247" s="31" customFormat="true" ht="16.5" hidden="false" customHeight="true" outlineLevel="0" collapsed="false">
      <c r="A247" s="24"/>
      <c r="B247" s="25"/>
      <c r="C247" s="237" t="s">
        <v>376</v>
      </c>
      <c r="D247" s="237" t="s">
        <v>162</v>
      </c>
      <c r="E247" s="238" t="s">
        <v>389</v>
      </c>
      <c r="F247" s="239" t="s">
        <v>387</v>
      </c>
      <c r="G247" s="240" t="s">
        <v>363</v>
      </c>
      <c r="H247" s="298"/>
      <c r="I247" s="242"/>
      <c r="J247" s="243" t="n">
        <f aca="false">ROUND(I247*H247,2)</f>
        <v>0</v>
      </c>
      <c r="K247" s="244"/>
      <c r="L247" s="30"/>
      <c r="M247" s="299"/>
      <c r="N247" s="300" t="s">
        <v>44</v>
      </c>
      <c r="O247" s="301"/>
      <c r="P247" s="302" t="n">
        <f aca="false">O247*H247</f>
        <v>0</v>
      </c>
      <c r="Q247" s="302" t="n">
        <v>0</v>
      </c>
      <c r="R247" s="302" t="n">
        <f aca="false">Q247*H247</f>
        <v>0</v>
      </c>
      <c r="S247" s="302" t="n">
        <v>0</v>
      </c>
      <c r="T247" s="303" t="n">
        <f aca="false">S247*H247</f>
        <v>0</v>
      </c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R247" s="249" t="s">
        <v>390</v>
      </c>
      <c r="AT247" s="249" t="s">
        <v>162</v>
      </c>
      <c r="AU247" s="249" t="s">
        <v>88</v>
      </c>
      <c r="AY247" s="3" t="s">
        <v>160</v>
      </c>
      <c r="BE247" s="250" t="n">
        <f aca="false">IF(N247="základní",J247,0)</f>
        <v>0</v>
      </c>
      <c r="BF247" s="250" t="n">
        <f aca="false">IF(N247="snížená",J247,0)</f>
        <v>0</v>
      </c>
      <c r="BG247" s="250" t="n">
        <f aca="false">IF(N247="zákl. přenesená",J247,0)</f>
        <v>0</v>
      </c>
      <c r="BH247" s="250" t="n">
        <f aca="false">IF(N247="sníž. přenesená",J247,0)</f>
        <v>0</v>
      </c>
      <c r="BI247" s="250" t="n">
        <f aca="false">IF(N247="nulová",J247,0)</f>
        <v>0</v>
      </c>
      <c r="BJ247" s="3" t="s">
        <v>86</v>
      </c>
      <c r="BK247" s="250" t="n">
        <f aca="false">ROUND(I247*H247,2)</f>
        <v>0</v>
      </c>
      <c r="BL247" s="3" t="s">
        <v>390</v>
      </c>
      <c r="BM247" s="249" t="s">
        <v>2118</v>
      </c>
    </row>
    <row r="248" s="31" customFormat="true" ht="6.95" hidden="false" customHeight="true" outlineLevel="0" collapsed="false">
      <c r="A248" s="24"/>
      <c r="B248" s="52"/>
      <c r="C248" s="53"/>
      <c r="D248" s="53"/>
      <c r="E248" s="53"/>
      <c r="F248" s="53"/>
      <c r="G248" s="53"/>
      <c r="H248" s="53"/>
      <c r="I248" s="178"/>
      <c r="J248" s="53"/>
      <c r="K248" s="53"/>
      <c r="L248" s="30"/>
      <c r="M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</row>
  </sheetData>
  <sheetProtection algorithmName="SHA-512" hashValue="an1KuNOmg5rsukwtLC3nBOh/Ulvzz9Xr9zZGoPI8Tv/G+6Pu3vUwMZRYFMPmRlul4j5qmq0VNftJ1MjUJob5Uw==" saltValue="11e818tdb303QJGP3Gswt5/xsMHmdI3dbYkmdoyxM6daFqLjI2/eGP0Gigz7Sn26/YzP0gfqzYCySc6fIT4QfA==" spinCount="100000" sheet="true" password="cc35" objects="true" scenarios="true" formatColumns="false" formatRows="false" autoFilter="false"/>
  <autoFilter ref="C122:K247"/>
  <mergeCells count="9">
    <mergeCell ref="L2:V2"/>
    <mergeCell ref="E7:H7"/>
    <mergeCell ref="E9:H9"/>
    <mergeCell ref="E18:H18"/>
    <mergeCell ref="E27:H27"/>
    <mergeCell ref="E85:H85"/>
    <mergeCell ref="E87:H87"/>
    <mergeCell ref="E113:H113"/>
    <mergeCell ref="E115:H115"/>
  </mergeCells>
  <printOptions headings="false" gridLines="false" gridLinesSet="true" horizontalCentered="false" verticalCentered="false"/>
  <pageMargins left="0.39375" right="0.39375" top="0.39375" bottom="0.393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BM115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34"/>
    <col collapsed="false" customWidth="true" hidden="false" outlineLevel="0" max="2" min="2" style="0" width="1.68"/>
    <col collapsed="false" customWidth="true" hidden="false" outlineLevel="0" max="3" min="3" style="0" width="4.16"/>
    <col collapsed="false" customWidth="true" hidden="false" outlineLevel="0" max="4" min="4" style="0" width="4.34"/>
    <col collapsed="false" customWidth="true" hidden="false" outlineLevel="0" max="5" min="5" style="0" width="17.15"/>
    <col collapsed="false" customWidth="true" hidden="false" outlineLevel="0" max="6" min="6" style="0" width="50.84"/>
    <col collapsed="false" customWidth="true" hidden="false" outlineLevel="0" max="7" min="7" style="0" width="7"/>
    <col collapsed="false" customWidth="true" hidden="false" outlineLevel="0" max="8" min="8" style="0" width="11.5"/>
    <col collapsed="false" customWidth="true" hidden="false" outlineLevel="0" max="9" min="9" style="130" width="20.15"/>
    <col collapsed="false" customWidth="true" hidden="false" outlineLevel="0" max="10" min="10" style="0" width="20.15"/>
    <col collapsed="false" customWidth="true" hidden="true" outlineLevel="0" max="11" min="11" style="0" width="20.15"/>
    <col collapsed="false" customWidth="true" hidden="false" outlineLevel="0" max="12" min="12" style="0" width="9.34"/>
    <col collapsed="false" customWidth="true" hidden="true" outlineLevel="0" max="13" min="13" style="0" width="10.83"/>
    <col collapsed="false" customWidth="true" hidden="true" outlineLevel="0" max="14" min="14" style="0" width="9.34"/>
    <col collapsed="false" customWidth="true" hidden="true" outlineLevel="0" max="20" min="15" style="0" width="14.16"/>
    <col collapsed="false" customWidth="true" hidden="true" outlineLevel="0" max="21" min="21" style="0" width="16.34"/>
    <col collapsed="false" customWidth="true" hidden="false" outlineLevel="0" max="22" min="22" style="0" width="12.34"/>
    <col collapsed="false" customWidth="true" hidden="false" outlineLevel="0" max="23" min="23" style="0" width="16.34"/>
    <col collapsed="false" customWidth="true" hidden="false" outlineLevel="0" max="24" min="24" style="0" width="12.34"/>
    <col collapsed="false" customWidth="true" hidden="false" outlineLevel="0" max="25" min="25" style="0" width="15"/>
    <col collapsed="false" customWidth="true" hidden="false" outlineLevel="0" max="26" min="26" style="0" width="11"/>
    <col collapsed="false" customWidth="true" hidden="false" outlineLevel="0" max="27" min="27" style="0" width="15"/>
    <col collapsed="false" customWidth="true" hidden="false" outlineLevel="0" max="28" min="28" style="0" width="16.34"/>
    <col collapsed="false" customWidth="true" hidden="false" outlineLevel="0" max="29" min="29" style="0" width="11"/>
    <col collapsed="false" customWidth="true" hidden="false" outlineLevel="0" max="30" min="30" style="0" width="15"/>
    <col collapsed="false" customWidth="true" hidden="false" outlineLevel="0" max="31" min="31" style="0" width="16.34"/>
    <col collapsed="false" customWidth="true" hidden="false" outlineLevel="0" max="43" min="32" style="0" width="8.5"/>
    <col collapsed="false" customWidth="true" hidden="true" outlineLevel="0" max="65" min="44" style="0" width="9.34"/>
    <col collapsed="false" customWidth="true" hidden="false" outlineLevel="0" max="1025" min="66" style="0" width="8.5"/>
  </cols>
  <sheetData>
    <row r="2" customFormat="false" ht="36.95" hidden="false" customHeight="true" outlineLevel="0" collapsed="false">
      <c r="L2" s="2"/>
      <c r="M2" s="2"/>
      <c r="N2" s="2"/>
      <c r="O2" s="2"/>
      <c r="P2" s="2"/>
      <c r="Q2" s="2"/>
      <c r="R2" s="2"/>
      <c r="S2" s="2"/>
      <c r="T2" s="2"/>
      <c r="U2" s="2"/>
      <c r="V2" s="2"/>
      <c r="AT2" s="3" t="s">
        <v>106</v>
      </c>
    </row>
    <row r="3" customFormat="false" ht="6.95" hidden="true" customHeight="true" outlineLevel="0" collapsed="false">
      <c r="B3" s="131"/>
      <c r="C3" s="132"/>
      <c r="D3" s="132"/>
      <c r="E3" s="132"/>
      <c r="F3" s="132"/>
      <c r="G3" s="132"/>
      <c r="H3" s="132"/>
      <c r="I3" s="133"/>
      <c r="J3" s="132"/>
      <c r="K3" s="132"/>
      <c r="L3" s="6"/>
      <c r="AT3" s="3" t="s">
        <v>88</v>
      </c>
    </row>
    <row r="4" customFormat="false" ht="24.95" hidden="true" customHeight="true" outlineLevel="0" collapsed="false">
      <c r="B4" s="6"/>
      <c r="D4" s="134" t="s">
        <v>122</v>
      </c>
      <c r="L4" s="6"/>
      <c r="M4" s="135" t="s">
        <v>9</v>
      </c>
      <c r="AT4" s="3" t="s">
        <v>3</v>
      </c>
    </row>
    <row r="5" customFormat="false" ht="6.95" hidden="true" customHeight="true" outlineLevel="0" collapsed="false">
      <c r="B5" s="6"/>
      <c r="L5" s="6"/>
    </row>
    <row r="6" customFormat="false" ht="12" hidden="true" customHeight="true" outlineLevel="0" collapsed="false">
      <c r="B6" s="6"/>
      <c r="D6" s="136" t="s">
        <v>15</v>
      </c>
      <c r="L6" s="6"/>
    </row>
    <row r="7" customFormat="false" ht="23.25" hidden="true" customHeight="true" outlineLevel="0" collapsed="false">
      <c r="B7" s="6"/>
      <c r="E7" s="137" t="str">
        <f aca="false">'Rekapitulace stavby'!K6</f>
        <v>TECHNICKÉ SLUŽBY KŘINICE - 4 bytové jednotky, na st. p. č. 118 k.ú. Křinice</v>
      </c>
      <c r="F7" s="137"/>
      <c r="G7" s="137"/>
      <c r="H7" s="137"/>
      <c r="L7" s="6"/>
    </row>
    <row r="8" s="31" customFormat="true" ht="12" hidden="true" customHeight="true" outlineLevel="0" collapsed="false">
      <c r="A8" s="24"/>
      <c r="B8" s="30"/>
      <c r="C8" s="24"/>
      <c r="D8" s="136" t="s">
        <v>123</v>
      </c>
      <c r="E8" s="24"/>
      <c r="F8" s="24"/>
      <c r="G8" s="24"/>
      <c r="H8" s="24"/>
      <c r="I8" s="138"/>
      <c r="J8" s="24"/>
      <c r="K8" s="24"/>
      <c r="L8" s="49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</row>
    <row r="9" s="31" customFormat="true" ht="16.5" hidden="true" customHeight="true" outlineLevel="0" collapsed="false">
      <c r="A9" s="24"/>
      <c r="B9" s="30"/>
      <c r="C9" s="24"/>
      <c r="D9" s="24"/>
      <c r="E9" s="139" t="s">
        <v>2119</v>
      </c>
      <c r="F9" s="139"/>
      <c r="G9" s="139"/>
      <c r="H9" s="139"/>
      <c r="I9" s="138"/>
      <c r="J9" s="24"/>
      <c r="K9" s="24"/>
      <c r="L9" s="49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="31" customFormat="true" ht="12.8" hidden="true" customHeight="false" outlineLevel="0" collapsed="false">
      <c r="A10" s="24"/>
      <c r="B10" s="30"/>
      <c r="C10" s="24"/>
      <c r="D10" s="24"/>
      <c r="E10" s="24"/>
      <c r="F10" s="24"/>
      <c r="G10" s="24"/>
      <c r="H10" s="24"/>
      <c r="I10" s="138"/>
      <c r="J10" s="24"/>
      <c r="K10" s="24"/>
      <c r="L10" s="49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</row>
    <row r="11" s="31" customFormat="true" ht="12" hidden="true" customHeight="true" outlineLevel="0" collapsed="false">
      <c r="A11" s="24"/>
      <c r="B11" s="30"/>
      <c r="C11" s="24"/>
      <c r="D11" s="136" t="s">
        <v>17</v>
      </c>
      <c r="E11" s="24"/>
      <c r="F11" s="125"/>
      <c r="G11" s="24"/>
      <c r="H11" s="24"/>
      <c r="I11" s="140" t="s">
        <v>18</v>
      </c>
      <c r="J11" s="125"/>
      <c r="K11" s="24"/>
      <c r="L11" s="49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</row>
    <row r="12" s="31" customFormat="true" ht="12" hidden="true" customHeight="true" outlineLevel="0" collapsed="false">
      <c r="A12" s="24"/>
      <c r="B12" s="30"/>
      <c r="C12" s="24"/>
      <c r="D12" s="136" t="s">
        <v>19</v>
      </c>
      <c r="E12" s="24"/>
      <c r="F12" s="125" t="s">
        <v>20</v>
      </c>
      <c r="G12" s="24"/>
      <c r="H12" s="24"/>
      <c r="I12" s="140" t="s">
        <v>21</v>
      </c>
      <c r="J12" s="141" t="str">
        <f aca="false">'Rekapitulace stavby'!AN8</f>
        <v>13. 5. 2020</v>
      </c>
      <c r="K12" s="24"/>
      <c r="L12" s="49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</row>
    <row r="13" s="31" customFormat="true" ht="10.8" hidden="true" customHeight="true" outlineLevel="0" collapsed="false">
      <c r="A13" s="24"/>
      <c r="B13" s="30"/>
      <c r="C13" s="24"/>
      <c r="D13" s="24"/>
      <c r="E13" s="24"/>
      <c r="F13" s="24"/>
      <c r="G13" s="24"/>
      <c r="H13" s="24"/>
      <c r="I13" s="138"/>
      <c r="J13" s="24"/>
      <c r="K13" s="24"/>
      <c r="L13" s="49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</row>
    <row r="14" s="31" customFormat="true" ht="12" hidden="true" customHeight="true" outlineLevel="0" collapsed="false">
      <c r="A14" s="24"/>
      <c r="B14" s="30"/>
      <c r="C14" s="24"/>
      <c r="D14" s="136" t="s">
        <v>23</v>
      </c>
      <c r="E14" s="24"/>
      <c r="F14" s="24"/>
      <c r="G14" s="24"/>
      <c r="H14" s="24"/>
      <c r="I14" s="140" t="s">
        <v>24</v>
      </c>
      <c r="J14" s="125" t="s">
        <v>25</v>
      </c>
      <c r="K14" s="24"/>
      <c r="L14" s="49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</row>
    <row r="15" s="31" customFormat="true" ht="18" hidden="true" customHeight="true" outlineLevel="0" collapsed="false">
      <c r="A15" s="24"/>
      <c r="B15" s="30"/>
      <c r="C15" s="24"/>
      <c r="D15" s="24"/>
      <c r="E15" s="125" t="s">
        <v>26</v>
      </c>
      <c r="F15" s="24"/>
      <c r="G15" s="24"/>
      <c r="H15" s="24"/>
      <c r="I15" s="140" t="s">
        <v>27</v>
      </c>
      <c r="J15" s="125" t="s">
        <v>28</v>
      </c>
      <c r="K15" s="24"/>
      <c r="L15" s="49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="31" customFormat="true" ht="6.95" hidden="true" customHeight="true" outlineLevel="0" collapsed="false">
      <c r="A16" s="24"/>
      <c r="B16" s="30"/>
      <c r="C16" s="24"/>
      <c r="D16" s="24"/>
      <c r="E16" s="24"/>
      <c r="F16" s="24"/>
      <c r="G16" s="24"/>
      <c r="H16" s="24"/>
      <c r="I16" s="138"/>
      <c r="J16" s="24"/>
      <c r="K16" s="24"/>
      <c r="L16" s="49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</row>
    <row r="17" s="31" customFormat="true" ht="12" hidden="true" customHeight="true" outlineLevel="0" collapsed="false">
      <c r="A17" s="24"/>
      <c r="B17" s="30"/>
      <c r="C17" s="24"/>
      <c r="D17" s="136" t="s">
        <v>29</v>
      </c>
      <c r="E17" s="24"/>
      <c r="F17" s="24"/>
      <c r="G17" s="24"/>
      <c r="H17" s="24"/>
      <c r="I17" s="140" t="s">
        <v>24</v>
      </c>
      <c r="J17" s="19" t="str">
        <f aca="false">'Rekapitulace stavby'!AN13</f>
        <v>Vyplň údaj</v>
      </c>
      <c r="K17" s="24"/>
      <c r="L17" s="49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</row>
    <row r="18" s="31" customFormat="true" ht="18" hidden="true" customHeight="true" outlineLevel="0" collapsed="false">
      <c r="A18" s="24"/>
      <c r="B18" s="30"/>
      <c r="C18" s="24"/>
      <c r="D18" s="24"/>
      <c r="E18" s="142" t="str">
        <f aca="false">'Rekapitulace stavby'!E14</f>
        <v>Vyplň údaj</v>
      </c>
      <c r="F18" s="142"/>
      <c r="G18" s="142"/>
      <c r="H18" s="142"/>
      <c r="I18" s="140" t="s">
        <v>27</v>
      </c>
      <c r="J18" s="19" t="str">
        <f aca="false">'Rekapitulace stavby'!AN14</f>
        <v>Vyplň údaj</v>
      </c>
      <c r="K18" s="24"/>
      <c r="L18" s="49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</row>
    <row r="19" s="31" customFormat="true" ht="6.95" hidden="true" customHeight="true" outlineLevel="0" collapsed="false">
      <c r="A19" s="24"/>
      <c r="B19" s="30"/>
      <c r="C19" s="24"/>
      <c r="D19" s="24"/>
      <c r="E19" s="24"/>
      <c r="F19" s="24"/>
      <c r="G19" s="24"/>
      <c r="H19" s="24"/>
      <c r="I19" s="138"/>
      <c r="J19" s="24"/>
      <c r="K19" s="24"/>
      <c r="L19" s="49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</row>
    <row r="20" s="31" customFormat="true" ht="12" hidden="true" customHeight="true" outlineLevel="0" collapsed="false">
      <c r="A20" s="24"/>
      <c r="B20" s="30"/>
      <c r="C20" s="24"/>
      <c r="D20" s="136" t="s">
        <v>31</v>
      </c>
      <c r="E20" s="24"/>
      <c r="F20" s="24"/>
      <c r="G20" s="24"/>
      <c r="H20" s="24"/>
      <c r="I20" s="140" t="s">
        <v>24</v>
      </c>
      <c r="J20" s="125" t="s">
        <v>32</v>
      </c>
      <c r="K20" s="24"/>
      <c r="L20" s="49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</row>
    <row r="21" s="31" customFormat="true" ht="18" hidden="true" customHeight="true" outlineLevel="0" collapsed="false">
      <c r="A21" s="24"/>
      <c r="B21" s="30"/>
      <c r="C21" s="24"/>
      <c r="D21" s="24"/>
      <c r="E21" s="125" t="s">
        <v>33</v>
      </c>
      <c r="F21" s="24"/>
      <c r="G21" s="24"/>
      <c r="H21" s="24"/>
      <c r="I21" s="140" t="s">
        <v>27</v>
      </c>
      <c r="J21" s="125" t="s">
        <v>34</v>
      </c>
      <c r="K21" s="24"/>
      <c r="L21" s="49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</row>
    <row r="22" s="31" customFormat="true" ht="6.95" hidden="true" customHeight="true" outlineLevel="0" collapsed="false">
      <c r="A22" s="24"/>
      <c r="B22" s="30"/>
      <c r="C22" s="24"/>
      <c r="D22" s="24"/>
      <c r="E22" s="24"/>
      <c r="F22" s="24"/>
      <c r="G22" s="24"/>
      <c r="H22" s="24"/>
      <c r="I22" s="138"/>
      <c r="J22" s="24"/>
      <c r="K22" s="24"/>
      <c r="L22" s="49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</row>
    <row r="23" s="31" customFormat="true" ht="12" hidden="true" customHeight="true" outlineLevel="0" collapsed="false">
      <c r="A23" s="24"/>
      <c r="B23" s="30"/>
      <c r="C23" s="24"/>
      <c r="D23" s="136" t="s">
        <v>36</v>
      </c>
      <c r="E23" s="24"/>
      <c r="F23" s="24"/>
      <c r="G23" s="24"/>
      <c r="H23" s="24"/>
      <c r="I23" s="140" t="s">
        <v>24</v>
      </c>
      <c r="J23" s="125" t="s">
        <v>32</v>
      </c>
      <c r="K23" s="24"/>
      <c r="L23" s="49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s="31" customFormat="true" ht="18" hidden="true" customHeight="true" outlineLevel="0" collapsed="false">
      <c r="A24" s="24"/>
      <c r="B24" s="30"/>
      <c r="C24" s="24"/>
      <c r="D24" s="24"/>
      <c r="E24" s="125" t="s">
        <v>33</v>
      </c>
      <c r="F24" s="24"/>
      <c r="G24" s="24"/>
      <c r="H24" s="24"/>
      <c r="I24" s="140" t="s">
        <v>27</v>
      </c>
      <c r="J24" s="125" t="s">
        <v>34</v>
      </c>
      <c r="K24" s="24"/>
      <c r="L24" s="49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 s="31" customFormat="true" ht="6.95" hidden="true" customHeight="true" outlineLevel="0" collapsed="false">
      <c r="A25" s="24"/>
      <c r="B25" s="30"/>
      <c r="C25" s="24"/>
      <c r="D25" s="24"/>
      <c r="E25" s="24"/>
      <c r="F25" s="24"/>
      <c r="G25" s="24"/>
      <c r="H25" s="24"/>
      <c r="I25" s="138"/>
      <c r="J25" s="24"/>
      <c r="K25" s="24"/>
      <c r="L25" s="49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="31" customFormat="true" ht="12" hidden="true" customHeight="true" outlineLevel="0" collapsed="false">
      <c r="A26" s="24"/>
      <c r="B26" s="30"/>
      <c r="C26" s="24"/>
      <c r="D26" s="136" t="s">
        <v>37</v>
      </c>
      <c r="E26" s="24"/>
      <c r="F26" s="24"/>
      <c r="G26" s="24"/>
      <c r="H26" s="24"/>
      <c r="I26" s="138"/>
      <c r="J26" s="24"/>
      <c r="K26" s="24"/>
      <c r="L26" s="49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s="148" customFormat="true" ht="83.25" hidden="true" customHeight="true" outlineLevel="0" collapsed="false">
      <c r="A27" s="143"/>
      <c r="B27" s="144"/>
      <c r="C27" s="143"/>
      <c r="D27" s="143"/>
      <c r="E27" s="145" t="s">
        <v>1598</v>
      </c>
      <c r="F27" s="145"/>
      <c r="G27" s="145"/>
      <c r="H27" s="145"/>
      <c r="I27" s="146"/>
      <c r="J27" s="143"/>
      <c r="K27" s="143"/>
      <c r="L27" s="147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</row>
    <row r="28" s="31" customFormat="true" ht="6.95" hidden="true" customHeight="true" outlineLevel="0" collapsed="false">
      <c r="A28" s="24"/>
      <c r="B28" s="30"/>
      <c r="C28" s="24"/>
      <c r="D28" s="24"/>
      <c r="E28" s="24"/>
      <c r="F28" s="24"/>
      <c r="G28" s="24"/>
      <c r="H28" s="24"/>
      <c r="I28" s="138"/>
      <c r="J28" s="24"/>
      <c r="K28" s="24"/>
      <c r="L28" s="49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="31" customFormat="true" ht="6.95" hidden="true" customHeight="true" outlineLevel="0" collapsed="false">
      <c r="A29" s="24"/>
      <c r="B29" s="30"/>
      <c r="C29" s="24"/>
      <c r="D29" s="149"/>
      <c r="E29" s="149"/>
      <c r="F29" s="149"/>
      <c r="G29" s="149"/>
      <c r="H29" s="149"/>
      <c r="I29" s="150"/>
      <c r="J29" s="149"/>
      <c r="K29" s="149"/>
      <c r="L29" s="49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="31" customFormat="true" ht="25.45" hidden="true" customHeight="true" outlineLevel="0" collapsed="false">
      <c r="A30" s="24"/>
      <c r="B30" s="30"/>
      <c r="C30" s="24"/>
      <c r="D30" s="151" t="s">
        <v>39</v>
      </c>
      <c r="E30" s="24"/>
      <c r="F30" s="24"/>
      <c r="G30" s="24"/>
      <c r="H30" s="24"/>
      <c r="I30" s="138"/>
      <c r="J30" s="152" t="n">
        <f aca="false">ROUND(J127, 2)</f>
        <v>0</v>
      </c>
      <c r="K30" s="24"/>
      <c r="L30" s="49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="31" customFormat="true" ht="6.95" hidden="true" customHeight="true" outlineLevel="0" collapsed="false">
      <c r="A31" s="24"/>
      <c r="B31" s="30"/>
      <c r="C31" s="24"/>
      <c r="D31" s="149"/>
      <c r="E31" s="149"/>
      <c r="F31" s="149"/>
      <c r="G31" s="149"/>
      <c r="H31" s="149"/>
      <c r="I31" s="150"/>
      <c r="J31" s="149"/>
      <c r="K31" s="149"/>
      <c r="L31" s="49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</row>
    <row r="32" s="31" customFormat="true" ht="14.4" hidden="true" customHeight="true" outlineLevel="0" collapsed="false">
      <c r="A32" s="24"/>
      <c r="B32" s="30"/>
      <c r="C32" s="24"/>
      <c r="D32" s="24"/>
      <c r="E32" s="24"/>
      <c r="F32" s="153" t="s">
        <v>41</v>
      </c>
      <c r="G32" s="24"/>
      <c r="H32" s="24"/>
      <c r="I32" s="154" t="s">
        <v>40</v>
      </c>
      <c r="J32" s="153" t="s">
        <v>42</v>
      </c>
      <c r="K32" s="24"/>
      <c r="L32" s="49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="31" customFormat="true" ht="14.4" hidden="true" customHeight="true" outlineLevel="0" collapsed="false">
      <c r="A33" s="24"/>
      <c r="B33" s="30"/>
      <c r="C33" s="24"/>
      <c r="D33" s="155" t="s">
        <v>43</v>
      </c>
      <c r="E33" s="136" t="s">
        <v>44</v>
      </c>
      <c r="F33" s="156" t="n">
        <f aca="false">ROUND((SUM(BE127:BE1154)),  2)</f>
        <v>0</v>
      </c>
      <c r="G33" s="24"/>
      <c r="H33" s="24"/>
      <c r="I33" s="157" t="n">
        <v>0.21</v>
      </c>
      <c r="J33" s="156" t="n">
        <f aca="false">ROUND(((SUM(BE127:BE1154))*I33),  2)</f>
        <v>0</v>
      </c>
      <c r="K33" s="24"/>
      <c r="L33" s="49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="31" customFormat="true" ht="14.4" hidden="true" customHeight="true" outlineLevel="0" collapsed="false">
      <c r="A34" s="24"/>
      <c r="B34" s="30"/>
      <c r="C34" s="24"/>
      <c r="D34" s="24"/>
      <c r="E34" s="136" t="s">
        <v>45</v>
      </c>
      <c r="F34" s="156" t="n">
        <f aca="false">ROUND((SUM(BF127:BF1154)),  2)</f>
        <v>0</v>
      </c>
      <c r="G34" s="24"/>
      <c r="H34" s="24"/>
      <c r="I34" s="157" t="n">
        <v>0.15</v>
      </c>
      <c r="J34" s="156" t="n">
        <f aca="false">ROUND(((SUM(BF127:BF1154))*I34),  2)</f>
        <v>0</v>
      </c>
      <c r="K34" s="24"/>
      <c r="L34" s="49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="31" customFormat="true" ht="14.4" hidden="true" customHeight="true" outlineLevel="0" collapsed="false">
      <c r="A35" s="24"/>
      <c r="B35" s="30"/>
      <c r="C35" s="24"/>
      <c r="D35" s="24"/>
      <c r="E35" s="136" t="s">
        <v>46</v>
      </c>
      <c r="F35" s="156" t="n">
        <f aca="false">ROUND((SUM(BG127:BG1154)),  2)</f>
        <v>0</v>
      </c>
      <c r="G35" s="24"/>
      <c r="H35" s="24"/>
      <c r="I35" s="157" t="n">
        <v>0.21</v>
      </c>
      <c r="J35" s="156" t="n">
        <f aca="false">0</f>
        <v>0</v>
      </c>
      <c r="K35" s="24"/>
      <c r="L35" s="49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 s="31" customFormat="true" ht="14.4" hidden="true" customHeight="true" outlineLevel="0" collapsed="false">
      <c r="A36" s="24"/>
      <c r="B36" s="30"/>
      <c r="C36" s="24"/>
      <c r="D36" s="24"/>
      <c r="E36" s="136" t="s">
        <v>47</v>
      </c>
      <c r="F36" s="156" t="n">
        <f aca="false">ROUND((SUM(BH127:BH1154)),  2)</f>
        <v>0</v>
      </c>
      <c r="G36" s="24"/>
      <c r="H36" s="24"/>
      <c r="I36" s="157" t="n">
        <v>0.15</v>
      </c>
      <c r="J36" s="156" t="n">
        <f aca="false">0</f>
        <v>0</v>
      </c>
      <c r="K36" s="24"/>
      <c r="L36" s="49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  <row r="37" s="31" customFormat="true" ht="14.4" hidden="true" customHeight="true" outlineLevel="0" collapsed="false">
      <c r="A37" s="24"/>
      <c r="B37" s="30"/>
      <c r="C37" s="24"/>
      <c r="D37" s="24"/>
      <c r="E37" s="136" t="s">
        <v>48</v>
      </c>
      <c r="F37" s="156" t="n">
        <f aca="false">ROUND((SUM(BI127:BI1154)),  2)</f>
        <v>0</v>
      </c>
      <c r="G37" s="24"/>
      <c r="H37" s="24"/>
      <c r="I37" s="157" t="n">
        <v>0</v>
      </c>
      <c r="J37" s="156" t="n">
        <f aca="false">0</f>
        <v>0</v>
      </c>
      <c r="K37" s="24"/>
      <c r="L37" s="49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</row>
    <row r="38" s="31" customFormat="true" ht="6.95" hidden="true" customHeight="true" outlineLevel="0" collapsed="false">
      <c r="A38" s="24"/>
      <c r="B38" s="30"/>
      <c r="C38" s="24"/>
      <c r="D38" s="24"/>
      <c r="E38" s="24"/>
      <c r="F38" s="24"/>
      <c r="G38" s="24"/>
      <c r="H38" s="24"/>
      <c r="I38" s="138"/>
      <c r="J38" s="24"/>
      <c r="K38" s="24"/>
      <c r="L38" s="49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="31" customFormat="true" ht="25.45" hidden="true" customHeight="true" outlineLevel="0" collapsed="false">
      <c r="A39" s="24"/>
      <c r="B39" s="30"/>
      <c r="C39" s="158"/>
      <c r="D39" s="159" t="s">
        <v>49</v>
      </c>
      <c r="E39" s="160"/>
      <c r="F39" s="160"/>
      <c r="G39" s="161" t="s">
        <v>50</v>
      </c>
      <c r="H39" s="162" t="s">
        <v>51</v>
      </c>
      <c r="I39" s="163"/>
      <c r="J39" s="164" t="n">
        <f aca="false">SUM(J30:J37)</f>
        <v>0</v>
      </c>
      <c r="K39" s="165"/>
      <c r="L39" s="49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</row>
    <row r="40" s="31" customFormat="true" ht="14.4" hidden="true" customHeight="true" outlineLevel="0" collapsed="false">
      <c r="A40" s="24"/>
      <c r="B40" s="30"/>
      <c r="C40" s="24"/>
      <c r="D40" s="24"/>
      <c r="E40" s="24"/>
      <c r="F40" s="24"/>
      <c r="G40" s="24"/>
      <c r="H40" s="24"/>
      <c r="I40" s="138"/>
      <c r="J40" s="24"/>
      <c r="K40" s="24"/>
      <c r="L40" s="49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</row>
    <row r="41" customFormat="false" ht="14.4" hidden="true" customHeight="true" outlineLevel="0" collapsed="false">
      <c r="B41" s="6"/>
      <c r="L41" s="6"/>
    </row>
    <row r="42" customFormat="false" ht="14.4" hidden="true" customHeight="true" outlineLevel="0" collapsed="false">
      <c r="B42" s="6"/>
      <c r="L42" s="6"/>
    </row>
    <row r="43" customFormat="false" ht="14.4" hidden="true" customHeight="true" outlineLevel="0" collapsed="false">
      <c r="B43" s="6"/>
      <c r="L43" s="6"/>
    </row>
    <row r="44" customFormat="false" ht="14.4" hidden="true" customHeight="true" outlineLevel="0" collapsed="false">
      <c r="B44" s="6"/>
      <c r="L44" s="6"/>
    </row>
    <row r="45" customFormat="false" ht="14.4" hidden="true" customHeight="true" outlineLevel="0" collapsed="false">
      <c r="B45" s="6"/>
      <c r="L45" s="6"/>
    </row>
    <row r="46" customFormat="false" ht="14.4" hidden="true" customHeight="true" outlineLevel="0" collapsed="false">
      <c r="B46" s="6"/>
      <c r="L46" s="6"/>
    </row>
    <row r="47" customFormat="false" ht="14.4" hidden="true" customHeight="true" outlineLevel="0" collapsed="false">
      <c r="B47" s="6"/>
      <c r="L47" s="6"/>
    </row>
    <row r="48" customFormat="false" ht="14.4" hidden="true" customHeight="true" outlineLevel="0" collapsed="false">
      <c r="B48" s="6"/>
      <c r="L48" s="6"/>
    </row>
    <row r="49" customFormat="false" ht="14.4" hidden="true" customHeight="true" outlineLevel="0" collapsed="false">
      <c r="B49" s="6"/>
      <c r="L49" s="6"/>
    </row>
    <row r="50" s="31" customFormat="true" ht="14.4" hidden="true" customHeight="true" outlineLevel="0" collapsed="false">
      <c r="B50" s="49"/>
      <c r="D50" s="166" t="s">
        <v>52</v>
      </c>
      <c r="E50" s="167"/>
      <c r="F50" s="167"/>
      <c r="G50" s="166" t="s">
        <v>53</v>
      </c>
      <c r="H50" s="167"/>
      <c r="I50" s="168"/>
      <c r="J50" s="167"/>
      <c r="K50" s="167"/>
      <c r="L50" s="49"/>
    </row>
    <row r="51" customFormat="false" ht="12.8" hidden="true" customHeight="false" outlineLevel="0" collapsed="false">
      <c r="B51" s="6"/>
      <c r="L51" s="6"/>
    </row>
    <row r="52" customFormat="false" ht="12.8" hidden="true" customHeight="false" outlineLevel="0" collapsed="false">
      <c r="B52" s="6"/>
      <c r="L52" s="6"/>
    </row>
    <row r="53" customFormat="false" ht="12.8" hidden="true" customHeight="false" outlineLevel="0" collapsed="false">
      <c r="B53" s="6"/>
      <c r="L53" s="6"/>
    </row>
    <row r="54" customFormat="false" ht="12.8" hidden="true" customHeight="false" outlineLevel="0" collapsed="false">
      <c r="B54" s="6"/>
      <c r="L54" s="6"/>
    </row>
    <row r="55" customFormat="false" ht="12.8" hidden="true" customHeight="false" outlineLevel="0" collapsed="false">
      <c r="B55" s="6"/>
      <c r="L55" s="6"/>
    </row>
    <row r="56" customFormat="false" ht="12.8" hidden="true" customHeight="false" outlineLevel="0" collapsed="false">
      <c r="B56" s="6"/>
      <c r="L56" s="6"/>
    </row>
    <row r="57" customFormat="false" ht="12.8" hidden="true" customHeight="false" outlineLevel="0" collapsed="false">
      <c r="B57" s="6"/>
      <c r="L57" s="6"/>
    </row>
    <row r="58" customFormat="false" ht="12.8" hidden="true" customHeight="false" outlineLevel="0" collapsed="false">
      <c r="B58" s="6"/>
      <c r="L58" s="6"/>
    </row>
    <row r="59" customFormat="false" ht="12.8" hidden="true" customHeight="false" outlineLevel="0" collapsed="false">
      <c r="B59" s="6"/>
      <c r="L59" s="6"/>
    </row>
    <row r="60" customFormat="false" ht="12.8" hidden="true" customHeight="false" outlineLevel="0" collapsed="false">
      <c r="B60" s="6"/>
      <c r="L60" s="6"/>
    </row>
    <row r="61" s="31" customFormat="true" ht="12.8" hidden="true" customHeight="false" outlineLevel="0" collapsed="false">
      <c r="A61" s="24"/>
      <c r="B61" s="30"/>
      <c r="C61" s="24"/>
      <c r="D61" s="169" t="s">
        <v>54</v>
      </c>
      <c r="E61" s="170"/>
      <c r="F61" s="171" t="s">
        <v>55</v>
      </c>
      <c r="G61" s="169" t="s">
        <v>54</v>
      </c>
      <c r="H61" s="170"/>
      <c r="I61" s="172"/>
      <c r="J61" s="173" t="s">
        <v>55</v>
      </c>
      <c r="K61" s="170"/>
      <c r="L61" s="49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 customFormat="false" ht="12.8" hidden="true" customHeight="false" outlineLevel="0" collapsed="false">
      <c r="B62" s="6"/>
      <c r="L62" s="6"/>
    </row>
    <row r="63" customFormat="false" ht="12.8" hidden="true" customHeight="false" outlineLevel="0" collapsed="false">
      <c r="B63" s="6"/>
      <c r="L63" s="6"/>
    </row>
    <row r="64" customFormat="false" ht="12.8" hidden="true" customHeight="false" outlineLevel="0" collapsed="false">
      <c r="B64" s="6"/>
      <c r="L64" s="6"/>
    </row>
    <row r="65" s="31" customFormat="true" ht="12.8" hidden="true" customHeight="false" outlineLevel="0" collapsed="false">
      <c r="A65" s="24"/>
      <c r="B65" s="30"/>
      <c r="C65" s="24"/>
      <c r="D65" s="166" t="s">
        <v>56</v>
      </c>
      <c r="E65" s="174"/>
      <c r="F65" s="174"/>
      <c r="G65" s="166" t="s">
        <v>57</v>
      </c>
      <c r="H65" s="174"/>
      <c r="I65" s="175"/>
      <c r="J65" s="174"/>
      <c r="K65" s="174"/>
      <c r="L65" s="49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 customFormat="false" ht="12.8" hidden="true" customHeight="false" outlineLevel="0" collapsed="false">
      <c r="B66" s="6"/>
      <c r="L66" s="6"/>
    </row>
    <row r="67" customFormat="false" ht="12.8" hidden="true" customHeight="false" outlineLevel="0" collapsed="false">
      <c r="B67" s="6"/>
      <c r="L67" s="6"/>
    </row>
    <row r="68" customFormat="false" ht="12.8" hidden="true" customHeight="false" outlineLevel="0" collapsed="false">
      <c r="B68" s="6"/>
      <c r="L68" s="6"/>
    </row>
    <row r="69" customFormat="false" ht="12.8" hidden="true" customHeight="false" outlineLevel="0" collapsed="false">
      <c r="B69" s="6"/>
      <c r="L69" s="6"/>
    </row>
    <row r="70" customFormat="false" ht="12.8" hidden="true" customHeight="false" outlineLevel="0" collapsed="false">
      <c r="B70" s="6"/>
      <c r="L70" s="6"/>
    </row>
    <row r="71" customFormat="false" ht="12.8" hidden="true" customHeight="false" outlineLevel="0" collapsed="false">
      <c r="B71" s="6"/>
      <c r="L71" s="6"/>
    </row>
    <row r="72" customFormat="false" ht="12.8" hidden="true" customHeight="false" outlineLevel="0" collapsed="false">
      <c r="B72" s="6"/>
      <c r="L72" s="6"/>
    </row>
    <row r="73" customFormat="false" ht="12.8" hidden="true" customHeight="false" outlineLevel="0" collapsed="false">
      <c r="B73" s="6"/>
      <c r="L73" s="6"/>
    </row>
    <row r="74" customFormat="false" ht="12.8" hidden="true" customHeight="false" outlineLevel="0" collapsed="false">
      <c r="B74" s="6"/>
      <c r="L74" s="6"/>
    </row>
    <row r="75" customFormat="false" ht="12.8" hidden="true" customHeight="false" outlineLevel="0" collapsed="false">
      <c r="B75" s="6"/>
      <c r="L75" s="6"/>
    </row>
    <row r="76" s="31" customFormat="true" ht="12.8" hidden="true" customHeight="false" outlineLevel="0" collapsed="false">
      <c r="A76" s="24"/>
      <c r="B76" s="30"/>
      <c r="C76" s="24"/>
      <c r="D76" s="169" t="s">
        <v>54</v>
      </c>
      <c r="E76" s="170"/>
      <c r="F76" s="171" t="s">
        <v>55</v>
      </c>
      <c r="G76" s="169" t="s">
        <v>54</v>
      </c>
      <c r="H76" s="170"/>
      <c r="I76" s="172"/>
      <c r="J76" s="173" t="s">
        <v>55</v>
      </c>
      <c r="K76" s="170"/>
      <c r="L76" s="49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 s="31" customFormat="true" ht="14.4" hidden="true" customHeight="true" outlineLevel="0" collapsed="false">
      <c r="A77" s="24"/>
      <c r="B77" s="176"/>
      <c r="C77" s="177"/>
      <c r="D77" s="177"/>
      <c r="E77" s="177"/>
      <c r="F77" s="177"/>
      <c r="G77" s="177"/>
      <c r="H77" s="177"/>
      <c r="I77" s="178"/>
      <c r="J77" s="177"/>
      <c r="K77" s="177"/>
      <c r="L77" s="49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 customFormat="false" ht="12.8" hidden="true" customHeight="false" outlineLevel="0" collapsed="false"/>
    <row r="79" customFormat="false" ht="12.8" hidden="true" customHeight="false" outlineLevel="0" collapsed="false"/>
    <row r="80" customFormat="false" ht="12.8" hidden="true" customHeight="false" outlineLevel="0" collapsed="false"/>
    <row r="81" s="31" customFormat="true" ht="6.95" hidden="true" customHeight="true" outlineLevel="0" collapsed="false">
      <c r="A81" s="24"/>
      <c r="B81" s="179"/>
      <c r="C81" s="180"/>
      <c r="D81" s="180"/>
      <c r="E81" s="180"/>
      <c r="F81" s="180"/>
      <c r="G81" s="180"/>
      <c r="H81" s="180"/>
      <c r="I81" s="181"/>
      <c r="J81" s="180"/>
      <c r="K81" s="180"/>
      <c r="L81" s="49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</row>
    <row r="82" s="31" customFormat="true" ht="24.95" hidden="true" customHeight="true" outlineLevel="0" collapsed="false">
      <c r="A82" s="24"/>
      <c r="B82" s="25"/>
      <c r="C82" s="9" t="s">
        <v>127</v>
      </c>
      <c r="D82" s="26"/>
      <c r="E82" s="26"/>
      <c r="F82" s="26"/>
      <c r="G82" s="26"/>
      <c r="H82" s="26"/>
      <c r="I82" s="138"/>
      <c r="J82" s="26"/>
      <c r="K82" s="26"/>
      <c r="L82" s="49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</row>
    <row r="83" s="31" customFormat="true" ht="6.95" hidden="true" customHeight="true" outlineLevel="0" collapsed="false">
      <c r="A83" s="24"/>
      <c r="B83" s="25"/>
      <c r="C83" s="26"/>
      <c r="D83" s="26"/>
      <c r="E83" s="26"/>
      <c r="F83" s="26"/>
      <c r="G83" s="26"/>
      <c r="H83" s="26"/>
      <c r="I83" s="138"/>
      <c r="J83" s="26"/>
      <c r="K83" s="26"/>
      <c r="L83" s="49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 s="31" customFormat="true" ht="12" hidden="true" customHeight="true" outlineLevel="0" collapsed="false">
      <c r="A84" s="24"/>
      <c r="B84" s="25"/>
      <c r="C84" s="17" t="s">
        <v>15</v>
      </c>
      <c r="D84" s="26"/>
      <c r="E84" s="26"/>
      <c r="F84" s="26"/>
      <c r="G84" s="26"/>
      <c r="H84" s="26"/>
      <c r="I84" s="138"/>
      <c r="J84" s="26"/>
      <c r="K84" s="26"/>
      <c r="L84" s="49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 s="31" customFormat="true" ht="23.25" hidden="true" customHeight="true" outlineLevel="0" collapsed="false">
      <c r="A85" s="24"/>
      <c r="B85" s="25"/>
      <c r="C85" s="26"/>
      <c r="D85" s="26"/>
      <c r="E85" s="182" t="str">
        <f aca="false">E7</f>
        <v>TECHNICKÉ SLUŽBY KŘINICE - 4 bytové jednotky, na st. p. č. 118 k.ú. Křinice</v>
      </c>
      <c r="F85" s="182"/>
      <c r="G85" s="182"/>
      <c r="H85" s="182"/>
      <c r="I85" s="138"/>
      <c r="J85" s="26"/>
      <c r="K85" s="26"/>
      <c r="L85" s="49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</row>
    <row r="86" s="31" customFormat="true" ht="12" hidden="true" customHeight="true" outlineLevel="0" collapsed="false">
      <c r="A86" s="24"/>
      <c r="B86" s="25"/>
      <c r="C86" s="17" t="s">
        <v>123</v>
      </c>
      <c r="D86" s="26"/>
      <c r="E86" s="26"/>
      <c r="F86" s="26"/>
      <c r="G86" s="26"/>
      <c r="H86" s="26"/>
      <c r="I86" s="138"/>
      <c r="J86" s="26"/>
      <c r="K86" s="26"/>
      <c r="L86" s="49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</row>
    <row r="87" s="31" customFormat="true" ht="16.5" hidden="true" customHeight="true" outlineLevel="0" collapsed="false">
      <c r="A87" s="24"/>
      <c r="B87" s="25"/>
      <c r="C87" s="26"/>
      <c r="D87" s="26"/>
      <c r="E87" s="64" t="str">
        <f aca="false">E9</f>
        <v>02 - Elektroinstalace</v>
      </c>
      <c r="F87" s="64"/>
      <c r="G87" s="64"/>
      <c r="H87" s="64"/>
      <c r="I87" s="138"/>
      <c r="J87" s="26"/>
      <c r="K87" s="26"/>
      <c r="L87" s="49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</row>
    <row r="88" s="31" customFormat="true" ht="6.95" hidden="true" customHeight="true" outlineLevel="0" collapsed="false">
      <c r="A88" s="24"/>
      <c r="B88" s="25"/>
      <c r="C88" s="26"/>
      <c r="D88" s="26"/>
      <c r="E88" s="26"/>
      <c r="F88" s="26"/>
      <c r="G88" s="26"/>
      <c r="H88" s="26"/>
      <c r="I88" s="138"/>
      <c r="J88" s="26"/>
      <c r="K88" s="26"/>
      <c r="L88" s="49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</row>
    <row r="89" s="31" customFormat="true" ht="12" hidden="true" customHeight="true" outlineLevel="0" collapsed="false">
      <c r="A89" s="24"/>
      <c r="B89" s="25"/>
      <c r="C89" s="17" t="s">
        <v>19</v>
      </c>
      <c r="D89" s="26"/>
      <c r="E89" s="26"/>
      <c r="F89" s="18" t="str">
        <f aca="false">F12</f>
        <v>st. p. č. 118 k.ú. Křinice</v>
      </c>
      <c r="G89" s="26"/>
      <c r="H89" s="26"/>
      <c r="I89" s="140" t="s">
        <v>21</v>
      </c>
      <c r="J89" s="183" t="str">
        <f aca="false">IF(J12="","",J12)</f>
        <v>13. 5. 2020</v>
      </c>
      <c r="K89" s="26"/>
      <c r="L89" s="49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</row>
    <row r="90" s="31" customFormat="true" ht="6.95" hidden="true" customHeight="true" outlineLevel="0" collapsed="false">
      <c r="A90" s="24"/>
      <c r="B90" s="25"/>
      <c r="C90" s="26"/>
      <c r="D90" s="26"/>
      <c r="E90" s="26"/>
      <c r="F90" s="26"/>
      <c r="G90" s="26"/>
      <c r="H90" s="26"/>
      <c r="I90" s="138"/>
      <c r="J90" s="26"/>
      <c r="K90" s="26"/>
      <c r="L90" s="49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</row>
    <row r="91" s="31" customFormat="true" ht="15.15" hidden="true" customHeight="true" outlineLevel="0" collapsed="false">
      <c r="A91" s="24"/>
      <c r="B91" s="25"/>
      <c r="C91" s="17" t="s">
        <v>23</v>
      </c>
      <c r="D91" s="26"/>
      <c r="E91" s="26"/>
      <c r="F91" s="18" t="str">
        <f aca="false">E15</f>
        <v>Obec Křinice</v>
      </c>
      <c r="G91" s="26"/>
      <c r="H91" s="26"/>
      <c r="I91" s="140" t="s">
        <v>31</v>
      </c>
      <c r="J91" s="184" t="str">
        <f aca="false">E21</f>
        <v>Tomáš Valenta</v>
      </c>
      <c r="K91" s="26"/>
      <c r="L91" s="49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</row>
    <row r="92" s="31" customFormat="true" ht="15.15" hidden="true" customHeight="true" outlineLevel="0" collapsed="false">
      <c r="A92" s="24"/>
      <c r="B92" s="25"/>
      <c r="C92" s="17" t="s">
        <v>29</v>
      </c>
      <c r="D92" s="26"/>
      <c r="E92" s="26"/>
      <c r="F92" s="18" t="str">
        <f aca="false">IF(E18="","",E18)</f>
        <v>Vyplň údaj</v>
      </c>
      <c r="G92" s="26"/>
      <c r="H92" s="26"/>
      <c r="I92" s="140" t="s">
        <v>36</v>
      </c>
      <c r="J92" s="184" t="str">
        <f aca="false">E24</f>
        <v>Tomáš Valenta</v>
      </c>
      <c r="K92" s="26"/>
      <c r="L92" s="49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</row>
    <row r="93" s="31" customFormat="true" ht="10.3" hidden="true" customHeight="true" outlineLevel="0" collapsed="false">
      <c r="A93" s="24"/>
      <c r="B93" s="25"/>
      <c r="C93" s="26"/>
      <c r="D93" s="26"/>
      <c r="E93" s="26"/>
      <c r="F93" s="26"/>
      <c r="G93" s="26"/>
      <c r="H93" s="26"/>
      <c r="I93" s="138"/>
      <c r="J93" s="26"/>
      <c r="K93" s="26"/>
      <c r="L93" s="49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</row>
    <row r="94" s="31" customFormat="true" ht="29.3" hidden="true" customHeight="true" outlineLevel="0" collapsed="false">
      <c r="A94" s="24"/>
      <c r="B94" s="25"/>
      <c r="C94" s="185" t="s">
        <v>128</v>
      </c>
      <c r="D94" s="186"/>
      <c r="E94" s="186"/>
      <c r="F94" s="186"/>
      <c r="G94" s="186"/>
      <c r="H94" s="186"/>
      <c r="I94" s="187"/>
      <c r="J94" s="188" t="s">
        <v>129</v>
      </c>
      <c r="K94" s="186"/>
      <c r="L94" s="49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</row>
    <row r="95" s="31" customFormat="true" ht="10.3" hidden="true" customHeight="true" outlineLevel="0" collapsed="false">
      <c r="A95" s="24"/>
      <c r="B95" s="25"/>
      <c r="C95" s="26"/>
      <c r="D95" s="26"/>
      <c r="E95" s="26"/>
      <c r="F95" s="26"/>
      <c r="G95" s="26"/>
      <c r="H95" s="26"/>
      <c r="I95" s="138"/>
      <c r="J95" s="26"/>
      <c r="K95" s="26"/>
      <c r="L95" s="49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</row>
    <row r="96" s="31" customFormat="true" ht="22.8" hidden="true" customHeight="true" outlineLevel="0" collapsed="false">
      <c r="A96" s="24"/>
      <c r="B96" s="25"/>
      <c r="C96" s="189" t="s">
        <v>130</v>
      </c>
      <c r="D96" s="26"/>
      <c r="E96" s="26"/>
      <c r="F96" s="26"/>
      <c r="G96" s="26"/>
      <c r="H96" s="26"/>
      <c r="I96" s="138"/>
      <c r="J96" s="190" t="n">
        <f aca="false">J127</f>
        <v>0</v>
      </c>
      <c r="K96" s="26"/>
      <c r="L96" s="49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U96" s="3" t="s">
        <v>131</v>
      </c>
    </row>
    <row r="97" s="191" customFormat="true" ht="24.95" hidden="true" customHeight="true" outlineLevel="0" collapsed="false">
      <c r="B97" s="192"/>
      <c r="C97" s="193"/>
      <c r="D97" s="194" t="s">
        <v>2120</v>
      </c>
      <c r="E97" s="195"/>
      <c r="F97" s="195"/>
      <c r="G97" s="195"/>
      <c r="H97" s="195"/>
      <c r="I97" s="196"/>
      <c r="J97" s="197" t="n">
        <f aca="false">J128</f>
        <v>0</v>
      </c>
      <c r="K97" s="193"/>
      <c r="L97" s="198"/>
    </row>
    <row r="98" s="199" customFormat="true" ht="19.95" hidden="true" customHeight="true" outlineLevel="0" collapsed="false">
      <c r="B98" s="200"/>
      <c r="C98" s="117"/>
      <c r="D98" s="201" t="s">
        <v>2121</v>
      </c>
      <c r="E98" s="202"/>
      <c r="F98" s="202"/>
      <c r="G98" s="202"/>
      <c r="H98" s="202"/>
      <c r="I98" s="203"/>
      <c r="J98" s="204" t="n">
        <f aca="false">J129</f>
        <v>0</v>
      </c>
      <c r="K98" s="117"/>
      <c r="L98" s="205"/>
    </row>
    <row r="99" s="199" customFormat="true" ht="19.95" hidden="true" customHeight="true" outlineLevel="0" collapsed="false">
      <c r="B99" s="200"/>
      <c r="C99" s="117"/>
      <c r="D99" s="201" t="s">
        <v>2122</v>
      </c>
      <c r="E99" s="202"/>
      <c r="F99" s="202"/>
      <c r="G99" s="202"/>
      <c r="H99" s="202"/>
      <c r="I99" s="203"/>
      <c r="J99" s="204" t="n">
        <f aca="false">J178</f>
        <v>0</v>
      </c>
      <c r="K99" s="117"/>
      <c r="L99" s="205"/>
    </row>
    <row r="100" s="199" customFormat="true" ht="19.95" hidden="true" customHeight="true" outlineLevel="0" collapsed="false">
      <c r="B100" s="200"/>
      <c r="C100" s="117"/>
      <c r="D100" s="201" t="s">
        <v>2123</v>
      </c>
      <c r="E100" s="202"/>
      <c r="F100" s="202"/>
      <c r="G100" s="202"/>
      <c r="H100" s="202"/>
      <c r="I100" s="203"/>
      <c r="J100" s="204" t="n">
        <f aca="false">J233</f>
        <v>0</v>
      </c>
      <c r="K100" s="117"/>
      <c r="L100" s="205"/>
    </row>
    <row r="101" s="199" customFormat="true" ht="19.95" hidden="true" customHeight="true" outlineLevel="0" collapsed="false">
      <c r="B101" s="200"/>
      <c r="C101" s="117"/>
      <c r="D101" s="201" t="s">
        <v>2124</v>
      </c>
      <c r="E101" s="202"/>
      <c r="F101" s="202"/>
      <c r="G101" s="202"/>
      <c r="H101" s="202"/>
      <c r="I101" s="203"/>
      <c r="J101" s="204" t="n">
        <f aca="false">J312</f>
        <v>0</v>
      </c>
      <c r="K101" s="117"/>
      <c r="L101" s="205"/>
    </row>
    <row r="102" s="191" customFormat="true" ht="24.95" hidden="true" customHeight="true" outlineLevel="0" collapsed="false">
      <c r="B102" s="192"/>
      <c r="C102" s="193"/>
      <c r="D102" s="194" t="s">
        <v>2125</v>
      </c>
      <c r="E102" s="195"/>
      <c r="F102" s="195"/>
      <c r="G102" s="195"/>
      <c r="H102" s="195"/>
      <c r="I102" s="196"/>
      <c r="J102" s="197" t="n">
        <f aca="false">J439</f>
        <v>0</v>
      </c>
      <c r="K102" s="193"/>
      <c r="L102" s="198"/>
    </row>
    <row r="103" s="191" customFormat="true" ht="24.95" hidden="true" customHeight="true" outlineLevel="0" collapsed="false">
      <c r="B103" s="192"/>
      <c r="C103" s="193"/>
      <c r="D103" s="194" t="s">
        <v>2126</v>
      </c>
      <c r="E103" s="195"/>
      <c r="F103" s="195"/>
      <c r="G103" s="195"/>
      <c r="H103" s="195"/>
      <c r="I103" s="196"/>
      <c r="J103" s="197" t="n">
        <f aca="false">J866</f>
        <v>0</v>
      </c>
      <c r="K103" s="193"/>
      <c r="L103" s="198"/>
    </row>
    <row r="104" s="191" customFormat="true" ht="24.95" hidden="true" customHeight="true" outlineLevel="0" collapsed="false">
      <c r="B104" s="192"/>
      <c r="C104" s="193"/>
      <c r="D104" s="194" t="s">
        <v>2127</v>
      </c>
      <c r="E104" s="195"/>
      <c r="F104" s="195"/>
      <c r="G104" s="195"/>
      <c r="H104" s="195"/>
      <c r="I104" s="196"/>
      <c r="J104" s="197" t="n">
        <f aca="false">J1078</f>
        <v>0</v>
      </c>
      <c r="K104" s="193"/>
      <c r="L104" s="198"/>
    </row>
    <row r="105" s="191" customFormat="true" ht="24.95" hidden="true" customHeight="true" outlineLevel="0" collapsed="false">
      <c r="B105" s="192"/>
      <c r="C105" s="193"/>
      <c r="D105" s="194" t="s">
        <v>2128</v>
      </c>
      <c r="E105" s="195"/>
      <c r="F105" s="195"/>
      <c r="G105" s="195"/>
      <c r="H105" s="195"/>
      <c r="I105" s="196"/>
      <c r="J105" s="197" t="n">
        <f aca="false">J1121</f>
        <v>0</v>
      </c>
      <c r="K105" s="193"/>
      <c r="L105" s="198"/>
    </row>
    <row r="106" s="191" customFormat="true" ht="24.95" hidden="true" customHeight="true" outlineLevel="0" collapsed="false">
      <c r="B106" s="192"/>
      <c r="C106" s="193"/>
      <c r="D106" s="194" t="s">
        <v>143</v>
      </c>
      <c r="E106" s="195"/>
      <c r="F106" s="195"/>
      <c r="G106" s="195"/>
      <c r="H106" s="195"/>
      <c r="I106" s="196"/>
      <c r="J106" s="197" t="n">
        <f aca="false">J1152</f>
        <v>0</v>
      </c>
      <c r="K106" s="193"/>
      <c r="L106" s="198"/>
    </row>
    <row r="107" s="199" customFormat="true" ht="19.95" hidden="true" customHeight="true" outlineLevel="0" collapsed="false">
      <c r="B107" s="200"/>
      <c r="C107" s="117"/>
      <c r="D107" s="201" t="s">
        <v>144</v>
      </c>
      <c r="E107" s="202"/>
      <c r="F107" s="202"/>
      <c r="G107" s="202"/>
      <c r="H107" s="202"/>
      <c r="I107" s="203"/>
      <c r="J107" s="204" t="n">
        <f aca="false">J1153</f>
        <v>0</v>
      </c>
      <c r="K107" s="117"/>
      <c r="L107" s="205"/>
    </row>
    <row r="108" s="31" customFormat="true" ht="21.85" hidden="true" customHeight="true" outlineLevel="0" collapsed="false">
      <c r="A108" s="24"/>
      <c r="B108" s="25"/>
      <c r="C108" s="26"/>
      <c r="D108" s="26"/>
      <c r="E108" s="26"/>
      <c r="F108" s="26"/>
      <c r="G108" s="26"/>
      <c r="H108" s="26"/>
      <c r="I108" s="138"/>
      <c r="J108" s="26"/>
      <c r="K108" s="26"/>
      <c r="L108" s="49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</row>
    <row r="109" s="31" customFormat="true" ht="6.95" hidden="true" customHeight="true" outlineLevel="0" collapsed="false">
      <c r="A109" s="24"/>
      <c r="B109" s="52"/>
      <c r="C109" s="53"/>
      <c r="D109" s="53"/>
      <c r="E109" s="53"/>
      <c r="F109" s="53"/>
      <c r="G109" s="53"/>
      <c r="H109" s="53"/>
      <c r="I109" s="178"/>
      <c r="J109" s="53"/>
      <c r="K109" s="53"/>
      <c r="L109" s="49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</row>
    <row r="110" customFormat="false" ht="12.8" hidden="true" customHeight="false" outlineLevel="0" collapsed="false"/>
    <row r="111" customFormat="false" ht="12.8" hidden="true" customHeight="false" outlineLevel="0" collapsed="false"/>
    <row r="112" customFormat="false" ht="12.8" hidden="true" customHeight="false" outlineLevel="0" collapsed="false"/>
    <row r="113" s="31" customFormat="true" ht="6.95" hidden="false" customHeight="true" outlineLevel="0" collapsed="false">
      <c r="A113" s="24"/>
      <c r="B113" s="54"/>
      <c r="C113" s="55"/>
      <c r="D113" s="55"/>
      <c r="E113" s="55"/>
      <c r="F113" s="55"/>
      <c r="G113" s="55"/>
      <c r="H113" s="55"/>
      <c r="I113" s="181"/>
      <c r="J113" s="55"/>
      <c r="K113" s="55"/>
      <c r="L113" s="49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</row>
    <row r="114" s="31" customFormat="true" ht="24.95" hidden="false" customHeight="true" outlineLevel="0" collapsed="false">
      <c r="A114" s="24"/>
      <c r="B114" s="25"/>
      <c r="C114" s="9" t="s">
        <v>145</v>
      </c>
      <c r="D114" s="26"/>
      <c r="E114" s="26"/>
      <c r="F114" s="26"/>
      <c r="G114" s="26"/>
      <c r="H114" s="26"/>
      <c r="I114" s="138"/>
      <c r="J114" s="26"/>
      <c r="K114" s="26"/>
      <c r="L114" s="49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</row>
    <row r="115" s="31" customFormat="true" ht="6.95" hidden="false" customHeight="true" outlineLevel="0" collapsed="false">
      <c r="A115" s="24"/>
      <c r="B115" s="25"/>
      <c r="C115" s="26"/>
      <c r="D115" s="26"/>
      <c r="E115" s="26"/>
      <c r="F115" s="26"/>
      <c r="G115" s="26"/>
      <c r="H115" s="26"/>
      <c r="I115" s="138"/>
      <c r="J115" s="26"/>
      <c r="K115" s="26"/>
      <c r="L115" s="49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 s="31" customFormat="true" ht="12" hidden="false" customHeight="true" outlineLevel="0" collapsed="false">
      <c r="A116" s="24"/>
      <c r="B116" s="25"/>
      <c r="C116" s="17" t="s">
        <v>15</v>
      </c>
      <c r="D116" s="26"/>
      <c r="E116" s="26"/>
      <c r="F116" s="26"/>
      <c r="G116" s="26"/>
      <c r="H116" s="26"/>
      <c r="I116" s="138"/>
      <c r="J116" s="26"/>
      <c r="K116" s="26"/>
      <c r="L116" s="49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 s="31" customFormat="true" ht="23.25" hidden="false" customHeight="true" outlineLevel="0" collapsed="false">
      <c r="A117" s="24"/>
      <c r="B117" s="25"/>
      <c r="C117" s="26"/>
      <c r="D117" s="26"/>
      <c r="E117" s="182" t="str">
        <f aca="false">E7</f>
        <v>TECHNICKÉ SLUŽBY KŘINICE - 4 bytové jednotky, na st. p. č. 118 k.ú. Křinice</v>
      </c>
      <c r="F117" s="182"/>
      <c r="G117" s="182"/>
      <c r="H117" s="182"/>
      <c r="I117" s="138"/>
      <c r="J117" s="26"/>
      <c r="K117" s="26"/>
      <c r="L117" s="49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 s="31" customFormat="true" ht="12" hidden="false" customHeight="true" outlineLevel="0" collapsed="false">
      <c r="A118" s="24"/>
      <c r="B118" s="25"/>
      <c r="C118" s="17" t="s">
        <v>123</v>
      </c>
      <c r="D118" s="26"/>
      <c r="E118" s="26"/>
      <c r="F118" s="26"/>
      <c r="G118" s="26"/>
      <c r="H118" s="26"/>
      <c r="I118" s="138"/>
      <c r="J118" s="26"/>
      <c r="K118" s="26"/>
      <c r="L118" s="49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  <row r="119" s="31" customFormat="true" ht="16.5" hidden="false" customHeight="true" outlineLevel="0" collapsed="false">
      <c r="A119" s="24"/>
      <c r="B119" s="25"/>
      <c r="C119" s="26"/>
      <c r="D119" s="26"/>
      <c r="E119" s="64" t="str">
        <f aca="false">E9</f>
        <v>02 - Elektroinstalace</v>
      </c>
      <c r="F119" s="64"/>
      <c r="G119" s="64"/>
      <c r="H119" s="64"/>
      <c r="I119" s="138"/>
      <c r="J119" s="26"/>
      <c r="K119" s="26"/>
      <c r="L119" s="49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</row>
    <row r="120" s="31" customFormat="true" ht="6.95" hidden="false" customHeight="true" outlineLevel="0" collapsed="false">
      <c r="A120" s="24"/>
      <c r="B120" s="25"/>
      <c r="C120" s="26"/>
      <c r="D120" s="26"/>
      <c r="E120" s="26"/>
      <c r="F120" s="26"/>
      <c r="G120" s="26"/>
      <c r="H120" s="26"/>
      <c r="I120" s="138"/>
      <c r="J120" s="26"/>
      <c r="K120" s="26"/>
      <c r="L120" s="49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</row>
    <row r="121" s="31" customFormat="true" ht="12" hidden="false" customHeight="true" outlineLevel="0" collapsed="false">
      <c r="A121" s="24"/>
      <c r="B121" s="25"/>
      <c r="C121" s="17" t="s">
        <v>19</v>
      </c>
      <c r="D121" s="26"/>
      <c r="E121" s="26"/>
      <c r="F121" s="18" t="str">
        <f aca="false">F12</f>
        <v>st. p. č. 118 k.ú. Křinice</v>
      </c>
      <c r="G121" s="26"/>
      <c r="H121" s="26"/>
      <c r="I121" s="140" t="s">
        <v>21</v>
      </c>
      <c r="J121" s="183" t="str">
        <f aca="false">IF(J12="","",J12)</f>
        <v>13. 5. 2020</v>
      </c>
      <c r="K121" s="26"/>
      <c r="L121" s="49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</row>
    <row r="122" s="31" customFormat="true" ht="6.95" hidden="false" customHeight="true" outlineLevel="0" collapsed="false">
      <c r="A122" s="24"/>
      <c r="B122" s="25"/>
      <c r="C122" s="26"/>
      <c r="D122" s="26"/>
      <c r="E122" s="26"/>
      <c r="F122" s="26"/>
      <c r="G122" s="26"/>
      <c r="H122" s="26"/>
      <c r="I122" s="138"/>
      <c r="J122" s="26"/>
      <c r="K122" s="26"/>
      <c r="L122" s="49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</row>
    <row r="123" s="31" customFormat="true" ht="15.15" hidden="false" customHeight="true" outlineLevel="0" collapsed="false">
      <c r="A123" s="24"/>
      <c r="B123" s="25"/>
      <c r="C123" s="17" t="s">
        <v>23</v>
      </c>
      <c r="D123" s="26"/>
      <c r="E123" s="26"/>
      <c r="F123" s="18" t="str">
        <f aca="false">E15</f>
        <v>Obec Křinice</v>
      </c>
      <c r="G123" s="26"/>
      <c r="H123" s="26"/>
      <c r="I123" s="140" t="s">
        <v>31</v>
      </c>
      <c r="J123" s="184" t="str">
        <f aca="false">E21</f>
        <v>Tomáš Valenta</v>
      </c>
      <c r="K123" s="26"/>
      <c r="L123" s="49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</row>
    <row r="124" s="31" customFormat="true" ht="15.15" hidden="false" customHeight="true" outlineLevel="0" collapsed="false">
      <c r="A124" s="24"/>
      <c r="B124" s="25"/>
      <c r="C124" s="17" t="s">
        <v>29</v>
      </c>
      <c r="D124" s="26"/>
      <c r="E124" s="26"/>
      <c r="F124" s="18" t="str">
        <f aca="false">IF(E18="","",E18)</f>
        <v>Vyplň údaj</v>
      </c>
      <c r="G124" s="26"/>
      <c r="H124" s="26"/>
      <c r="I124" s="140" t="s">
        <v>36</v>
      </c>
      <c r="J124" s="184" t="str">
        <f aca="false">E24</f>
        <v>Tomáš Valenta</v>
      </c>
      <c r="K124" s="26"/>
      <c r="L124" s="49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</row>
    <row r="125" s="31" customFormat="true" ht="10.3" hidden="false" customHeight="true" outlineLevel="0" collapsed="false">
      <c r="A125" s="24"/>
      <c r="B125" s="25"/>
      <c r="C125" s="26"/>
      <c r="D125" s="26"/>
      <c r="E125" s="26"/>
      <c r="F125" s="26"/>
      <c r="G125" s="26"/>
      <c r="H125" s="26"/>
      <c r="I125" s="138"/>
      <c r="J125" s="26"/>
      <c r="K125" s="26"/>
      <c r="L125" s="49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</row>
    <row r="126" s="214" customFormat="true" ht="29.3" hidden="false" customHeight="true" outlineLevel="0" collapsed="false">
      <c r="A126" s="206"/>
      <c r="B126" s="207"/>
      <c r="C126" s="208" t="s">
        <v>146</v>
      </c>
      <c r="D126" s="209" t="s">
        <v>64</v>
      </c>
      <c r="E126" s="209" t="s">
        <v>60</v>
      </c>
      <c r="F126" s="209" t="s">
        <v>61</v>
      </c>
      <c r="G126" s="209" t="s">
        <v>147</v>
      </c>
      <c r="H126" s="209" t="s">
        <v>148</v>
      </c>
      <c r="I126" s="210" t="s">
        <v>149</v>
      </c>
      <c r="J126" s="211" t="s">
        <v>129</v>
      </c>
      <c r="K126" s="212" t="s">
        <v>150</v>
      </c>
      <c r="L126" s="213"/>
      <c r="M126" s="82"/>
      <c r="N126" s="83" t="s">
        <v>43</v>
      </c>
      <c r="O126" s="83" t="s">
        <v>151</v>
      </c>
      <c r="P126" s="83" t="s">
        <v>152</v>
      </c>
      <c r="Q126" s="83" t="s">
        <v>153</v>
      </c>
      <c r="R126" s="83" t="s">
        <v>154</v>
      </c>
      <c r="S126" s="83" t="s">
        <v>155</v>
      </c>
      <c r="T126" s="84" t="s">
        <v>156</v>
      </c>
      <c r="U126" s="206"/>
      <c r="V126" s="206"/>
      <c r="W126" s="206"/>
      <c r="X126" s="206"/>
      <c r="Y126" s="206"/>
      <c r="Z126" s="206"/>
      <c r="AA126" s="206"/>
      <c r="AB126" s="206"/>
      <c r="AC126" s="206"/>
      <c r="AD126" s="206"/>
      <c r="AE126" s="206"/>
    </row>
    <row r="127" s="31" customFormat="true" ht="22.8" hidden="false" customHeight="true" outlineLevel="0" collapsed="false">
      <c r="A127" s="24"/>
      <c r="B127" s="25"/>
      <c r="C127" s="90" t="s">
        <v>157</v>
      </c>
      <c r="D127" s="26"/>
      <c r="E127" s="26"/>
      <c r="F127" s="26"/>
      <c r="G127" s="26"/>
      <c r="H127" s="26"/>
      <c r="I127" s="138"/>
      <c r="J127" s="215" t="n">
        <f aca="false">BK127</f>
        <v>0</v>
      </c>
      <c r="K127" s="26"/>
      <c r="L127" s="30"/>
      <c r="M127" s="85"/>
      <c r="N127" s="216"/>
      <c r="O127" s="86"/>
      <c r="P127" s="217" t="n">
        <f aca="false">P128+P439+P866+P1078+P1121+P1152</f>
        <v>0</v>
      </c>
      <c r="Q127" s="86"/>
      <c r="R127" s="217" t="n">
        <f aca="false">R128+R439+R866+R1078+R1121+R1152</f>
        <v>0</v>
      </c>
      <c r="S127" s="86"/>
      <c r="T127" s="218" t="n">
        <f aca="false">T128+T439+T866+T1078+T1121+T1152</f>
        <v>0.180678</v>
      </c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T127" s="3" t="s">
        <v>78</v>
      </c>
      <c r="AU127" s="3" t="s">
        <v>131</v>
      </c>
      <c r="BK127" s="219" t="n">
        <f aca="false">BK128+BK439+BK866+BK1078+BK1121+BK1152</f>
        <v>0</v>
      </c>
    </row>
    <row r="128" s="220" customFormat="true" ht="25.9" hidden="false" customHeight="true" outlineLevel="0" collapsed="false">
      <c r="B128" s="221"/>
      <c r="C128" s="222"/>
      <c r="D128" s="223" t="s">
        <v>78</v>
      </c>
      <c r="E128" s="224" t="s">
        <v>2129</v>
      </c>
      <c r="F128" s="224" t="s">
        <v>2130</v>
      </c>
      <c r="G128" s="222"/>
      <c r="H128" s="222"/>
      <c r="I128" s="225"/>
      <c r="J128" s="226" t="n">
        <f aca="false">BK128</f>
        <v>0</v>
      </c>
      <c r="K128" s="222"/>
      <c r="L128" s="227"/>
      <c r="M128" s="228"/>
      <c r="N128" s="229"/>
      <c r="O128" s="229"/>
      <c r="P128" s="230" t="n">
        <f aca="false">P129+P178+P233+P312</f>
        <v>0</v>
      </c>
      <c r="Q128" s="229"/>
      <c r="R128" s="230" t="n">
        <f aca="false">R129+R178+R233+R312</f>
        <v>0</v>
      </c>
      <c r="S128" s="229"/>
      <c r="T128" s="231" t="n">
        <f aca="false">T129+T178+T233+T312</f>
        <v>0</v>
      </c>
      <c r="AR128" s="232" t="s">
        <v>86</v>
      </c>
      <c r="AT128" s="233" t="s">
        <v>78</v>
      </c>
      <c r="AU128" s="233" t="s">
        <v>79</v>
      </c>
      <c r="AY128" s="232" t="s">
        <v>160</v>
      </c>
      <c r="BK128" s="234" t="n">
        <f aca="false">BK129+BK178+BK233+BK312</f>
        <v>0</v>
      </c>
    </row>
    <row r="129" s="220" customFormat="true" ht="22.8" hidden="false" customHeight="true" outlineLevel="0" collapsed="false">
      <c r="B129" s="221"/>
      <c r="C129" s="222"/>
      <c r="D129" s="223" t="s">
        <v>78</v>
      </c>
      <c r="E129" s="235" t="s">
        <v>2131</v>
      </c>
      <c r="F129" s="235" t="s">
        <v>2132</v>
      </c>
      <c r="G129" s="222"/>
      <c r="H129" s="222"/>
      <c r="I129" s="225"/>
      <c r="J129" s="236" t="n">
        <f aca="false">BK129</f>
        <v>0</v>
      </c>
      <c r="K129" s="222"/>
      <c r="L129" s="227"/>
      <c r="M129" s="228"/>
      <c r="N129" s="229"/>
      <c r="O129" s="229"/>
      <c r="P129" s="230" t="n">
        <f aca="false">SUM(P130:P177)</f>
        <v>0</v>
      </c>
      <c r="Q129" s="229"/>
      <c r="R129" s="230" t="n">
        <f aca="false">SUM(R130:R177)</f>
        <v>0</v>
      </c>
      <c r="S129" s="229"/>
      <c r="T129" s="231" t="n">
        <f aca="false">SUM(T130:T177)</f>
        <v>0</v>
      </c>
      <c r="AR129" s="232" t="s">
        <v>86</v>
      </c>
      <c r="AT129" s="233" t="s">
        <v>78</v>
      </c>
      <c r="AU129" s="233" t="s">
        <v>86</v>
      </c>
      <c r="AY129" s="232" t="s">
        <v>160</v>
      </c>
      <c r="BK129" s="234" t="n">
        <f aca="false">SUM(BK130:BK177)</f>
        <v>0</v>
      </c>
    </row>
    <row r="130" s="31" customFormat="true" ht="33" hidden="false" customHeight="true" outlineLevel="0" collapsed="false">
      <c r="A130" s="24"/>
      <c r="B130" s="25"/>
      <c r="C130" s="287" t="s">
        <v>86</v>
      </c>
      <c r="D130" s="287" t="s">
        <v>262</v>
      </c>
      <c r="E130" s="288" t="s">
        <v>2133</v>
      </c>
      <c r="F130" s="289" t="s">
        <v>2134</v>
      </c>
      <c r="G130" s="290" t="s">
        <v>2135</v>
      </c>
      <c r="H130" s="291" t="n">
        <v>0.602</v>
      </c>
      <c r="I130" s="292"/>
      <c r="J130" s="293" t="n">
        <f aca="false">ROUND(I130*H130,2)</f>
        <v>0</v>
      </c>
      <c r="K130" s="294"/>
      <c r="L130" s="295"/>
      <c r="M130" s="296"/>
      <c r="N130" s="297" t="s">
        <v>44</v>
      </c>
      <c r="O130" s="74"/>
      <c r="P130" s="247" t="n">
        <f aca="false">O130*H130</f>
        <v>0</v>
      </c>
      <c r="Q130" s="247" t="n">
        <v>0</v>
      </c>
      <c r="R130" s="247" t="n">
        <f aca="false">Q130*H130</f>
        <v>0</v>
      </c>
      <c r="S130" s="247" t="n">
        <v>0</v>
      </c>
      <c r="T130" s="248" t="n">
        <f aca="false">S130*H130</f>
        <v>0</v>
      </c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R130" s="249" t="s">
        <v>200</v>
      </c>
      <c r="AT130" s="249" t="s">
        <v>262</v>
      </c>
      <c r="AU130" s="249" t="s">
        <v>88</v>
      </c>
      <c r="AY130" s="3" t="s">
        <v>160</v>
      </c>
      <c r="BE130" s="250" t="n">
        <f aca="false">IF(N130="základní",J130,0)</f>
        <v>0</v>
      </c>
      <c r="BF130" s="250" t="n">
        <f aca="false">IF(N130="snížená",J130,0)</f>
        <v>0</v>
      </c>
      <c r="BG130" s="250" t="n">
        <f aca="false">IF(N130="zákl. přenesená",J130,0)</f>
        <v>0</v>
      </c>
      <c r="BH130" s="250" t="n">
        <f aca="false">IF(N130="sníž. přenesená",J130,0)</f>
        <v>0</v>
      </c>
      <c r="BI130" s="250" t="n">
        <f aca="false">IF(N130="nulová",J130,0)</f>
        <v>0</v>
      </c>
      <c r="BJ130" s="3" t="s">
        <v>86</v>
      </c>
      <c r="BK130" s="250" t="n">
        <f aca="false">ROUND(I130*H130,2)</f>
        <v>0</v>
      </c>
      <c r="BL130" s="3" t="s">
        <v>166</v>
      </c>
      <c r="BM130" s="249" t="s">
        <v>88</v>
      </c>
    </row>
    <row r="131" s="251" customFormat="true" ht="12.8" hidden="false" customHeight="false" outlineLevel="0" collapsed="false">
      <c r="B131" s="252"/>
      <c r="C131" s="253"/>
      <c r="D131" s="254" t="s">
        <v>168</v>
      </c>
      <c r="E131" s="255"/>
      <c r="F131" s="256" t="s">
        <v>2136</v>
      </c>
      <c r="G131" s="253"/>
      <c r="H131" s="257" t="n">
        <v>0.602</v>
      </c>
      <c r="I131" s="258"/>
      <c r="J131" s="253"/>
      <c r="K131" s="253"/>
      <c r="L131" s="259"/>
      <c r="M131" s="260"/>
      <c r="N131" s="261"/>
      <c r="O131" s="261"/>
      <c r="P131" s="261"/>
      <c r="Q131" s="261"/>
      <c r="R131" s="261"/>
      <c r="S131" s="261"/>
      <c r="T131" s="262"/>
      <c r="AT131" s="263" t="s">
        <v>168</v>
      </c>
      <c r="AU131" s="263" t="s">
        <v>88</v>
      </c>
      <c r="AV131" s="251" t="s">
        <v>88</v>
      </c>
      <c r="AW131" s="251" t="s">
        <v>35</v>
      </c>
      <c r="AX131" s="251" t="s">
        <v>86</v>
      </c>
      <c r="AY131" s="263" t="s">
        <v>160</v>
      </c>
    </row>
    <row r="132" s="264" customFormat="true" ht="12.8" hidden="false" customHeight="false" outlineLevel="0" collapsed="false">
      <c r="B132" s="265"/>
      <c r="C132" s="266"/>
      <c r="D132" s="254" t="s">
        <v>168</v>
      </c>
      <c r="E132" s="267"/>
      <c r="F132" s="268" t="s">
        <v>2137</v>
      </c>
      <c r="G132" s="266"/>
      <c r="H132" s="269" t="n">
        <v>0.602</v>
      </c>
      <c r="I132" s="270"/>
      <c r="J132" s="266"/>
      <c r="K132" s="266"/>
      <c r="L132" s="271"/>
      <c r="M132" s="272"/>
      <c r="N132" s="273"/>
      <c r="O132" s="273"/>
      <c r="P132" s="273"/>
      <c r="Q132" s="273"/>
      <c r="R132" s="273"/>
      <c r="S132" s="273"/>
      <c r="T132" s="274"/>
      <c r="AT132" s="275" t="s">
        <v>168</v>
      </c>
      <c r="AU132" s="275" t="s">
        <v>88</v>
      </c>
      <c r="AV132" s="264" t="s">
        <v>166</v>
      </c>
      <c r="AW132" s="264" t="s">
        <v>35</v>
      </c>
      <c r="AX132" s="264" t="s">
        <v>79</v>
      </c>
      <c r="AY132" s="275" t="s">
        <v>160</v>
      </c>
    </row>
    <row r="133" s="276" customFormat="true" ht="12.8" hidden="false" customHeight="false" outlineLevel="0" collapsed="false">
      <c r="B133" s="277"/>
      <c r="C133" s="278"/>
      <c r="D133" s="254" t="s">
        <v>168</v>
      </c>
      <c r="E133" s="279"/>
      <c r="F133" s="280" t="s">
        <v>2138</v>
      </c>
      <c r="G133" s="278"/>
      <c r="H133" s="279"/>
      <c r="I133" s="281"/>
      <c r="J133" s="278"/>
      <c r="K133" s="278"/>
      <c r="L133" s="282"/>
      <c r="M133" s="283"/>
      <c r="N133" s="284"/>
      <c r="O133" s="284"/>
      <c r="P133" s="284"/>
      <c r="Q133" s="284"/>
      <c r="R133" s="284"/>
      <c r="S133" s="284"/>
      <c r="T133" s="285"/>
      <c r="AT133" s="286" t="s">
        <v>168</v>
      </c>
      <c r="AU133" s="286" t="s">
        <v>88</v>
      </c>
      <c r="AV133" s="276" t="s">
        <v>86</v>
      </c>
      <c r="AW133" s="276" t="s">
        <v>35</v>
      </c>
      <c r="AX133" s="276" t="s">
        <v>79</v>
      </c>
      <c r="AY133" s="286" t="s">
        <v>160</v>
      </c>
    </row>
    <row r="134" s="276" customFormat="true" ht="12.8" hidden="false" customHeight="false" outlineLevel="0" collapsed="false">
      <c r="B134" s="277"/>
      <c r="C134" s="278"/>
      <c r="D134" s="254" t="s">
        <v>168</v>
      </c>
      <c r="E134" s="279"/>
      <c r="F134" s="280" t="s">
        <v>2139</v>
      </c>
      <c r="G134" s="278"/>
      <c r="H134" s="279"/>
      <c r="I134" s="281"/>
      <c r="J134" s="278"/>
      <c r="K134" s="278"/>
      <c r="L134" s="282"/>
      <c r="M134" s="283"/>
      <c r="N134" s="284"/>
      <c r="O134" s="284"/>
      <c r="P134" s="284"/>
      <c r="Q134" s="284"/>
      <c r="R134" s="284"/>
      <c r="S134" s="284"/>
      <c r="T134" s="285"/>
      <c r="AT134" s="286" t="s">
        <v>168</v>
      </c>
      <c r="AU134" s="286" t="s">
        <v>88</v>
      </c>
      <c r="AV134" s="276" t="s">
        <v>86</v>
      </c>
      <c r="AW134" s="276" t="s">
        <v>35</v>
      </c>
      <c r="AX134" s="276" t="s">
        <v>79</v>
      </c>
      <c r="AY134" s="286" t="s">
        <v>160</v>
      </c>
    </row>
    <row r="135" s="276" customFormat="true" ht="12.8" hidden="false" customHeight="false" outlineLevel="0" collapsed="false">
      <c r="B135" s="277"/>
      <c r="C135" s="278"/>
      <c r="D135" s="254" t="s">
        <v>168</v>
      </c>
      <c r="E135" s="279"/>
      <c r="F135" s="280" t="s">
        <v>2140</v>
      </c>
      <c r="G135" s="278"/>
      <c r="H135" s="279"/>
      <c r="I135" s="281"/>
      <c r="J135" s="278"/>
      <c r="K135" s="278"/>
      <c r="L135" s="282"/>
      <c r="M135" s="283"/>
      <c r="N135" s="284"/>
      <c r="O135" s="284"/>
      <c r="P135" s="284"/>
      <c r="Q135" s="284"/>
      <c r="R135" s="284"/>
      <c r="S135" s="284"/>
      <c r="T135" s="285"/>
      <c r="AT135" s="286" t="s">
        <v>168</v>
      </c>
      <c r="AU135" s="286" t="s">
        <v>88</v>
      </c>
      <c r="AV135" s="276" t="s">
        <v>86</v>
      </c>
      <c r="AW135" s="276" t="s">
        <v>35</v>
      </c>
      <c r="AX135" s="276" t="s">
        <v>79</v>
      </c>
      <c r="AY135" s="286" t="s">
        <v>160</v>
      </c>
    </row>
    <row r="136" s="31" customFormat="true" ht="16.5" hidden="false" customHeight="true" outlineLevel="0" collapsed="false">
      <c r="A136" s="24"/>
      <c r="B136" s="25"/>
      <c r="C136" s="287" t="s">
        <v>88</v>
      </c>
      <c r="D136" s="287" t="s">
        <v>262</v>
      </c>
      <c r="E136" s="288" t="s">
        <v>2141</v>
      </c>
      <c r="F136" s="289" t="s">
        <v>2142</v>
      </c>
      <c r="G136" s="290" t="s">
        <v>2135</v>
      </c>
      <c r="H136" s="291" t="n">
        <v>9.636</v>
      </c>
      <c r="I136" s="292"/>
      <c r="J136" s="293" t="n">
        <f aca="false">ROUND(I136*H136,2)</f>
        <v>0</v>
      </c>
      <c r="K136" s="294"/>
      <c r="L136" s="295"/>
      <c r="M136" s="296"/>
      <c r="N136" s="297" t="s">
        <v>44</v>
      </c>
      <c r="O136" s="74"/>
      <c r="P136" s="247" t="n">
        <f aca="false">O136*H136</f>
        <v>0</v>
      </c>
      <c r="Q136" s="247" t="n">
        <v>0</v>
      </c>
      <c r="R136" s="247" t="n">
        <f aca="false">Q136*H136</f>
        <v>0</v>
      </c>
      <c r="S136" s="247" t="n">
        <v>0</v>
      </c>
      <c r="T136" s="248" t="n">
        <f aca="false">S136*H136</f>
        <v>0</v>
      </c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R136" s="249" t="s">
        <v>200</v>
      </c>
      <c r="AT136" s="249" t="s">
        <v>262</v>
      </c>
      <c r="AU136" s="249" t="s">
        <v>88</v>
      </c>
      <c r="AY136" s="3" t="s">
        <v>160</v>
      </c>
      <c r="BE136" s="250" t="n">
        <f aca="false">IF(N136="základní",J136,0)</f>
        <v>0</v>
      </c>
      <c r="BF136" s="250" t="n">
        <f aca="false">IF(N136="snížená",J136,0)</f>
        <v>0</v>
      </c>
      <c r="BG136" s="250" t="n">
        <f aca="false">IF(N136="zákl. přenesená",J136,0)</f>
        <v>0</v>
      </c>
      <c r="BH136" s="250" t="n">
        <f aca="false">IF(N136="sníž. přenesená",J136,0)</f>
        <v>0</v>
      </c>
      <c r="BI136" s="250" t="n">
        <f aca="false">IF(N136="nulová",J136,0)</f>
        <v>0</v>
      </c>
      <c r="BJ136" s="3" t="s">
        <v>86</v>
      </c>
      <c r="BK136" s="250" t="n">
        <f aca="false">ROUND(I136*H136,2)</f>
        <v>0</v>
      </c>
      <c r="BL136" s="3" t="s">
        <v>166</v>
      </c>
      <c r="BM136" s="249" t="s">
        <v>166</v>
      </c>
    </row>
    <row r="137" s="251" customFormat="true" ht="12.8" hidden="false" customHeight="false" outlineLevel="0" collapsed="false">
      <c r="B137" s="252"/>
      <c r="C137" s="253"/>
      <c r="D137" s="254" t="s">
        <v>168</v>
      </c>
      <c r="E137" s="255"/>
      <c r="F137" s="256" t="s">
        <v>2143</v>
      </c>
      <c r="G137" s="253"/>
      <c r="H137" s="257" t="n">
        <v>9.636</v>
      </c>
      <c r="I137" s="258"/>
      <c r="J137" s="253"/>
      <c r="K137" s="253"/>
      <c r="L137" s="259"/>
      <c r="M137" s="260"/>
      <c r="N137" s="261"/>
      <c r="O137" s="261"/>
      <c r="P137" s="261"/>
      <c r="Q137" s="261"/>
      <c r="R137" s="261"/>
      <c r="S137" s="261"/>
      <c r="T137" s="262"/>
      <c r="AT137" s="263" t="s">
        <v>168</v>
      </c>
      <c r="AU137" s="263" t="s">
        <v>88</v>
      </c>
      <c r="AV137" s="251" t="s">
        <v>88</v>
      </c>
      <c r="AW137" s="251" t="s">
        <v>35</v>
      </c>
      <c r="AX137" s="251" t="s">
        <v>79</v>
      </c>
      <c r="AY137" s="263" t="s">
        <v>160</v>
      </c>
    </row>
    <row r="138" s="264" customFormat="true" ht="12.8" hidden="false" customHeight="false" outlineLevel="0" collapsed="false">
      <c r="B138" s="265"/>
      <c r="C138" s="266"/>
      <c r="D138" s="254" t="s">
        <v>168</v>
      </c>
      <c r="E138" s="267"/>
      <c r="F138" s="268" t="s">
        <v>2137</v>
      </c>
      <c r="G138" s="266"/>
      <c r="H138" s="269" t="n">
        <v>9.636</v>
      </c>
      <c r="I138" s="270"/>
      <c r="J138" s="266"/>
      <c r="K138" s="266"/>
      <c r="L138" s="271"/>
      <c r="M138" s="272"/>
      <c r="N138" s="273"/>
      <c r="O138" s="273"/>
      <c r="P138" s="273"/>
      <c r="Q138" s="273"/>
      <c r="R138" s="273"/>
      <c r="S138" s="273"/>
      <c r="T138" s="274"/>
      <c r="AT138" s="275" t="s">
        <v>168</v>
      </c>
      <c r="AU138" s="275" t="s">
        <v>88</v>
      </c>
      <c r="AV138" s="264" t="s">
        <v>166</v>
      </c>
      <c r="AW138" s="264" t="s">
        <v>35</v>
      </c>
      <c r="AX138" s="264" t="s">
        <v>86</v>
      </c>
      <c r="AY138" s="275" t="s">
        <v>160</v>
      </c>
    </row>
    <row r="139" s="276" customFormat="true" ht="12.8" hidden="false" customHeight="false" outlineLevel="0" collapsed="false">
      <c r="B139" s="277"/>
      <c r="C139" s="278"/>
      <c r="D139" s="254" t="s">
        <v>168</v>
      </c>
      <c r="E139" s="279"/>
      <c r="F139" s="280" t="s">
        <v>2138</v>
      </c>
      <c r="G139" s="278"/>
      <c r="H139" s="279"/>
      <c r="I139" s="281"/>
      <c r="J139" s="278"/>
      <c r="K139" s="278"/>
      <c r="L139" s="282"/>
      <c r="M139" s="283"/>
      <c r="N139" s="284"/>
      <c r="O139" s="284"/>
      <c r="P139" s="284"/>
      <c r="Q139" s="284"/>
      <c r="R139" s="284"/>
      <c r="S139" s="284"/>
      <c r="T139" s="285"/>
      <c r="AT139" s="286" t="s">
        <v>168</v>
      </c>
      <c r="AU139" s="286" t="s">
        <v>88</v>
      </c>
      <c r="AV139" s="276" t="s">
        <v>86</v>
      </c>
      <c r="AW139" s="276" t="s">
        <v>35</v>
      </c>
      <c r="AX139" s="276" t="s">
        <v>79</v>
      </c>
      <c r="AY139" s="286" t="s">
        <v>160</v>
      </c>
    </row>
    <row r="140" s="276" customFormat="true" ht="12.8" hidden="false" customHeight="false" outlineLevel="0" collapsed="false">
      <c r="B140" s="277"/>
      <c r="C140" s="278"/>
      <c r="D140" s="254" t="s">
        <v>168</v>
      </c>
      <c r="E140" s="279"/>
      <c r="F140" s="280" t="s">
        <v>2139</v>
      </c>
      <c r="G140" s="278"/>
      <c r="H140" s="279"/>
      <c r="I140" s="281"/>
      <c r="J140" s="278"/>
      <c r="K140" s="278"/>
      <c r="L140" s="282"/>
      <c r="M140" s="283"/>
      <c r="N140" s="284"/>
      <c r="O140" s="284"/>
      <c r="P140" s="284"/>
      <c r="Q140" s="284"/>
      <c r="R140" s="284"/>
      <c r="S140" s="284"/>
      <c r="T140" s="285"/>
      <c r="AT140" s="286" t="s">
        <v>168</v>
      </c>
      <c r="AU140" s="286" t="s">
        <v>88</v>
      </c>
      <c r="AV140" s="276" t="s">
        <v>86</v>
      </c>
      <c r="AW140" s="276" t="s">
        <v>35</v>
      </c>
      <c r="AX140" s="276" t="s">
        <v>79</v>
      </c>
      <c r="AY140" s="286" t="s">
        <v>160</v>
      </c>
    </row>
    <row r="141" s="276" customFormat="true" ht="12.8" hidden="false" customHeight="false" outlineLevel="0" collapsed="false">
      <c r="B141" s="277"/>
      <c r="C141" s="278"/>
      <c r="D141" s="254" t="s">
        <v>168</v>
      </c>
      <c r="E141" s="279"/>
      <c r="F141" s="280" t="s">
        <v>2140</v>
      </c>
      <c r="G141" s="278"/>
      <c r="H141" s="279"/>
      <c r="I141" s="281"/>
      <c r="J141" s="278"/>
      <c r="K141" s="278"/>
      <c r="L141" s="282"/>
      <c r="M141" s="283"/>
      <c r="N141" s="284"/>
      <c r="O141" s="284"/>
      <c r="P141" s="284"/>
      <c r="Q141" s="284"/>
      <c r="R141" s="284"/>
      <c r="S141" s="284"/>
      <c r="T141" s="285"/>
      <c r="AT141" s="286" t="s">
        <v>168</v>
      </c>
      <c r="AU141" s="286" t="s">
        <v>88</v>
      </c>
      <c r="AV141" s="276" t="s">
        <v>86</v>
      </c>
      <c r="AW141" s="276" t="s">
        <v>35</v>
      </c>
      <c r="AX141" s="276" t="s">
        <v>79</v>
      </c>
      <c r="AY141" s="286" t="s">
        <v>160</v>
      </c>
    </row>
    <row r="142" s="31" customFormat="true" ht="16.5" hidden="false" customHeight="true" outlineLevel="0" collapsed="false">
      <c r="A142" s="24"/>
      <c r="B142" s="25"/>
      <c r="C142" s="287" t="s">
        <v>95</v>
      </c>
      <c r="D142" s="287" t="s">
        <v>262</v>
      </c>
      <c r="E142" s="288" t="s">
        <v>2144</v>
      </c>
      <c r="F142" s="289" t="s">
        <v>2145</v>
      </c>
      <c r="G142" s="290" t="s">
        <v>2135</v>
      </c>
      <c r="H142" s="291" t="n">
        <v>7.227</v>
      </c>
      <c r="I142" s="292"/>
      <c r="J142" s="293" t="n">
        <f aca="false">ROUND(I142*H142,2)</f>
        <v>0</v>
      </c>
      <c r="K142" s="294"/>
      <c r="L142" s="295"/>
      <c r="M142" s="296"/>
      <c r="N142" s="297" t="s">
        <v>44</v>
      </c>
      <c r="O142" s="74"/>
      <c r="P142" s="247" t="n">
        <f aca="false">O142*H142</f>
        <v>0</v>
      </c>
      <c r="Q142" s="247" t="n">
        <v>0</v>
      </c>
      <c r="R142" s="247" t="n">
        <f aca="false">Q142*H142</f>
        <v>0</v>
      </c>
      <c r="S142" s="247" t="n">
        <v>0</v>
      </c>
      <c r="T142" s="248" t="n">
        <f aca="false">S142*H142</f>
        <v>0</v>
      </c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R142" s="249" t="s">
        <v>200</v>
      </c>
      <c r="AT142" s="249" t="s">
        <v>262</v>
      </c>
      <c r="AU142" s="249" t="s">
        <v>88</v>
      </c>
      <c r="AY142" s="3" t="s">
        <v>160</v>
      </c>
      <c r="BE142" s="250" t="n">
        <f aca="false">IF(N142="základní",J142,0)</f>
        <v>0</v>
      </c>
      <c r="BF142" s="250" t="n">
        <f aca="false">IF(N142="snížená",J142,0)</f>
        <v>0</v>
      </c>
      <c r="BG142" s="250" t="n">
        <f aca="false">IF(N142="zákl. přenesená",J142,0)</f>
        <v>0</v>
      </c>
      <c r="BH142" s="250" t="n">
        <f aca="false">IF(N142="sníž. přenesená",J142,0)</f>
        <v>0</v>
      </c>
      <c r="BI142" s="250" t="n">
        <f aca="false">IF(N142="nulová",J142,0)</f>
        <v>0</v>
      </c>
      <c r="BJ142" s="3" t="s">
        <v>86</v>
      </c>
      <c r="BK142" s="250" t="n">
        <f aca="false">ROUND(I142*H142,2)</f>
        <v>0</v>
      </c>
      <c r="BL142" s="3" t="s">
        <v>166</v>
      </c>
      <c r="BM142" s="249" t="s">
        <v>186</v>
      </c>
    </row>
    <row r="143" s="251" customFormat="true" ht="12.8" hidden="false" customHeight="false" outlineLevel="0" collapsed="false">
      <c r="B143" s="252"/>
      <c r="C143" s="253"/>
      <c r="D143" s="254" t="s">
        <v>168</v>
      </c>
      <c r="E143" s="255"/>
      <c r="F143" s="256" t="s">
        <v>2146</v>
      </c>
      <c r="G143" s="253"/>
      <c r="H143" s="257" t="n">
        <v>7.227</v>
      </c>
      <c r="I143" s="258"/>
      <c r="J143" s="253"/>
      <c r="K143" s="253"/>
      <c r="L143" s="259"/>
      <c r="M143" s="260"/>
      <c r="N143" s="261"/>
      <c r="O143" s="261"/>
      <c r="P143" s="261"/>
      <c r="Q143" s="261"/>
      <c r="R143" s="261"/>
      <c r="S143" s="261"/>
      <c r="T143" s="262"/>
      <c r="AT143" s="263" t="s">
        <v>168</v>
      </c>
      <c r="AU143" s="263" t="s">
        <v>88</v>
      </c>
      <c r="AV143" s="251" t="s">
        <v>88</v>
      </c>
      <c r="AW143" s="251" t="s">
        <v>35</v>
      </c>
      <c r="AX143" s="251" t="s">
        <v>86</v>
      </c>
      <c r="AY143" s="263" t="s">
        <v>160</v>
      </c>
    </row>
    <row r="144" s="264" customFormat="true" ht="12.8" hidden="false" customHeight="false" outlineLevel="0" collapsed="false">
      <c r="B144" s="265"/>
      <c r="C144" s="266"/>
      <c r="D144" s="254" t="s">
        <v>168</v>
      </c>
      <c r="E144" s="267"/>
      <c r="F144" s="268" t="s">
        <v>2137</v>
      </c>
      <c r="G144" s="266"/>
      <c r="H144" s="269" t="n">
        <v>7.227</v>
      </c>
      <c r="I144" s="270"/>
      <c r="J144" s="266"/>
      <c r="K144" s="266"/>
      <c r="L144" s="271"/>
      <c r="M144" s="272"/>
      <c r="N144" s="273"/>
      <c r="O144" s="273"/>
      <c r="P144" s="273"/>
      <c r="Q144" s="273"/>
      <c r="R144" s="273"/>
      <c r="S144" s="273"/>
      <c r="T144" s="274"/>
      <c r="AT144" s="275" t="s">
        <v>168</v>
      </c>
      <c r="AU144" s="275" t="s">
        <v>88</v>
      </c>
      <c r="AV144" s="264" t="s">
        <v>166</v>
      </c>
      <c r="AW144" s="264" t="s">
        <v>35</v>
      </c>
      <c r="AX144" s="264" t="s">
        <v>79</v>
      </c>
      <c r="AY144" s="275" t="s">
        <v>160</v>
      </c>
    </row>
    <row r="145" s="276" customFormat="true" ht="12.8" hidden="false" customHeight="false" outlineLevel="0" collapsed="false">
      <c r="B145" s="277"/>
      <c r="C145" s="278"/>
      <c r="D145" s="254" t="s">
        <v>168</v>
      </c>
      <c r="E145" s="279"/>
      <c r="F145" s="280" t="s">
        <v>2138</v>
      </c>
      <c r="G145" s="278"/>
      <c r="H145" s="279"/>
      <c r="I145" s="281"/>
      <c r="J145" s="278"/>
      <c r="K145" s="278"/>
      <c r="L145" s="282"/>
      <c r="M145" s="283"/>
      <c r="N145" s="284"/>
      <c r="O145" s="284"/>
      <c r="P145" s="284"/>
      <c r="Q145" s="284"/>
      <c r="R145" s="284"/>
      <c r="S145" s="284"/>
      <c r="T145" s="285"/>
      <c r="AT145" s="286" t="s">
        <v>168</v>
      </c>
      <c r="AU145" s="286" t="s">
        <v>88</v>
      </c>
      <c r="AV145" s="276" t="s">
        <v>86</v>
      </c>
      <c r="AW145" s="276" t="s">
        <v>35</v>
      </c>
      <c r="AX145" s="276" t="s">
        <v>79</v>
      </c>
      <c r="AY145" s="286" t="s">
        <v>160</v>
      </c>
    </row>
    <row r="146" s="276" customFormat="true" ht="12.8" hidden="false" customHeight="false" outlineLevel="0" collapsed="false">
      <c r="B146" s="277"/>
      <c r="C146" s="278"/>
      <c r="D146" s="254" t="s">
        <v>168</v>
      </c>
      <c r="E146" s="279"/>
      <c r="F146" s="280" t="s">
        <v>2139</v>
      </c>
      <c r="G146" s="278"/>
      <c r="H146" s="279"/>
      <c r="I146" s="281"/>
      <c r="J146" s="278"/>
      <c r="K146" s="278"/>
      <c r="L146" s="282"/>
      <c r="M146" s="283"/>
      <c r="N146" s="284"/>
      <c r="O146" s="284"/>
      <c r="P146" s="284"/>
      <c r="Q146" s="284"/>
      <c r="R146" s="284"/>
      <c r="S146" s="284"/>
      <c r="T146" s="285"/>
      <c r="AT146" s="286" t="s">
        <v>168</v>
      </c>
      <c r="AU146" s="286" t="s">
        <v>88</v>
      </c>
      <c r="AV146" s="276" t="s">
        <v>86</v>
      </c>
      <c r="AW146" s="276" t="s">
        <v>35</v>
      </c>
      <c r="AX146" s="276" t="s">
        <v>79</v>
      </c>
      <c r="AY146" s="286" t="s">
        <v>160</v>
      </c>
    </row>
    <row r="147" s="276" customFormat="true" ht="12.8" hidden="false" customHeight="false" outlineLevel="0" collapsed="false">
      <c r="B147" s="277"/>
      <c r="C147" s="278"/>
      <c r="D147" s="254" t="s">
        <v>168</v>
      </c>
      <c r="E147" s="279"/>
      <c r="F147" s="280" t="s">
        <v>2140</v>
      </c>
      <c r="G147" s="278"/>
      <c r="H147" s="279"/>
      <c r="I147" s="281"/>
      <c r="J147" s="278"/>
      <c r="K147" s="278"/>
      <c r="L147" s="282"/>
      <c r="M147" s="283"/>
      <c r="N147" s="284"/>
      <c r="O147" s="284"/>
      <c r="P147" s="284"/>
      <c r="Q147" s="284"/>
      <c r="R147" s="284"/>
      <c r="S147" s="284"/>
      <c r="T147" s="285"/>
      <c r="AT147" s="286" t="s">
        <v>168</v>
      </c>
      <c r="AU147" s="286" t="s">
        <v>88</v>
      </c>
      <c r="AV147" s="276" t="s">
        <v>86</v>
      </c>
      <c r="AW147" s="276" t="s">
        <v>35</v>
      </c>
      <c r="AX147" s="276" t="s">
        <v>79</v>
      </c>
      <c r="AY147" s="286" t="s">
        <v>160</v>
      </c>
    </row>
    <row r="148" s="31" customFormat="true" ht="16.5" hidden="false" customHeight="true" outlineLevel="0" collapsed="false">
      <c r="A148" s="24"/>
      <c r="B148" s="25"/>
      <c r="C148" s="287" t="s">
        <v>166</v>
      </c>
      <c r="D148" s="287" t="s">
        <v>262</v>
      </c>
      <c r="E148" s="288" t="s">
        <v>2147</v>
      </c>
      <c r="F148" s="289" t="s">
        <v>2148</v>
      </c>
      <c r="G148" s="290" t="s">
        <v>2135</v>
      </c>
      <c r="H148" s="291" t="n">
        <v>0.602</v>
      </c>
      <c r="I148" s="292"/>
      <c r="J148" s="293" t="n">
        <f aca="false">ROUND(I148*H148,2)</f>
        <v>0</v>
      </c>
      <c r="K148" s="294"/>
      <c r="L148" s="295"/>
      <c r="M148" s="296"/>
      <c r="N148" s="297" t="s">
        <v>44</v>
      </c>
      <c r="O148" s="74"/>
      <c r="P148" s="247" t="n">
        <f aca="false">O148*H148</f>
        <v>0</v>
      </c>
      <c r="Q148" s="247" t="n">
        <v>0</v>
      </c>
      <c r="R148" s="247" t="n">
        <f aca="false">Q148*H148</f>
        <v>0</v>
      </c>
      <c r="S148" s="247" t="n">
        <v>0</v>
      </c>
      <c r="T148" s="248" t="n">
        <f aca="false">S148*H148</f>
        <v>0</v>
      </c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R148" s="249" t="s">
        <v>200</v>
      </c>
      <c r="AT148" s="249" t="s">
        <v>262</v>
      </c>
      <c r="AU148" s="249" t="s">
        <v>88</v>
      </c>
      <c r="AY148" s="3" t="s">
        <v>160</v>
      </c>
      <c r="BE148" s="250" t="n">
        <f aca="false">IF(N148="základní",J148,0)</f>
        <v>0</v>
      </c>
      <c r="BF148" s="250" t="n">
        <f aca="false">IF(N148="snížená",J148,0)</f>
        <v>0</v>
      </c>
      <c r="BG148" s="250" t="n">
        <f aca="false">IF(N148="zákl. přenesená",J148,0)</f>
        <v>0</v>
      </c>
      <c r="BH148" s="250" t="n">
        <f aca="false">IF(N148="sníž. přenesená",J148,0)</f>
        <v>0</v>
      </c>
      <c r="BI148" s="250" t="n">
        <f aca="false">IF(N148="nulová",J148,0)</f>
        <v>0</v>
      </c>
      <c r="BJ148" s="3" t="s">
        <v>86</v>
      </c>
      <c r="BK148" s="250" t="n">
        <f aca="false">ROUND(I148*H148,2)</f>
        <v>0</v>
      </c>
      <c r="BL148" s="3" t="s">
        <v>166</v>
      </c>
      <c r="BM148" s="249" t="s">
        <v>200</v>
      </c>
    </row>
    <row r="149" s="251" customFormat="true" ht="12.8" hidden="false" customHeight="false" outlineLevel="0" collapsed="false">
      <c r="B149" s="252"/>
      <c r="C149" s="253"/>
      <c r="D149" s="254" t="s">
        <v>168</v>
      </c>
      <c r="E149" s="255"/>
      <c r="F149" s="256" t="s">
        <v>2136</v>
      </c>
      <c r="G149" s="253"/>
      <c r="H149" s="257" t="n">
        <v>0.602</v>
      </c>
      <c r="I149" s="258"/>
      <c r="J149" s="253"/>
      <c r="K149" s="253"/>
      <c r="L149" s="259"/>
      <c r="M149" s="260"/>
      <c r="N149" s="261"/>
      <c r="O149" s="261"/>
      <c r="P149" s="261"/>
      <c r="Q149" s="261"/>
      <c r="R149" s="261"/>
      <c r="S149" s="261"/>
      <c r="T149" s="262"/>
      <c r="AT149" s="263" t="s">
        <v>168</v>
      </c>
      <c r="AU149" s="263" t="s">
        <v>88</v>
      </c>
      <c r="AV149" s="251" t="s">
        <v>88</v>
      </c>
      <c r="AW149" s="251" t="s">
        <v>35</v>
      </c>
      <c r="AX149" s="251" t="s">
        <v>86</v>
      </c>
      <c r="AY149" s="263" t="s">
        <v>160</v>
      </c>
    </row>
    <row r="150" s="264" customFormat="true" ht="12.8" hidden="false" customHeight="false" outlineLevel="0" collapsed="false">
      <c r="B150" s="265"/>
      <c r="C150" s="266"/>
      <c r="D150" s="254" t="s">
        <v>168</v>
      </c>
      <c r="E150" s="267"/>
      <c r="F150" s="268" t="s">
        <v>2137</v>
      </c>
      <c r="G150" s="266"/>
      <c r="H150" s="269" t="n">
        <v>0.602</v>
      </c>
      <c r="I150" s="270"/>
      <c r="J150" s="266"/>
      <c r="K150" s="266"/>
      <c r="L150" s="271"/>
      <c r="M150" s="272"/>
      <c r="N150" s="273"/>
      <c r="O150" s="273"/>
      <c r="P150" s="273"/>
      <c r="Q150" s="273"/>
      <c r="R150" s="273"/>
      <c r="S150" s="273"/>
      <c r="T150" s="274"/>
      <c r="AT150" s="275" t="s">
        <v>168</v>
      </c>
      <c r="AU150" s="275" t="s">
        <v>88</v>
      </c>
      <c r="AV150" s="264" t="s">
        <v>166</v>
      </c>
      <c r="AW150" s="264" t="s">
        <v>35</v>
      </c>
      <c r="AX150" s="264" t="s">
        <v>79</v>
      </c>
      <c r="AY150" s="275" t="s">
        <v>160</v>
      </c>
    </row>
    <row r="151" s="276" customFormat="true" ht="12.8" hidden="false" customHeight="false" outlineLevel="0" collapsed="false">
      <c r="B151" s="277"/>
      <c r="C151" s="278"/>
      <c r="D151" s="254" t="s">
        <v>168</v>
      </c>
      <c r="E151" s="279"/>
      <c r="F151" s="280" t="s">
        <v>2138</v>
      </c>
      <c r="G151" s="278"/>
      <c r="H151" s="279"/>
      <c r="I151" s="281"/>
      <c r="J151" s="278"/>
      <c r="K151" s="278"/>
      <c r="L151" s="282"/>
      <c r="M151" s="283"/>
      <c r="N151" s="284"/>
      <c r="O151" s="284"/>
      <c r="P151" s="284"/>
      <c r="Q151" s="284"/>
      <c r="R151" s="284"/>
      <c r="S151" s="284"/>
      <c r="T151" s="285"/>
      <c r="AT151" s="286" t="s">
        <v>168</v>
      </c>
      <c r="AU151" s="286" t="s">
        <v>88</v>
      </c>
      <c r="AV151" s="276" t="s">
        <v>86</v>
      </c>
      <c r="AW151" s="276" t="s">
        <v>35</v>
      </c>
      <c r="AX151" s="276" t="s">
        <v>79</v>
      </c>
      <c r="AY151" s="286" t="s">
        <v>160</v>
      </c>
    </row>
    <row r="152" s="276" customFormat="true" ht="12.8" hidden="false" customHeight="false" outlineLevel="0" collapsed="false">
      <c r="B152" s="277"/>
      <c r="C152" s="278"/>
      <c r="D152" s="254" t="s">
        <v>168</v>
      </c>
      <c r="E152" s="279"/>
      <c r="F152" s="280" t="s">
        <v>2139</v>
      </c>
      <c r="G152" s="278"/>
      <c r="H152" s="279"/>
      <c r="I152" s="281"/>
      <c r="J152" s="278"/>
      <c r="K152" s="278"/>
      <c r="L152" s="282"/>
      <c r="M152" s="283"/>
      <c r="N152" s="284"/>
      <c r="O152" s="284"/>
      <c r="P152" s="284"/>
      <c r="Q152" s="284"/>
      <c r="R152" s="284"/>
      <c r="S152" s="284"/>
      <c r="T152" s="285"/>
      <c r="AT152" s="286" t="s">
        <v>168</v>
      </c>
      <c r="AU152" s="286" t="s">
        <v>88</v>
      </c>
      <c r="AV152" s="276" t="s">
        <v>86</v>
      </c>
      <c r="AW152" s="276" t="s">
        <v>35</v>
      </c>
      <c r="AX152" s="276" t="s">
        <v>79</v>
      </c>
      <c r="AY152" s="286" t="s">
        <v>160</v>
      </c>
    </row>
    <row r="153" s="276" customFormat="true" ht="12.8" hidden="false" customHeight="false" outlineLevel="0" collapsed="false">
      <c r="B153" s="277"/>
      <c r="C153" s="278"/>
      <c r="D153" s="254" t="s">
        <v>168</v>
      </c>
      <c r="E153" s="279"/>
      <c r="F153" s="280" t="s">
        <v>2140</v>
      </c>
      <c r="G153" s="278"/>
      <c r="H153" s="279"/>
      <c r="I153" s="281"/>
      <c r="J153" s="278"/>
      <c r="K153" s="278"/>
      <c r="L153" s="282"/>
      <c r="M153" s="283"/>
      <c r="N153" s="284"/>
      <c r="O153" s="284"/>
      <c r="P153" s="284"/>
      <c r="Q153" s="284"/>
      <c r="R153" s="284"/>
      <c r="S153" s="284"/>
      <c r="T153" s="285"/>
      <c r="AT153" s="286" t="s">
        <v>168</v>
      </c>
      <c r="AU153" s="286" t="s">
        <v>88</v>
      </c>
      <c r="AV153" s="276" t="s">
        <v>86</v>
      </c>
      <c r="AW153" s="276" t="s">
        <v>35</v>
      </c>
      <c r="AX153" s="276" t="s">
        <v>79</v>
      </c>
      <c r="AY153" s="286" t="s">
        <v>160</v>
      </c>
    </row>
    <row r="154" s="31" customFormat="true" ht="16.5" hidden="false" customHeight="true" outlineLevel="0" collapsed="false">
      <c r="A154" s="24"/>
      <c r="B154" s="25"/>
      <c r="C154" s="287" t="s">
        <v>182</v>
      </c>
      <c r="D154" s="287" t="s">
        <v>262</v>
      </c>
      <c r="E154" s="288" t="s">
        <v>2149</v>
      </c>
      <c r="F154" s="289" t="s">
        <v>2150</v>
      </c>
      <c r="G154" s="290" t="s">
        <v>2135</v>
      </c>
      <c r="H154" s="291" t="n">
        <v>3.011</v>
      </c>
      <c r="I154" s="292"/>
      <c r="J154" s="293" t="n">
        <f aca="false">ROUND(I154*H154,2)</f>
        <v>0</v>
      </c>
      <c r="K154" s="294"/>
      <c r="L154" s="295"/>
      <c r="M154" s="296"/>
      <c r="N154" s="297" t="s">
        <v>44</v>
      </c>
      <c r="O154" s="74"/>
      <c r="P154" s="247" t="n">
        <f aca="false">O154*H154</f>
        <v>0</v>
      </c>
      <c r="Q154" s="247" t="n">
        <v>0</v>
      </c>
      <c r="R154" s="247" t="n">
        <f aca="false">Q154*H154</f>
        <v>0</v>
      </c>
      <c r="S154" s="247" t="n">
        <v>0</v>
      </c>
      <c r="T154" s="248" t="n">
        <f aca="false">S154*H154</f>
        <v>0</v>
      </c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R154" s="249" t="s">
        <v>200</v>
      </c>
      <c r="AT154" s="249" t="s">
        <v>262</v>
      </c>
      <c r="AU154" s="249" t="s">
        <v>88</v>
      </c>
      <c r="AY154" s="3" t="s">
        <v>160</v>
      </c>
      <c r="BE154" s="250" t="n">
        <f aca="false">IF(N154="základní",J154,0)</f>
        <v>0</v>
      </c>
      <c r="BF154" s="250" t="n">
        <f aca="false">IF(N154="snížená",J154,0)</f>
        <v>0</v>
      </c>
      <c r="BG154" s="250" t="n">
        <f aca="false">IF(N154="zákl. přenesená",J154,0)</f>
        <v>0</v>
      </c>
      <c r="BH154" s="250" t="n">
        <f aca="false">IF(N154="sníž. přenesená",J154,0)</f>
        <v>0</v>
      </c>
      <c r="BI154" s="250" t="n">
        <f aca="false">IF(N154="nulová",J154,0)</f>
        <v>0</v>
      </c>
      <c r="BJ154" s="3" t="s">
        <v>86</v>
      </c>
      <c r="BK154" s="250" t="n">
        <f aca="false">ROUND(I154*H154,2)</f>
        <v>0</v>
      </c>
      <c r="BL154" s="3" t="s">
        <v>166</v>
      </c>
      <c r="BM154" s="249" t="s">
        <v>210</v>
      </c>
    </row>
    <row r="155" s="251" customFormat="true" ht="12.8" hidden="false" customHeight="false" outlineLevel="0" collapsed="false">
      <c r="B155" s="252"/>
      <c r="C155" s="253"/>
      <c r="D155" s="254" t="s">
        <v>168</v>
      </c>
      <c r="E155" s="255"/>
      <c r="F155" s="256" t="s">
        <v>2151</v>
      </c>
      <c r="G155" s="253"/>
      <c r="H155" s="257" t="n">
        <v>3.011</v>
      </c>
      <c r="I155" s="258"/>
      <c r="J155" s="253"/>
      <c r="K155" s="253"/>
      <c r="L155" s="259"/>
      <c r="M155" s="260"/>
      <c r="N155" s="261"/>
      <c r="O155" s="261"/>
      <c r="P155" s="261"/>
      <c r="Q155" s="261"/>
      <c r="R155" s="261"/>
      <c r="S155" s="261"/>
      <c r="T155" s="262"/>
      <c r="AT155" s="263" t="s">
        <v>168</v>
      </c>
      <c r="AU155" s="263" t="s">
        <v>88</v>
      </c>
      <c r="AV155" s="251" t="s">
        <v>88</v>
      </c>
      <c r="AW155" s="251" t="s">
        <v>35</v>
      </c>
      <c r="AX155" s="251" t="s">
        <v>86</v>
      </c>
      <c r="AY155" s="263" t="s">
        <v>160</v>
      </c>
    </row>
    <row r="156" s="264" customFormat="true" ht="12.8" hidden="false" customHeight="false" outlineLevel="0" collapsed="false">
      <c r="B156" s="265"/>
      <c r="C156" s="266"/>
      <c r="D156" s="254" t="s">
        <v>168</v>
      </c>
      <c r="E156" s="267"/>
      <c r="F156" s="268" t="s">
        <v>2137</v>
      </c>
      <c r="G156" s="266"/>
      <c r="H156" s="269" t="n">
        <v>3.011</v>
      </c>
      <c r="I156" s="270"/>
      <c r="J156" s="266"/>
      <c r="K156" s="266"/>
      <c r="L156" s="271"/>
      <c r="M156" s="272"/>
      <c r="N156" s="273"/>
      <c r="O156" s="273"/>
      <c r="P156" s="273"/>
      <c r="Q156" s="273"/>
      <c r="R156" s="273"/>
      <c r="S156" s="273"/>
      <c r="T156" s="274"/>
      <c r="AT156" s="275" t="s">
        <v>168</v>
      </c>
      <c r="AU156" s="275" t="s">
        <v>88</v>
      </c>
      <c r="AV156" s="264" t="s">
        <v>166</v>
      </c>
      <c r="AW156" s="264" t="s">
        <v>35</v>
      </c>
      <c r="AX156" s="264" t="s">
        <v>79</v>
      </c>
      <c r="AY156" s="275" t="s">
        <v>160</v>
      </c>
    </row>
    <row r="157" s="276" customFormat="true" ht="12.8" hidden="false" customHeight="false" outlineLevel="0" collapsed="false">
      <c r="B157" s="277"/>
      <c r="C157" s="278"/>
      <c r="D157" s="254" t="s">
        <v>168</v>
      </c>
      <c r="E157" s="279"/>
      <c r="F157" s="280" t="s">
        <v>2138</v>
      </c>
      <c r="G157" s="278"/>
      <c r="H157" s="279"/>
      <c r="I157" s="281"/>
      <c r="J157" s="278"/>
      <c r="K157" s="278"/>
      <c r="L157" s="282"/>
      <c r="M157" s="283"/>
      <c r="N157" s="284"/>
      <c r="O157" s="284"/>
      <c r="P157" s="284"/>
      <c r="Q157" s="284"/>
      <c r="R157" s="284"/>
      <c r="S157" s="284"/>
      <c r="T157" s="285"/>
      <c r="AT157" s="286" t="s">
        <v>168</v>
      </c>
      <c r="AU157" s="286" t="s">
        <v>88</v>
      </c>
      <c r="AV157" s="276" t="s">
        <v>86</v>
      </c>
      <c r="AW157" s="276" t="s">
        <v>35</v>
      </c>
      <c r="AX157" s="276" t="s">
        <v>79</v>
      </c>
      <c r="AY157" s="286" t="s">
        <v>160</v>
      </c>
    </row>
    <row r="158" s="276" customFormat="true" ht="12.8" hidden="false" customHeight="false" outlineLevel="0" collapsed="false">
      <c r="B158" s="277"/>
      <c r="C158" s="278"/>
      <c r="D158" s="254" t="s">
        <v>168</v>
      </c>
      <c r="E158" s="279"/>
      <c r="F158" s="280" t="s">
        <v>2139</v>
      </c>
      <c r="G158" s="278"/>
      <c r="H158" s="279"/>
      <c r="I158" s="281"/>
      <c r="J158" s="278"/>
      <c r="K158" s="278"/>
      <c r="L158" s="282"/>
      <c r="M158" s="283"/>
      <c r="N158" s="284"/>
      <c r="O158" s="284"/>
      <c r="P158" s="284"/>
      <c r="Q158" s="284"/>
      <c r="R158" s="284"/>
      <c r="S158" s="284"/>
      <c r="T158" s="285"/>
      <c r="AT158" s="286" t="s">
        <v>168</v>
      </c>
      <c r="AU158" s="286" t="s">
        <v>88</v>
      </c>
      <c r="AV158" s="276" t="s">
        <v>86</v>
      </c>
      <c r="AW158" s="276" t="s">
        <v>35</v>
      </c>
      <c r="AX158" s="276" t="s">
        <v>79</v>
      </c>
      <c r="AY158" s="286" t="s">
        <v>160</v>
      </c>
    </row>
    <row r="159" s="276" customFormat="true" ht="12.8" hidden="false" customHeight="false" outlineLevel="0" collapsed="false">
      <c r="B159" s="277"/>
      <c r="C159" s="278"/>
      <c r="D159" s="254" t="s">
        <v>168</v>
      </c>
      <c r="E159" s="279"/>
      <c r="F159" s="280" t="s">
        <v>2140</v>
      </c>
      <c r="G159" s="278"/>
      <c r="H159" s="279"/>
      <c r="I159" s="281"/>
      <c r="J159" s="278"/>
      <c r="K159" s="278"/>
      <c r="L159" s="282"/>
      <c r="M159" s="283"/>
      <c r="N159" s="284"/>
      <c r="O159" s="284"/>
      <c r="P159" s="284"/>
      <c r="Q159" s="284"/>
      <c r="R159" s="284"/>
      <c r="S159" s="284"/>
      <c r="T159" s="285"/>
      <c r="AT159" s="286" t="s">
        <v>168</v>
      </c>
      <c r="AU159" s="286" t="s">
        <v>88</v>
      </c>
      <c r="AV159" s="276" t="s">
        <v>86</v>
      </c>
      <c r="AW159" s="276" t="s">
        <v>35</v>
      </c>
      <c r="AX159" s="276" t="s">
        <v>79</v>
      </c>
      <c r="AY159" s="286" t="s">
        <v>160</v>
      </c>
    </row>
    <row r="160" s="31" customFormat="true" ht="16.5" hidden="false" customHeight="true" outlineLevel="0" collapsed="false">
      <c r="A160" s="24"/>
      <c r="B160" s="25"/>
      <c r="C160" s="287" t="s">
        <v>186</v>
      </c>
      <c r="D160" s="287" t="s">
        <v>262</v>
      </c>
      <c r="E160" s="288" t="s">
        <v>2152</v>
      </c>
      <c r="F160" s="289" t="s">
        <v>2153</v>
      </c>
      <c r="G160" s="290" t="s">
        <v>2135</v>
      </c>
      <c r="H160" s="291" t="n">
        <v>1.807</v>
      </c>
      <c r="I160" s="292"/>
      <c r="J160" s="293" t="n">
        <f aca="false">ROUND(I160*H160,2)</f>
        <v>0</v>
      </c>
      <c r="K160" s="294"/>
      <c r="L160" s="295"/>
      <c r="M160" s="296"/>
      <c r="N160" s="297" t="s">
        <v>44</v>
      </c>
      <c r="O160" s="74"/>
      <c r="P160" s="247" t="n">
        <f aca="false">O160*H160</f>
        <v>0</v>
      </c>
      <c r="Q160" s="247" t="n">
        <v>0</v>
      </c>
      <c r="R160" s="247" t="n">
        <f aca="false">Q160*H160</f>
        <v>0</v>
      </c>
      <c r="S160" s="247" t="n">
        <v>0</v>
      </c>
      <c r="T160" s="248" t="n">
        <f aca="false">S160*H160</f>
        <v>0</v>
      </c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R160" s="249" t="s">
        <v>200</v>
      </c>
      <c r="AT160" s="249" t="s">
        <v>262</v>
      </c>
      <c r="AU160" s="249" t="s">
        <v>88</v>
      </c>
      <c r="AY160" s="3" t="s">
        <v>160</v>
      </c>
      <c r="BE160" s="250" t="n">
        <f aca="false">IF(N160="základní",J160,0)</f>
        <v>0</v>
      </c>
      <c r="BF160" s="250" t="n">
        <f aca="false">IF(N160="snížená",J160,0)</f>
        <v>0</v>
      </c>
      <c r="BG160" s="250" t="n">
        <f aca="false">IF(N160="zákl. přenesená",J160,0)</f>
        <v>0</v>
      </c>
      <c r="BH160" s="250" t="n">
        <f aca="false">IF(N160="sníž. přenesená",J160,0)</f>
        <v>0</v>
      </c>
      <c r="BI160" s="250" t="n">
        <f aca="false">IF(N160="nulová",J160,0)</f>
        <v>0</v>
      </c>
      <c r="BJ160" s="3" t="s">
        <v>86</v>
      </c>
      <c r="BK160" s="250" t="n">
        <f aca="false">ROUND(I160*H160,2)</f>
        <v>0</v>
      </c>
      <c r="BL160" s="3" t="s">
        <v>166</v>
      </c>
      <c r="BM160" s="249" t="s">
        <v>225</v>
      </c>
    </row>
    <row r="161" s="251" customFormat="true" ht="12.8" hidden="false" customHeight="false" outlineLevel="0" collapsed="false">
      <c r="B161" s="252"/>
      <c r="C161" s="253"/>
      <c r="D161" s="254" t="s">
        <v>168</v>
      </c>
      <c r="E161" s="255"/>
      <c r="F161" s="256" t="s">
        <v>2154</v>
      </c>
      <c r="G161" s="253"/>
      <c r="H161" s="257" t="n">
        <v>1.807</v>
      </c>
      <c r="I161" s="258"/>
      <c r="J161" s="253"/>
      <c r="K161" s="253"/>
      <c r="L161" s="259"/>
      <c r="M161" s="260"/>
      <c r="N161" s="261"/>
      <c r="O161" s="261"/>
      <c r="P161" s="261"/>
      <c r="Q161" s="261"/>
      <c r="R161" s="261"/>
      <c r="S161" s="261"/>
      <c r="T161" s="262"/>
      <c r="AT161" s="263" t="s">
        <v>168</v>
      </c>
      <c r="AU161" s="263" t="s">
        <v>88</v>
      </c>
      <c r="AV161" s="251" t="s">
        <v>88</v>
      </c>
      <c r="AW161" s="251" t="s">
        <v>35</v>
      </c>
      <c r="AX161" s="251" t="s">
        <v>86</v>
      </c>
      <c r="AY161" s="263" t="s">
        <v>160</v>
      </c>
    </row>
    <row r="162" s="264" customFormat="true" ht="12.8" hidden="false" customHeight="false" outlineLevel="0" collapsed="false">
      <c r="B162" s="265"/>
      <c r="C162" s="266"/>
      <c r="D162" s="254" t="s">
        <v>168</v>
      </c>
      <c r="E162" s="267"/>
      <c r="F162" s="268" t="s">
        <v>2137</v>
      </c>
      <c r="G162" s="266"/>
      <c r="H162" s="269" t="n">
        <v>1.807</v>
      </c>
      <c r="I162" s="270"/>
      <c r="J162" s="266"/>
      <c r="K162" s="266"/>
      <c r="L162" s="271"/>
      <c r="M162" s="272"/>
      <c r="N162" s="273"/>
      <c r="O162" s="273"/>
      <c r="P162" s="273"/>
      <c r="Q162" s="273"/>
      <c r="R162" s="273"/>
      <c r="S162" s="273"/>
      <c r="T162" s="274"/>
      <c r="AT162" s="275" t="s">
        <v>168</v>
      </c>
      <c r="AU162" s="275" t="s">
        <v>88</v>
      </c>
      <c r="AV162" s="264" t="s">
        <v>166</v>
      </c>
      <c r="AW162" s="264" t="s">
        <v>35</v>
      </c>
      <c r="AX162" s="264" t="s">
        <v>79</v>
      </c>
      <c r="AY162" s="275" t="s">
        <v>160</v>
      </c>
    </row>
    <row r="163" s="276" customFormat="true" ht="12.8" hidden="false" customHeight="false" outlineLevel="0" collapsed="false">
      <c r="B163" s="277"/>
      <c r="C163" s="278"/>
      <c r="D163" s="254" t="s">
        <v>168</v>
      </c>
      <c r="E163" s="279"/>
      <c r="F163" s="280" t="s">
        <v>2138</v>
      </c>
      <c r="G163" s="278"/>
      <c r="H163" s="279"/>
      <c r="I163" s="281"/>
      <c r="J163" s="278"/>
      <c r="K163" s="278"/>
      <c r="L163" s="282"/>
      <c r="M163" s="283"/>
      <c r="N163" s="284"/>
      <c r="O163" s="284"/>
      <c r="P163" s="284"/>
      <c r="Q163" s="284"/>
      <c r="R163" s="284"/>
      <c r="S163" s="284"/>
      <c r="T163" s="285"/>
      <c r="AT163" s="286" t="s">
        <v>168</v>
      </c>
      <c r="AU163" s="286" t="s">
        <v>88</v>
      </c>
      <c r="AV163" s="276" t="s">
        <v>86</v>
      </c>
      <c r="AW163" s="276" t="s">
        <v>35</v>
      </c>
      <c r="AX163" s="276" t="s">
        <v>79</v>
      </c>
      <c r="AY163" s="286" t="s">
        <v>160</v>
      </c>
    </row>
    <row r="164" s="276" customFormat="true" ht="12.8" hidden="false" customHeight="false" outlineLevel="0" collapsed="false">
      <c r="B164" s="277"/>
      <c r="C164" s="278"/>
      <c r="D164" s="254" t="s">
        <v>168</v>
      </c>
      <c r="E164" s="279"/>
      <c r="F164" s="280" t="s">
        <v>2139</v>
      </c>
      <c r="G164" s="278"/>
      <c r="H164" s="279"/>
      <c r="I164" s="281"/>
      <c r="J164" s="278"/>
      <c r="K164" s="278"/>
      <c r="L164" s="282"/>
      <c r="M164" s="283"/>
      <c r="N164" s="284"/>
      <c r="O164" s="284"/>
      <c r="P164" s="284"/>
      <c r="Q164" s="284"/>
      <c r="R164" s="284"/>
      <c r="S164" s="284"/>
      <c r="T164" s="285"/>
      <c r="AT164" s="286" t="s">
        <v>168</v>
      </c>
      <c r="AU164" s="286" t="s">
        <v>88</v>
      </c>
      <c r="AV164" s="276" t="s">
        <v>86</v>
      </c>
      <c r="AW164" s="276" t="s">
        <v>35</v>
      </c>
      <c r="AX164" s="276" t="s">
        <v>79</v>
      </c>
      <c r="AY164" s="286" t="s">
        <v>160</v>
      </c>
    </row>
    <row r="165" s="276" customFormat="true" ht="12.8" hidden="false" customHeight="false" outlineLevel="0" collapsed="false">
      <c r="B165" s="277"/>
      <c r="C165" s="278"/>
      <c r="D165" s="254" t="s">
        <v>168</v>
      </c>
      <c r="E165" s="279"/>
      <c r="F165" s="280" t="s">
        <v>2140</v>
      </c>
      <c r="G165" s="278"/>
      <c r="H165" s="279"/>
      <c r="I165" s="281"/>
      <c r="J165" s="278"/>
      <c r="K165" s="278"/>
      <c r="L165" s="282"/>
      <c r="M165" s="283"/>
      <c r="N165" s="284"/>
      <c r="O165" s="284"/>
      <c r="P165" s="284"/>
      <c r="Q165" s="284"/>
      <c r="R165" s="284"/>
      <c r="S165" s="284"/>
      <c r="T165" s="285"/>
      <c r="AT165" s="286" t="s">
        <v>168</v>
      </c>
      <c r="AU165" s="286" t="s">
        <v>88</v>
      </c>
      <c r="AV165" s="276" t="s">
        <v>86</v>
      </c>
      <c r="AW165" s="276" t="s">
        <v>35</v>
      </c>
      <c r="AX165" s="276" t="s">
        <v>79</v>
      </c>
      <c r="AY165" s="286" t="s">
        <v>160</v>
      </c>
    </row>
    <row r="166" s="31" customFormat="true" ht="16.5" hidden="false" customHeight="true" outlineLevel="0" collapsed="false">
      <c r="A166" s="24"/>
      <c r="B166" s="25"/>
      <c r="C166" s="287" t="s">
        <v>193</v>
      </c>
      <c r="D166" s="287" t="s">
        <v>262</v>
      </c>
      <c r="E166" s="288" t="s">
        <v>2155</v>
      </c>
      <c r="F166" s="289" t="s">
        <v>2156</v>
      </c>
      <c r="G166" s="290" t="s">
        <v>2135</v>
      </c>
      <c r="H166" s="291" t="n">
        <v>0.602</v>
      </c>
      <c r="I166" s="292"/>
      <c r="J166" s="293" t="n">
        <f aca="false">ROUND(I166*H166,2)</f>
        <v>0</v>
      </c>
      <c r="K166" s="294"/>
      <c r="L166" s="295"/>
      <c r="M166" s="296"/>
      <c r="N166" s="297" t="s">
        <v>44</v>
      </c>
      <c r="O166" s="74"/>
      <c r="P166" s="247" t="n">
        <f aca="false">O166*H166</f>
        <v>0</v>
      </c>
      <c r="Q166" s="247" t="n">
        <v>0</v>
      </c>
      <c r="R166" s="247" t="n">
        <f aca="false">Q166*H166</f>
        <v>0</v>
      </c>
      <c r="S166" s="247" t="n">
        <v>0</v>
      </c>
      <c r="T166" s="248" t="n">
        <f aca="false">S166*H166</f>
        <v>0</v>
      </c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R166" s="249" t="s">
        <v>200</v>
      </c>
      <c r="AT166" s="249" t="s">
        <v>262</v>
      </c>
      <c r="AU166" s="249" t="s">
        <v>88</v>
      </c>
      <c r="AY166" s="3" t="s">
        <v>160</v>
      </c>
      <c r="BE166" s="250" t="n">
        <f aca="false">IF(N166="základní",J166,0)</f>
        <v>0</v>
      </c>
      <c r="BF166" s="250" t="n">
        <f aca="false">IF(N166="snížená",J166,0)</f>
        <v>0</v>
      </c>
      <c r="BG166" s="250" t="n">
        <f aca="false">IF(N166="zákl. přenesená",J166,0)</f>
        <v>0</v>
      </c>
      <c r="BH166" s="250" t="n">
        <f aca="false">IF(N166="sníž. přenesená",J166,0)</f>
        <v>0</v>
      </c>
      <c r="BI166" s="250" t="n">
        <f aca="false">IF(N166="nulová",J166,0)</f>
        <v>0</v>
      </c>
      <c r="BJ166" s="3" t="s">
        <v>86</v>
      </c>
      <c r="BK166" s="250" t="n">
        <f aca="false">ROUND(I166*H166,2)</f>
        <v>0</v>
      </c>
      <c r="BL166" s="3" t="s">
        <v>166</v>
      </c>
      <c r="BM166" s="249" t="s">
        <v>240</v>
      </c>
    </row>
    <row r="167" s="251" customFormat="true" ht="12.8" hidden="false" customHeight="false" outlineLevel="0" collapsed="false">
      <c r="B167" s="252"/>
      <c r="C167" s="253"/>
      <c r="D167" s="254" t="s">
        <v>168</v>
      </c>
      <c r="E167" s="255"/>
      <c r="F167" s="256" t="s">
        <v>2136</v>
      </c>
      <c r="G167" s="253"/>
      <c r="H167" s="257" t="n">
        <v>0.602</v>
      </c>
      <c r="I167" s="258"/>
      <c r="J167" s="253"/>
      <c r="K167" s="253"/>
      <c r="L167" s="259"/>
      <c r="M167" s="260"/>
      <c r="N167" s="261"/>
      <c r="O167" s="261"/>
      <c r="P167" s="261"/>
      <c r="Q167" s="261"/>
      <c r="R167" s="261"/>
      <c r="S167" s="261"/>
      <c r="T167" s="262"/>
      <c r="AT167" s="263" t="s">
        <v>168</v>
      </c>
      <c r="AU167" s="263" t="s">
        <v>88</v>
      </c>
      <c r="AV167" s="251" t="s">
        <v>88</v>
      </c>
      <c r="AW167" s="251" t="s">
        <v>35</v>
      </c>
      <c r="AX167" s="251" t="s">
        <v>86</v>
      </c>
      <c r="AY167" s="263" t="s">
        <v>160</v>
      </c>
    </row>
    <row r="168" s="264" customFormat="true" ht="12.8" hidden="false" customHeight="false" outlineLevel="0" collapsed="false">
      <c r="B168" s="265"/>
      <c r="C168" s="266"/>
      <c r="D168" s="254" t="s">
        <v>168</v>
      </c>
      <c r="E168" s="267"/>
      <c r="F168" s="268" t="s">
        <v>2137</v>
      </c>
      <c r="G168" s="266"/>
      <c r="H168" s="269" t="n">
        <v>0.602</v>
      </c>
      <c r="I168" s="270"/>
      <c r="J168" s="266"/>
      <c r="K168" s="266"/>
      <c r="L168" s="271"/>
      <c r="M168" s="272"/>
      <c r="N168" s="273"/>
      <c r="O168" s="273"/>
      <c r="P168" s="273"/>
      <c r="Q168" s="273"/>
      <c r="R168" s="273"/>
      <c r="S168" s="273"/>
      <c r="T168" s="274"/>
      <c r="AT168" s="275" t="s">
        <v>168</v>
      </c>
      <c r="AU168" s="275" t="s">
        <v>88</v>
      </c>
      <c r="AV168" s="264" t="s">
        <v>166</v>
      </c>
      <c r="AW168" s="264" t="s">
        <v>35</v>
      </c>
      <c r="AX168" s="264" t="s">
        <v>79</v>
      </c>
      <c r="AY168" s="275" t="s">
        <v>160</v>
      </c>
    </row>
    <row r="169" s="276" customFormat="true" ht="12.8" hidden="false" customHeight="false" outlineLevel="0" collapsed="false">
      <c r="B169" s="277"/>
      <c r="C169" s="278"/>
      <c r="D169" s="254" t="s">
        <v>168</v>
      </c>
      <c r="E169" s="279"/>
      <c r="F169" s="280" t="s">
        <v>2138</v>
      </c>
      <c r="G169" s="278"/>
      <c r="H169" s="279"/>
      <c r="I169" s="281"/>
      <c r="J169" s="278"/>
      <c r="K169" s="278"/>
      <c r="L169" s="282"/>
      <c r="M169" s="283"/>
      <c r="N169" s="284"/>
      <c r="O169" s="284"/>
      <c r="P169" s="284"/>
      <c r="Q169" s="284"/>
      <c r="R169" s="284"/>
      <c r="S169" s="284"/>
      <c r="T169" s="285"/>
      <c r="AT169" s="286" t="s">
        <v>168</v>
      </c>
      <c r="AU169" s="286" t="s">
        <v>88</v>
      </c>
      <c r="AV169" s="276" t="s">
        <v>86</v>
      </c>
      <c r="AW169" s="276" t="s">
        <v>35</v>
      </c>
      <c r="AX169" s="276" t="s">
        <v>79</v>
      </c>
      <c r="AY169" s="286" t="s">
        <v>160</v>
      </c>
    </row>
    <row r="170" s="276" customFormat="true" ht="12.8" hidden="false" customHeight="false" outlineLevel="0" collapsed="false">
      <c r="B170" s="277"/>
      <c r="C170" s="278"/>
      <c r="D170" s="254" t="s">
        <v>168</v>
      </c>
      <c r="E170" s="279"/>
      <c r="F170" s="280" t="s">
        <v>2139</v>
      </c>
      <c r="G170" s="278"/>
      <c r="H170" s="279"/>
      <c r="I170" s="281"/>
      <c r="J170" s="278"/>
      <c r="K170" s="278"/>
      <c r="L170" s="282"/>
      <c r="M170" s="283"/>
      <c r="N170" s="284"/>
      <c r="O170" s="284"/>
      <c r="P170" s="284"/>
      <c r="Q170" s="284"/>
      <c r="R170" s="284"/>
      <c r="S170" s="284"/>
      <c r="T170" s="285"/>
      <c r="AT170" s="286" t="s">
        <v>168</v>
      </c>
      <c r="AU170" s="286" t="s">
        <v>88</v>
      </c>
      <c r="AV170" s="276" t="s">
        <v>86</v>
      </c>
      <c r="AW170" s="276" t="s">
        <v>35</v>
      </c>
      <c r="AX170" s="276" t="s">
        <v>79</v>
      </c>
      <c r="AY170" s="286" t="s">
        <v>160</v>
      </c>
    </row>
    <row r="171" s="276" customFormat="true" ht="12.8" hidden="false" customHeight="false" outlineLevel="0" collapsed="false">
      <c r="B171" s="277"/>
      <c r="C171" s="278"/>
      <c r="D171" s="254" t="s">
        <v>168</v>
      </c>
      <c r="E171" s="279"/>
      <c r="F171" s="280" t="s">
        <v>2140</v>
      </c>
      <c r="G171" s="278"/>
      <c r="H171" s="279"/>
      <c r="I171" s="281"/>
      <c r="J171" s="278"/>
      <c r="K171" s="278"/>
      <c r="L171" s="282"/>
      <c r="M171" s="283"/>
      <c r="N171" s="284"/>
      <c r="O171" s="284"/>
      <c r="P171" s="284"/>
      <c r="Q171" s="284"/>
      <c r="R171" s="284"/>
      <c r="S171" s="284"/>
      <c r="T171" s="285"/>
      <c r="AT171" s="286" t="s">
        <v>168</v>
      </c>
      <c r="AU171" s="286" t="s">
        <v>88</v>
      </c>
      <c r="AV171" s="276" t="s">
        <v>86</v>
      </c>
      <c r="AW171" s="276" t="s">
        <v>35</v>
      </c>
      <c r="AX171" s="276" t="s">
        <v>79</v>
      </c>
      <c r="AY171" s="286" t="s">
        <v>160</v>
      </c>
    </row>
    <row r="172" s="31" customFormat="true" ht="16.5" hidden="false" customHeight="true" outlineLevel="0" collapsed="false">
      <c r="A172" s="24"/>
      <c r="B172" s="25"/>
      <c r="C172" s="237" t="s">
        <v>200</v>
      </c>
      <c r="D172" s="237" t="s">
        <v>162</v>
      </c>
      <c r="E172" s="238" t="s">
        <v>2157</v>
      </c>
      <c r="F172" s="239" t="s">
        <v>2158</v>
      </c>
      <c r="G172" s="240" t="s">
        <v>2135</v>
      </c>
      <c r="H172" s="241" t="n">
        <v>0.602</v>
      </c>
      <c r="I172" s="242"/>
      <c r="J172" s="243" t="n">
        <f aca="false">ROUND(I172*H172,2)</f>
        <v>0</v>
      </c>
      <c r="K172" s="244"/>
      <c r="L172" s="30"/>
      <c r="M172" s="245"/>
      <c r="N172" s="246" t="s">
        <v>44</v>
      </c>
      <c r="O172" s="74"/>
      <c r="P172" s="247" t="n">
        <f aca="false">O172*H172</f>
        <v>0</v>
      </c>
      <c r="Q172" s="247" t="n">
        <v>0</v>
      </c>
      <c r="R172" s="247" t="n">
        <f aca="false">Q172*H172</f>
        <v>0</v>
      </c>
      <c r="S172" s="247" t="n">
        <v>0</v>
      </c>
      <c r="T172" s="248" t="n">
        <f aca="false">S172*H172</f>
        <v>0</v>
      </c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R172" s="249" t="s">
        <v>166</v>
      </c>
      <c r="AT172" s="249" t="s">
        <v>162</v>
      </c>
      <c r="AU172" s="249" t="s">
        <v>88</v>
      </c>
      <c r="AY172" s="3" t="s">
        <v>160</v>
      </c>
      <c r="BE172" s="250" t="n">
        <f aca="false">IF(N172="základní",J172,0)</f>
        <v>0</v>
      </c>
      <c r="BF172" s="250" t="n">
        <f aca="false">IF(N172="snížená",J172,0)</f>
        <v>0</v>
      </c>
      <c r="BG172" s="250" t="n">
        <f aca="false">IF(N172="zákl. přenesená",J172,0)</f>
        <v>0</v>
      </c>
      <c r="BH172" s="250" t="n">
        <f aca="false">IF(N172="sníž. přenesená",J172,0)</f>
        <v>0</v>
      </c>
      <c r="BI172" s="250" t="n">
        <f aca="false">IF(N172="nulová",J172,0)</f>
        <v>0</v>
      </c>
      <c r="BJ172" s="3" t="s">
        <v>86</v>
      </c>
      <c r="BK172" s="250" t="n">
        <f aca="false">ROUND(I172*H172,2)</f>
        <v>0</v>
      </c>
      <c r="BL172" s="3" t="s">
        <v>166</v>
      </c>
      <c r="BM172" s="249" t="s">
        <v>256</v>
      </c>
    </row>
    <row r="173" s="251" customFormat="true" ht="12.8" hidden="false" customHeight="false" outlineLevel="0" collapsed="false">
      <c r="B173" s="252"/>
      <c r="C173" s="253"/>
      <c r="D173" s="254" t="s">
        <v>168</v>
      </c>
      <c r="E173" s="255"/>
      <c r="F173" s="256" t="s">
        <v>2136</v>
      </c>
      <c r="G173" s="253"/>
      <c r="H173" s="257" t="n">
        <v>0.602</v>
      </c>
      <c r="I173" s="258"/>
      <c r="J173" s="253"/>
      <c r="K173" s="253"/>
      <c r="L173" s="259"/>
      <c r="M173" s="260"/>
      <c r="N173" s="261"/>
      <c r="O173" s="261"/>
      <c r="P173" s="261"/>
      <c r="Q173" s="261"/>
      <c r="R173" s="261"/>
      <c r="S173" s="261"/>
      <c r="T173" s="262"/>
      <c r="AT173" s="263" t="s">
        <v>168</v>
      </c>
      <c r="AU173" s="263" t="s">
        <v>88</v>
      </c>
      <c r="AV173" s="251" t="s">
        <v>88</v>
      </c>
      <c r="AW173" s="251" t="s">
        <v>35</v>
      </c>
      <c r="AX173" s="251" t="s">
        <v>86</v>
      </c>
      <c r="AY173" s="263" t="s">
        <v>160</v>
      </c>
    </row>
    <row r="174" s="264" customFormat="true" ht="12.8" hidden="false" customHeight="false" outlineLevel="0" collapsed="false">
      <c r="B174" s="265"/>
      <c r="C174" s="266"/>
      <c r="D174" s="254" t="s">
        <v>168</v>
      </c>
      <c r="E174" s="267"/>
      <c r="F174" s="268" t="s">
        <v>2137</v>
      </c>
      <c r="G174" s="266"/>
      <c r="H174" s="269" t="n">
        <v>0.602</v>
      </c>
      <c r="I174" s="270"/>
      <c r="J174" s="266"/>
      <c r="K174" s="266"/>
      <c r="L174" s="271"/>
      <c r="M174" s="272"/>
      <c r="N174" s="273"/>
      <c r="O174" s="273"/>
      <c r="P174" s="273"/>
      <c r="Q174" s="273"/>
      <c r="R174" s="273"/>
      <c r="S174" s="273"/>
      <c r="T174" s="274"/>
      <c r="AT174" s="275" t="s">
        <v>168</v>
      </c>
      <c r="AU174" s="275" t="s">
        <v>88</v>
      </c>
      <c r="AV174" s="264" t="s">
        <v>166</v>
      </c>
      <c r="AW174" s="264" t="s">
        <v>35</v>
      </c>
      <c r="AX174" s="264" t="s">
        <v>79</v>
      </c>
      <c r="AY174" s="275" t="s">
        <v>160</v>
      </c>
    </row>
    <row r="175" s="276" customFormat="true" ht="12.8" hidden="false" customHeight="false" outlineLevel="0" collapsed="false">
      <c r="B175" s="277"/>
      <c r="C175" s="278"/>
      <c r="D175" s="254" t="s">
        <v>168</v>
      </c>
      <c r="E175" s="279"/>
      <c r="F175" s="280" t="s">
        <v>2138</v>
      </c>
      <c r="G175" s="278"/>
      <c r="H175" s="279"/>
      <c r="I175" s="281"/>
      <c r="J175" s="278"/>
      <c r="K175" s="278"/>
      <c r="L175" s="282"/>
      <c r="M175" s="283"/>
      <c r="N175" s="284"/>
      <c r="O175" s="284"/>
      <c r="P175" s="284"/>
      <c r="Q175" s="284"/>
      <c r="R175" s="284"/>
      <c r="S175" s="284"/>
      <c r="T175" s="285"/>
      <c r="AT175" s="286" t="s">
        <v>168</v>
      </c>
      <c r="AU175" s="286" t="s">
        <v>88</v>
      </c>
      <c r="AV175" s="276" t="s">
        <v>86</v>
      </c>
      <c r="AW175" s="276" t="s">
        <v>35</v>
      </c>
      <c r="AX175" s="276" t="s">
        <v>79</v>
      </c>
      <c r="AY175" s="286" t="s">
        <v>160</v>
      </c>
    </row>
    <row r="176" s="276" customFormat="true" ht="12.8" hidden="false" customHeight="false" outlineLevel="0" collapsed="false">
      <c r="B176" s="277"/>
      <c r="C176" s="278"/>
      <c r="D176" s="254" t="s">
        <v>168</v>
      </c>
      <c r="E176" s="279"/>
      <c r="F176" s="280" t="s">
        <v>2139</v>
      </c>
      <c r="G176" s="278"/>
      <c r="H176" s="279"/>
      <c r="I176" s="281"/>
      <c r="J176" s="278"/>
      <c r="K176" s="278"/>
      <c r="L176" s="282"/>
      <c r="M176" s="283"/>
      <c r="N176" s="284"/>
      <c r="O176" s="284"/>
      <c r="P176" s="284"/>
      <c r="Q176" s="284"/>
      <c r="R176" s="284"/>
      <c r="S176" s="284"/>
      <c r="T176" s="285"/>
      <c r="AT176" s="286" t="s">
        <v>168</v>
      </c>
      <c r="AU176" s="286" t="s">
        <v>88</v>
      </c>
      <c r="AV176" s="276" t="s">
        <v>86</v>
      </c>
      <c r="AW176" s="276" t="s">
        <v>35</v>
      </c>
      <c r="AX176" s="276" t="s">
        <v>79</v>
      </c>
      <c r="AY176" s="286" t="s">
        <v>160</v>
      </c>
    </row>
    <row r="177" s="276" customFormat="true" ht="12.8" hidden="false" customHeight="false" outlineLevel="0" collapsed="false">
      <c r="B177" s="277"/>
      <c r="C177" s="278"/>
      <c r="D177" s="254" t="s">
        <v>168</v>
      </c>
      <c r="E177" s="279"/>
      <c r="F177" s="280" t="s">
        <v>2140</v>
      </c>
      <c r="G177" s="278"/>
      <c r="H177" s="279"/>
      <c r="I177" s="281"/>
      <c r="J177" s="278"/>
      <c r="K177" s="278"/>
      <c r="L177" s="282"/>
      <c r="M177" s="283"/>
      <c r="N177" s="284"/>
      <c r="O177" s="284"/>
      <c r="P177" s="284"/>
      <c r="Q177" s="284"/>
      <c r="R177" s="284"/>
      <c r="S177" s="284"/>
      <c r="T177" s="285"/>
      <c r="AT177" s="286" t="s">
        <v>168</v>
      </c>
      <c r="AU177" s="286" t="s">
        <v>88</v>
      </c>
      <c r="AV177" s="276" t="s">
        <v>86</v>
      </c>
      <c r="AW177" s="276" t="s">
        <v>35</v>
      </c>
      <c r="AX177" s="276" t="s">
        <v>79</v>
      </c>
      <c r="AY177" s="286" t="s">
        <v>160</v>
      </c>
    </row>
    <row r="178" s="220" customFormat="true" ht="22.8" hidden="false" customHeight="true" outlineLevel="0" collapsed="false">
      <c r="B178" s="221"/>
      <c r="C178" s="222"/>
      <c r="D178" s="223" t="s">
        <v>78</v>
      </c>
      <c r="E178" s="235" t="s">
        <v>2159</v>
      </c>
      <c r="F178" s="235" t="s">
        <v>2160</v>
      </c>
      <c r="G178" s="222"/>
      <c r="H178" s="222"/>
      <c r="I178" s="225"/>
      <c r="J178" s="236" t="n">
        <f aca="false">BK178</f>
        <v>0</v>
      </c>
      <c r="K178" s="222"/>
      <c r="L178" s="227"/>
      <c r="M178" s="228"/>
      <c r="N178" s="229"/>
      <c r="O178" s="229"/>
      <c r="P178" s="230" t="n">
        <f aca="false">SUM(P179:P232)</f>
        <v>0</v>
      </c>
      <c r="Q178" s="229"/>
      <c r="R178" s="230" t="n">
        <f aca="false">SUM(R179:R232)</f>
        <v>0</v>
      </c>
      <c r="S178" s="229"/>
      <c r="T178" s="231" t="n">
        <f aca="false">SUM(T179:T232)</f>
        <v>0</v>
      </c>
      <c r="AR178" s="232" t="s">
        <v>86</v>
      </c>
      <c r="AT178" s="233" t="s">
        <v>78</v>
      </c>
      <c r="AU178" s="233" t="s">
        <v>86</v>
      </c>
      <c r="AY178" s="232" t="s">
        <v>160</v>
      </c>
      <c r="BK178" s="234" t="n">
        <f aca="false">SUM(BK179:BK232)</f>
        <v>0</v>
      </c>
    </row>
    <row r="179" s="31" customFormat="true" ht="16.5" hidden="false" customHeight="true" outlineLevel="0" collapsed="false">
      <c r="A179" s="24"/>
      <c r="B179" s="25"/>
      <c r="C179" s="287" t="s">
        <v>204</v>
      </c>
      <c r="D179" s="287" t="s">
        <v>262</v>
      </c>
      <c r="E179" s="288" t="s">
        <v>2161</v>
      </c>
      <c r="F179" s="289" t="s">
        <v>2162</v>
      </c>
      <c r="G179" s="290" t="s">
        <v>2135</v>
      </c>
      <c r="H179" s="291" t="n">
        <v>2.409</v>
      </c>
      <c r="I179" s="292"/>
      <c r="J179" s="293" t="n">
        <f aca="false">ROUND(I179*H179,2)</f>
        <v>0</v>
      </c>
      <c r="K179" s="294"/>
      <c r="L179" s="295"/>
      <c r="M179" s="296"/>
      <c r="N179" s="297" t="s">
        <v>44</v>
      </c>
      <c r="O179" s="74"/>
      <c r="P179" s="247" t="n">
        <f aca="false">O179*H179</f>
        <v>0</v>
      </c>
      <c r="Q179" s="247" t="n">
        <v>0</v>
      </c>
      <c r="R179" s="247" t="n">
        <f aca="false">Q179*H179</f>
        <v>0</v>
      </c>
      <c r="S179" s="247" t="n">
        <v>0</v>
      </c>
      <c r="T179" s="248" t="n">
        <f aca="false">S179*H179</f>
        <v>0</v>
      </c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R179" s="249" t="s">
        <v>200</v>
      </c>
      <c r="AT179" s="249" t="s">
        <v>262</v>
      </c>
      <c r="AU179" s="249" t="s">
        <v>88</v>
      </c>
      <c r="AY179" s="3" t="s">
        <v>160</v>
      </c>
      <c r="BE179" s="250" t="n">
        <f aca="false">IF(N179="základní",J179,0)</f>
        <v>0</v>
      </c>
      <c r="BF179" s="250" t="n">
        <f aca="false">IF(N179="snížená",J179,0)</f>
        <v>0</v>
      </c>
      <c r="BG179" s="250" t="n">
        <f aca="false">IF(N179="zákl. přenesená",J179,0)</f>
        <v>0</v>
      </c>
      <c r="BH179" s="250" t="n">
        <f aca="false">IF(N179="sníž. přenesená",J179,0)</f>
        <v>0</v>
      </c>
      <c r="BI179" s="250" t="n">
        <f aca="false">IF(N179="nulová",J179,0)</f>
        <v>0</v>
      </c>
      <c r="BJ179" s="3" t="s">
        <v>86</v>
      </c>
      <c r="BK179" s="250" t="n">
        <f aca="false">ROUND(I179*H179,2)</f>
        <v>0</v>
      </c>
      <c r="BL179" s="3" t="s">
        <v>166</v>
      </c>
      <c r="BM179" s="249" t="s">
        <v>267</v>
      </c>
    </row>
    <row r="180" s="251" customFormat="true" ht="12.8" hidden="false" customHeight="false" outlineLevel="0" collapsed="false">
      <c r="B180" s="252"/>
      <c r="C180" s="253"/>
      <c r="D180" s="254" t="s">
        <v>168</v>
      </c>
      <c r="E180" s="255"/>
      <c r="F180" s="256" t="s">
        <v>2163</v>
      </c>
      <c r="G180" s="253"/>
      <c r="H180" s="257" t="n">
        <v>2.409</v>
      </c>
      <c r="I180" s="258"/>
      <c r="J180" s="253"/>
      <c r="K180" s="253"/>
      <c r="L180" s="259"/>
      <c r="M180" s="260"/>
      <c r="N180" s="261"/>
      <c r="O180" s="261"/>
      <c r="P180" s="261"/>
      <c r="Q180" s="261"/>
      <c r="R180" s="261"/>
      <c r="S180" s="261"/>
      <c r="T180" s="262"/>
      <c r="AT180" s="263" t="s">
        <v>168</v>
      </c>
      <c r="AU180" s="263" t="s">
        <v>88</v>
      </c>
      <c r="AV180" s="251" t="s">
        <v>88</v>
      </c>
      <c r="AW180" s="251" t="s">
        <v>35</v>
      </c>
      <c r="AX180" s="251" t="s">
        <v>86</v>
      </c>
      <c r="AY180" s="263" t="s">
        <v>160</v>
      </c>
    </row>
    <row r="181" s="264" customFormat="true" ht="12.8" hidden="false" customHeight="false" outlineLevel="0" collapsed="false">
      <c r="B181" s="265"/>
      <c r="C181" s="266"/>
      <c r="D181" s="254" t="s">
        <v>168</v>
      </c>
      <c r="E181" s="267"/>
      <c r="F181" s="268" t="s">
        <v>2137</v>
      </c>
      <c r="G181" s="266"/>
      <c r="H181" s="269" t="n">
        <v>2.409</v>
      </c>
      <c r="I181" s="270"/>
      <c r="J181" s="266"/>
      <c r="K181" s="266"/>
      <c r="L181" s="271"/>
      <c r="M181" s="272"/>
      <c r="N181" s="273"/>
      <c r="O181" s="273"/>
      <c r="P181" s="273"/>
      <c r="Q181" s="273"/>
      <c r="R181" s="273"/>
      <c r="S181" s="273"/>
      <c r="T181" s="274"/>
      <c r="AT181" s="275" t="s">
        <v>168</v>
      </c>
      <c r="AU181" s="275" t="s">
        <v>88</v>
      </c>
      <c r="AV181" s="264" t="s">
        <v>166</v>
      </c>
      <c r="AW181" s="264" t="s">
        <v>35</v>
      </c>
      <c r="AX181" s="264" t="s">
        <v>79</v>
      </c>
      <c r="AY181" s="275" t="s">
        <v>160</v>
      </c>
    </row>
    <row r="182" s="276" customFormat="true" ht="12.8" hidden="false" customHeight="false" outlineLevel="0" collapsed="false">
      <c r="B182" s="277"/>
      <c r="C182" s="278"/>
      <c r="D182" s="254" t="s">
        <v>168</v>
      </c>
      <c r="E182" s="279"/>
      <c r="F182" s="280" t="s">
        <v>2138</v>
      </c>
      <c r="G182" s="278"/>
      <c r="H182" s="279"/>
      <c r="I182" s="281"/>
      <c r="J182" s="278"/>
      <c r="K182" s="278"/>
      <c r="L182" s="282"/>
      <c r="M182" s="283"/>
      <c r="N182" s="284"/>
      <c r="O182" s="284"/>
      <c r="P182" s="284"/>
      <c r="Q182" s="284"/>
      <c r="R182" s="284"/>
      <c r="S182" s="284"/>
      <c r="T182" s="285"/>
      <c r="AT182" s="286" t="s">
        <v>168</v>
      </c>
      <c r="AU182" s="286" t="s">
        <v>88</v>
      </c>
      <c r="AV182" s="276" t="s">
        <v>86</v>
      </c>
      <c r="AW182" s="276" t="s">
        <v>35</v>
      </c>
      <c r="AX182" s="276" t="s">
        <v>79</v>
      </c>
      <c r="AY182" s="286" t="s">
        <v>160</v>
      </c>
    </row>
    <row r="183" s="276" customFormat="true" ht="12.8" hidden="false" customHeight="false" outlineLevel="0" collapsed="false">
      <c r="B183" s="277"/>
      <c r="C183" s="278"/>
      <c r="D183" s="254" t="s">
        <v>168</v>
      </c>
      <c r="E183" s="279"/>
      <c r="F183" s="280" t="s">
        <v>2139</v>
      </c>
      <c r="G183" s="278"/>
      <c r="H183" s="279"/>
      <c r="I183" s="281"/>
      <c r="J183" s="278"/>
      <c r="K183" s="278"/>
      <c r="L183" s="282"/>
      <c r="M183" s="283"/>
      <c r="N183" s="284"/>
      <c r="O183" s="284"/>
      <c r="P183" s="284"/>
      <c r="Q183" s="284"/>
      <c r="R183" s="284"/>
      <c r="S183" s="284"/>
      <c r="T183" s="285"/>
      <c r="AT183" s="286" t="s">
        <v>168</v>
      </c>
      <c r="AU183" s="286" t="s">
        <v>88</v>
      </c>
      <c r="AV183" s="276" t="s">
        <v>86</v>
      </c>
      <c r="AW183" s="276" t="s">
        <v>35</v>
      </c>
      <c r="AX183" s="276" t="s">
        <v>79</v>
      </c>
      <c r="AY183" s="286" t="s">
        <v>160</v>
      </c>
    </row>
    <row r="184" s="276" customFormat="true" ht="12.8" hidden="false" customHeight="false" outlineLevel="0" collapsed="false">
      <c r="B184" s="277"/>
      <c r="C184" s="278"/>
      <c r="D184" s="254" t="s">
        <v>168</v>
      </c>
      <c r="E184" s="279"/>
      <c r="F184" s="280" t="s">
        <v>2140</v>
      </c>
      <c r="G184" s="278"/>
      <c r="H184" s="279"/>
      <c r="I184" s="281"/>
      <c r="J184" s="278"/>
      <c r="K184" s="278"/>
      <c r="L184" s="282"/>
      <c r="M184" s="283"/>
      <c r="N184" s="284"/>
      <c r="O184" s="284"/>
      <c r="P184" s="284"/>
      <c r="Q184" s="284"/>
      <c r="R184" s="284"/>
      <c r="S184" s="284"/>
      <c r="T184" s="285"/>
      <c r="AT184" s="286" t="s">
        <v>168</v>
      </c>
      <c r="AU184" s="286" t="s">
        <v>88</v>
      </c>
      <c r="AV184" s="276" t="s">
        <v>86</v>
      </c>
      <c r="AW184" s="276" t="s">
        <v>35</v>
      </c>
      <c r="AX184" s="276" t="s">
        <v>79</v>
      </c>
      <c r="AY184" s="286" t="s">
        <v>160</v>
      </c>
    </row>
    <row r="185" s="31" customFormat="true" ht="16.5" hidden="false" customHeight="true" outlineLevel="0" collapsed="false">
      <c r="A185" s="24"/>
      <c r="B185" s="25"/>
      <c r="C185" s="287" t="s">
        <v>210</v>
      </c>
      <c r="D185" s="287" t="s">
        <v>262</v>
      </c>
      <c r="E185" s="288" t="s">
        <v>2164</v>
      </c>
      <c r="F185" s="289" t="s">
        <v>2142</v>
      </c>
      <c r="G185" s="290" t="s">
        <v>2135</v>
      </c>
      <c r="H185" s="291" t="n">
        <v>16.863</v>
      </c>
      <c r="I185" s="292"/>
      <c r="J185" s="293" t="n">
        <f aca="false">ROUND(I185*H185,2)</f>
        <v>0</v>
      </c>
      <c r="K185" s="294"/>
      <c r="L185" s="295"/>
      <c r="M185" s="296"/>
      <c r="N185" s="297" t="s">
        <v>44</v>
      </c>
      <c r="O185" s="74"/>
      <c r="P185" s="247" t="n">
        <f aca="false">O185*H185</f>
        <v>0</v>
      </c>
      <c r="Q185" s="247" t="n">
        <v>0</v>
      </c>
      <c r="R185" s="247" t="n">
        <f aca="false">Q185*H185</f>
        <v>0</v>
      </c>
      <c r="S185" s="247" t="n">
        <v>0</v>
      </c>
      <c r="T185" s="248" t="n">
        <f aca="false">S185*H185</f>
        <v>0</v>
      </c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R185" s="249" t="s">
        <v>200</v>
      </c>
      <c r="AT185" s="249" t="s">
        <v>262</v>
      </c>
      <c r="AU185" s="249" t="s">
        <v>88</v>
      </c>
      <c r="AY185" s="3" t="s">
        <v>160</v>
      </c>
      <c r="BE185" s="250" t="n">
        <f aca="false">IF(N185="základní",J185,0)</f>
        <v>0</v>
      </c>
      <c r="BF185" s="250" t="n">
        <f aca="false">IF(N185="snížená",J185,0)</f>
        <v>0</v>
      </c>
      <c r="BG185" s="250" t="n">
        <f aca="false">IF(N185="zákl. přenesená",J185,0)</f>
        <v>0</v>
      </c>
      <c r="BH185" s="250" t="n">
        <f aca="false">IF(N185="sníž. přenesená",J185,0)</f>
        <v>0</v>
      </c>
      <c r="BI185" s="250" t="n">
        <f aca="false">IF(N185="nulová",J185,0)</f>
        <v>0</v>
      </c>
      <c r="BJ185" s="3" t="s">
        <v>86</v>
      </c>
      <c r="BK185" s="250" t="n">
        <f aca="false">ROUND(I185*H185,2)</f>
        <v>0</v>
      </c>
      <c r="BL185" s="3" t="s">
        <v>166</v>
      </c>
      <c r="BM185" s="249" t="s">
        <v>282</v>
      </c>
    </row>
    <row r="186" s="251" customFormat="true" ht="12.8" hidden="false" customHeight="false" outlineLevel="0" collapsed="false">
      <c r="B186" s="252"/>
      <c r="C186" s="253"/>
      <c r="D186" s="254" t="s">
        <v>168</v>
      </c>
      <c r="E186" s="255"/>
      <c r="F186" s="256" t="s">
        <v>2165</v>
      </c>
      <c r="G186" s="253"/>
      <c r="H186" s="257" t="n">
        <v>16.863</v>
      </c>
      <c r="I186" s="258"/>
      <c r="J186" s="253"/>
      <c r="K186" s="253"/>
      <c r="L186" s="259"/>
      <c r="M186" s="260"/>
      <c r="N186" s="261"/>
      <c r="O186" s="261"/>
      <c r="P186" s="261"/>
      <c r="Q186" s="261"/>
      <c r="R186" s="261"/>
      <c r="S186" s="261"/>
      <c r="T186" s="262"/>
      <c r="AT186" s="263" t="s">
        <v>168</v>
      </c>
      <c r="AU186" s="263" t="s">
        <v>88</v>
      </c>
      <c r="AV186" s="251" t="s">
        <v>88</v>
      </c>
      <c r="AW186" s="251" t="s">
        <v>35</v>
      </c>
      <c r="AX186" s="251" t="s">
        <v>86</v>
      </c>
      <c r="AY186" s="263" t="s">
        <v>160</v>
      </c>
    </row>
    <row r="187" s="264" customFormat="true" ht="12.8" hidden="false" customHeight="false" outlineLevel="0" collapsed="false">
      <c r="B187" s="265"/>
      <c r="C187" s="266"/>
      <c r="D187" s="254" t="s">
        <v>168</v>
      </c>
      <c r="E187" s="267"/>
      <c r="F187" s="268" t="s">
        <v>2137</v>
      </c>
      <c r="G187" s="266"/>
      <c r="H187" s="269" t="n">
        <v>16.863</v>
      </c>
      <c r="I187" s="270"/>
      <c r="J187" s="266"/>
      <c r="K187" s="266"/>
      <c r="L187" s="271"/>
      <c r="M187" s="272"/>
      <c r="N187" s="273"/>
      <c r="O187" s="273"/>
      <c r="P187" s="273"/>
      <c r="Q187" s="273"/>
      <c r="R187" s="273"/>
      <c r="S187" s="273"/>
      <c r="T187" s="274"/>
      <c r="AT187" s="275" t="s">
        <v>168</v>
      </c>
      <c r="AU187" s="275" t="s">
        <v>88</v>
      </c>
      <c r="AV187" s="264" t="s">
        <v>166</v>
      </c>
      <c r="AW187" s="264" t="s">
        <v>35</v>
      </c>
      <c r="AX187" s="264" t="s">
        <v>79</v>
      </c>
      <c r="AY187" s="275" t="s">
        <v>160</v>
      </c>
    </row>
    <row r="188" s="276" customFormat="true" ht="12.8" hidden="false" customHeight="false" outlineLevel="0" collapsed="false">
      <c r="B188" s="277"/>
      <c r="C188" s="278"/>
      <c r="D188" s="254" t="s">
        <v>168</v>
      </c>
      <c r="E188" s="279"/>
      <c r="F188" s="280" t="s">
        <v>2138</v>
      </c>
      <c r="G188" s="278"/>
      <c r="H188" s="279"/>
      <c r="I188" s="281"/>
      <c r="J188" s="278"/>
      <c r="K188" s="278"/>
      <c r="L188" s="282"/>
      <c r="M188" s="283"/>
      <c r="N188" s="284"/>
      <c r="O188" s="284"/>
      <c r="P188" s="284"/>
      <c r="Q188" s="284"/>
      <c r="R188" s="284"/>
      <c r="S188" s="284"/>
      <c r="T188" s="285"/>
      <c r="AT188" s="286" t="s">
        <v>168</v>
      </c>
      <c r="AU188" s="286" t="s">
        <v>88</v>
      </c>
      <c r="AV188" s="276" t="s">
        <v>86</v>
      </c>
      <c r="AW188" s="276" t="s">
        <v>35</v>
      </c>
      <c r="AX188" s="276" t="s">
        <v>79</v>
      </c>
      <c r="AY188" s="286" t="s">
        <v>160</v>
      </c>
    </row>
    <row r="189" s="276" customFormat="true" ht="12.8" hidden="false" customHeight="false" outlineLevel="0" collapsed="false">
      <c r="B189" s="277"/>
      <c r="C189" s="278"/>
      <c r="D189" s="254" t="s">
        <v>168</v>
      </c>
      <c r="E189" s="279"/>
      <c r="F189" s="280" t="s">
        <v>2139</v>
      </c>
      <c r="G189" s="278"/>
      <c r="H189" s="279"/>
      <c r="I189" s="281"/>
      <c r="J189" s="278"/>
      <c r="K189" s="278"/>
      <c r="L189" s="282"/>
      <c r="M189" s="283"/>
      <c r="N189" s="284"/>
      <c r="O189" s="284"/>
      <c r="P189" s="284"/>
      <c r="Q189" s="284"/>
      <c r="R189" s="284"/>
      <c r="S189" s="284"/>
      <c r="T189" s="285"/>
      <c r="AT189" s="286" t="s">
        <v>168</v>
      </c>
      <c r="AU189" s="286" t="s">
        <v>88</v>
      </c>
      <c r="AV189" s="276" t="s">
        <v>86</v>
      </c>
      <c r="AW189" s="276" t="s">
        <v>35</v>
      </c>
      <c r="AX189" s="276" t="s">
        <v>79</v>
      </c>
      <c r="AY189" s="286" t="s">
        <v>160</v>
      </c>
    </row>
    <row r="190" s="276" customFormat="true" ht="12.8" hidden="false" customHeight="false" outlineLevel="0" collapsed="false">
      <c r="B190" s="277"/>
      <c r="C190" s="278"/>
      <c r="D190" s="254" t="s">
        <v>168</v>
      </c>
      <c r="E190" s="279"/>
      <c r="F190" s="280" t="s">
        <v>2140</v>
      </c>
      <c r="G190" s="278"/>
      <c r="H190" s="279"/>
      <c r="I190" s="281"/>
      <c r="J190" s="278"/>
      <c r="K190" s="278"/>
      <c r="L190" s="282"/>
      <c r="M190" s="283"/>
      <c r="N190" s="284"/>
      <c r="O190" s="284"/>
      <c r="P190" s="284"/>
      <c r="Q190" s="284"/>
      <c r="R190" s="284"/>
      <c r="S190" s="284"/>
      <c r="T190" s="285"/>
      <c r="AT190" s="286" t="s">
        <v>168</v>
      </c>
      <c r="AU190" s="286" t="s">
        <v>88</v>
      </c>
      <c r="AV190" s="276" t="s">
        <v>86</v>
      </c>
      <c r="AW190" s="276" t="s">
        <v>35</v>
      </c>
      <c r="AX190" s="276" t="s">
        <v>79</v>
      </c>
      <c r="AY190" s="286" t="s">
        <v>160</v>
      </c>
    </row>
    <row r="191" s="31" customFormat="true" ht="16.5" hidden="false" customHeight="true" outlineLevel="0" collapsed="false">
      <c r="A191" s="24"/>
      <c r="B191" s="25"/>
      <c r="C191" s="287" t="s">
        <v>218</v>
      </c>
      <c r="D191" s="287" t="s">
        <v>262</v>
      </c>
      <c r="E191" s="288" t="s">
        <v>2166</v>
      </c>
      <c r="F191" s="289" t="s">
        <v>2167</v>
      </c>
      <c r="G191" s="290" t="s">
        <v>2135</v>
      </c>
      <c r="H191" s="291" t="n">
        <v>2.409</v>
      </c>
      <c r="I191" s="292"/>
      <c r="J191" s="293" t="n">
        <f aca="false">ROUND(I191*H191,2)</f>
        <v>0</v>
      </c>
      <c r="K191" s="294"/>
      <c r="L191" s="295"/>
      <c r="M191" s="296"/>
      <c r="N191" s="297" t="s">
        <v>44</v>
      </c>
      <c r="O191" s="74"/>
      <c r="P191" s="247" t="n">
        <f aca="false">O191*H191</f>
        <v>0</v>
      </c>
      <c r="Q191" s="247" t="n">
        <v>0</v>
      </c>
      <c r="R191" s="247" t="n">
        <f aca="false">Q191*H191</f>
        <v>0</v>
      </c>
      <c r="S191" s="247" t="n">
        <v>0</v>
      </c>
      <c r="T191" s="248" t="n">
        <f aca="false">S191*H191</f>
        <v>0</v>
      </c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R191" s="249" t="s">
        <v>200</v>
      </c>
      <c r="AT191" s="249" t="s">
        <v>262</v>
      </c>
      <c r="AU191" s="249" t="s">
        <v>88</v>
      </c>
      <c r="AY191" s="3" t="s">
        <v>160</v>
      </c>
      <c r="BE191" s="250" t="n">
        <f aca="false">IF(N191="základní",J191,0)</f>
        <v>0</v>
      </c>
      <c r="BF191" s="250" t="n">
        <f aca="false">IF(N191="snížená",J191,0)</f>
        <v>0</v>
      </c>
      <c r="BG191" s="250" t="n">
        <f aca="false">IF(N191="zákl. přenesená",J191,0)</f>
        <v>0</v>
      </c>
      <c r="BH191" s="250" t="n">
        <f aca="false">IF(N191="sníž. přenesená",J191,0)</f>
        <v>0</v>
      </c>
      <c r="BI191" s="250" t="n">
        <f aca="false">IF(N191="nulová",J191,0)</f>
        <v>0</v>
      </c>
      <c r="BJ191" s="3" t="s">
        <v>86</v>
      </c>
      <c r="BK191" s="250" t="n">
        <f aca="false">ROUND(I191*H191,2)</f>
        <v>0</v>
      </c>
      <c r="BL191" s="3" t="s">
        <v>166</v>
      </c>
      <c r="BM191" s="249" t="s">
        <v>291</v>
      </c>
    </row>
    <row r="192" s="251" customFormat="true" ht="12.8" hidden="false" customHeight="false" outlineLevel="0" collapsed="false">
      <c r="B192" s="252"/>
      <c r="C192" s="253"/>
      <c r="D192" s="254" t="s">
        <v>168</v>
      </c>
      <c r="E192" s="255"/>
      <c r="F192" s="256" t="s">
        <v>2163</v>
      </c>
      <c r="G192" s="253"/>
      <c r="H192" s="257" t="n">
        <v>2.409</v>
      </c>
      <c r="I192" s="258"/>
      <c r="J192" s="253"/>
      <c r="K192" s="253"/>
      <c r="L192" s="259"/>
      <c r="M192" s="260"/>
      <c r="N192" s="261"/>
      <c r="O192" s="261"/>
      <c r="P192" s="261"/>
      <c r="Q192" s="261"/>
      <c r="R192" s="261"/>
      <c r="S192" s="261"/>
      <c r="T192" s="262"/>
      <c r="AT192" s="263" t="s">
        <v>168</v>
      </c>
      <c r="AU192" s="263" t="s">
        <v>88</v>
      </c>
      <c r="AV192" s="251" t="s">
        <v>88</v>
      </c>
      <c r="AW192" s="251" t="s">
        <v>35</v>
      </c>
      <c r="AX192" s="251" t="s">
        <v>86</v>
      </c>
      <c r="AY192" s="263" t="s">
        <v>160</v>
      </c>
    </row>
    <row r="193" s="264" customFormat="true" ht="12.8" hidden="false" customHeight="false" outlineLevel="0" collapsed="false">
      <c r="B193" s="265"/>
      <c r="C193" s="266"/>
      <c r="D193" s="254" t="s">
        <v>168</v>
      </c>
      <c r="E193" s="267"/>
      <c r="F193" s="268" t="s">
        <v>2137</v>
      </c>
      <c r="G193" s="266"/>
      <c r="H193" s="269" t="n">
        <v>2.409</v>
      </c>
      <c r="I193" s="270"/>
      <c r="J193" s="266"/>
      <c r="K193" s="266"/>
      <c r="L193" s="271"/>
      <c r="M193" s="272"/>
      <c r="N193" s="273"/>
      <c r="O193" s="273"/>
      <c r="P193" s="273"/>
      <c r="Q193" s="273"/>
      <c r="R193" s="273"/>
      <c r="S193" s="273"/>
      <c r="T193" s="274"/>
      <c r="AT193" s="275" t="s">
        <v>168</v>
      </c>
      <c r="AU193" s="275" t="s">
        <v>88</v>
      </c>
      <c r="AV193" s="264" t="s">
        <v>166</v>
      </c>
      <c r="AW193" s="264" t="s">
        <v>35</v>
      </c>
      <c r="AX193" s="264" t="s">
        <v>79</v>
      </c>
      <c r="AY193" s="275" t="s">
        <v>160</v>
      </c>
    </row>
    <row r="194" s="276" customFormat="true" ht="12.8" hidden="false" customHeight="false" outlineLevel="0" collapsed="false">
      <c r="B194" s="277"/>
      <c r="C194" s="278"/>
      <c r="D194" s="254" t="s">
        <v>168</v>
      </c>
      <c r="E194" s="279"/>
      <c r="F194" s="280" t="s">
        <v>2138</v>
      </c>
      <c r="G194" s="278"/>
      <c r="H194" s="279"/>
      <c r="I194" s="281"/>
      <c r="J194" s="278"/>
      <c r="K194" s="278"/>
      <c r="L194" s="282"/>
      <c r="M194" s="283"/>
      <c r="N194" s="284"/>
      <c r="O194" s="284"/>
      <c r="P194" s="284"/>
      <c r="Q194" s="284"/>
      <c r="R194" s="284"/>
      <c r="S194" s="284"/>
      <c r="T194" s="285"/>
      <c r="AT194" s="286" t="s">
        <v>168</v>
      </c>
      <c r="AU194" s="286" t="s">
        <v>88</v>
      </c>
      <c r="AV194" s="276" t="s">
        <v>86</v>
      </c>
      <c r="AW194" s="276" t="s">
        <v>35</v>
      </c>
      <c r="AX194" s="276" t="s">
        <v>79</v>
      </c>
      <c r="AY194" s="286" t="s">
        <v>160</v>
      </c>
    </row>
    <row r="195" s="276" customFormat="true" ht="12.8" hidden="false" customHeight="false" outlineLevel="0" collapsed="false">
      <c r="B195" s="277"/>
      <c r="C195" s="278"/>
      <c r="D195" s="254" t="s">
        <v>168</v>
      </c>
      <c r="E195" s="279"/>
      <c r="F195" s="280" t="s">
        <v>2139</v>
      </c>
      <c r="G195" s="278"/>
      <c r="H195" s="279"/>
      <c r="I195" s="281"/>
      <c r="J195" s="278"/>
      <c r="K195" s="278"/>
      <c r="L195" s="282"/>
      <c r="M195" s="283"/>
      <c r="N195" s="284"/>
      <c r="O195" s="284"/>
      <c r="P195" s="284"/>
      <c r="Q195" s="284"/>
      <c r="R195" s="284"/>
      <c r="S195" s="284"/>
      <c r="T195" s="285"/>
      <c r="AT195" s="286" t="s">
        <v>168</v>
      </c>
      <c r="AU195" s="286" t="s">
        <v>88</v>
      </c>
      <c r="AV195" s="276" t="s">
        <v>86</v>
      </c>
      <c r="AW195" s="276" t="s">
        <v>35</v>
      </c>
      <c r="AX195" s="276" t="s">
        <v>79</v>
      </c>
      <c r="AY195" s="286" t="s">
        <v>160</v>
      </c>
    </row>
    <row r="196" s="276" customFormat="true" ht="12.8" hidden="false" customHeight="false" outlineLevel="0" collapsed="false">
      <c r="B196" s="277"/>
      <c r="C196" s="278"/>
      <c r="D196" s="254" t="s">
        <v>168</v>
      </c>
      <c r="E196" s="279"/>
      <c r="F196" s="280" t="s">
        <v>2140</v>
      </c>
      <c r="G196" s="278"/>
      <c r="H196" s="279"/>
      <c r="I196" s="281"/>
      <c r="J196" s="278"/>
      <c r="K196" s="278"/>
      <c r="L196" s="282"/>
      <c r="M196" s="283"/>
      <c r="N196" s="284"/>
      <c r="O196" s="284"/>
      <c r="P196" s="284"/>
      <c r="Q196" s="284"/>
      <c r="R196" s="284"/>
      <c r="S196" s="284"/>
      <c r="T196" s="285"/>
      <c r="AT196" s="286" t="s">
        <v>168</v>
      </c>
      <c r="AU196" s="286" t="s">
        <v>88</v>
      </c>
      <c r="AV196" s="276" t="s">
        <v>86</v>
      </c>
      <c r="AW196" s="276" t="s">
        <v>35</v>
      </c>
      <c r="AX196" s="276" t="s">
        <v>79</v>
      </c>
      <c r="AY196" s="286" t="s">
        <v>160</v>
      </c>
    </row>
    <row r="197" s="31" customFormat="true" ht="16.5" hidden="false" customHeight="true" outlineLevel="0" collapsed="false">
      <c r="A197" s="24"/>
      <c r="B197" s="25"/>
      <c r="C197" s="287" t="s">
        <v>225</v>
      </c>
      <c r="D197" s="287" t="s">
        <v>262</v>
      </c>
      <c r="E197" s="288" t="s">
        <v>2168</v>
      </c>
      <c r="F197" s="289" t="s">
        <v>2169</v>
      </c>
      <c r="G197" s="290" t="s">
        <v>2135</v>
      </c>
      <c r="H197" s="291" t="n">
        <v>2.409</v>
      </c>
      <c r="I197" s="292"/>
      <c r="J197" s="293" t="n">
        <f aca="false">ROUND(I197*H197,2)</f>
        <v>0</v>
      </c>
      <c r="K197" s="294"/>
      <c r="L197" s="295"/>
      <c r="M197" s="296"/>
      <c r="N197" s="297" t="s">
        <v>44</v>
      </c>
      <c r="O197" s="74"/>
      <c r="P197" s="247" t="n">
        <f aca="false">O197*H197</f>
        <v>0</v>
      </c>
      <c r="Q197" s="247" t="n">
        <v>0</v>
      </c>
      <c r="R197" s="247" t="n">
        <f aca="false">Q197*H197</f>
        <v>0</v>
      </c>
      <c r="S197" s="247" t="n">
        <v>0</v>
      </c>
      <c r="T197" s="248" t="n">
        <f aca="false">S197*H197</f>
        <v>0</v>
      </c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R197" s="249" t="s">
        <v>200</v>
      </c>
      <c r="AT197" s="249" t="s">
        <v>262</v>
      </c>
      <c r="AU197" s="249" t="s">
        <v>88</v>
      </c>
      <c r="AY197" s="3" t="s">
        <v>160</v>
      </c>
      <c r="BE197" s="250" t="n">
        <f aca="false">IF(N197="základní",J197,0)</f>
        <v>0</v>
      </c>
      <c r="BF197" s="250" t="n">
        <f aca="false">IF(N197="snížená",J197,0)</f>
        <v>0</v>
      </c>
      <c r="BG197" s="250" t="n">
        <f aca="false">IF(N197="zákl. přenesená",J197,0)</f>
        <v>0</v>
      </c>
      <c r="BH197" s="250" t="n">
        <f aca="false">IF(N197="sníž. přenesená",J197,0)</f>
        <v>0</v>
      </c>
      <c r="BI197" s="250" t="n">
        <f aca="false">IF(N197="nulová",J197,0)</f>
        <v>0</v>
      </c>
      <c r="BJ197" s="3" t="s">
        <v>86</v>
      </c>
      <c r="BK197" s="250" t="n">
        <f aca="false">ROUND(I197*H197,2)</f>
        <v>0</v>
      </c>
      <c r="BL197" s="3" t="s">
        <v>166</v>
      </c>
      <c r="BM197" s="249" t="s">
        <v>301</v>
      </c>
    </row>
    <row r="198" s="251" customFormat="true" ht="12.8" hidden="false" customHeight="false" outlineLevel="0" collapsed="false">
      <c r="B198" s="252"/>
      <c r="C198" s="253"/>
      <c r="D198" s="254" t="s">
        <v>168</v>
      </c>
      <c r="E198" s="255"/>
      <c r="F198" s="256" t="s">
        <v>2163</v>
      </c>
      <c r="G198" s="253"/>
      <c r="H198" s="257" t="n">
        <v>2.409</v>
      </c>
      <c r="I198" s="258"/>
      <c r="J198" s="253"/>
      <c r="K198" s="253"/>
      <c r="L198" s="259"/>
      <c r="M198" s="260"/>
      <c r="N198" s="261"/>
      <c r="O198" s="261"/>
      <c r="P198" s="261"/>
      <c r="Q198" s="261"/>
      <c r="R198" s="261"/>
      <c r="S198" s="261"/>
      <c r="T198" s="262"/>
      <c r="AT198" s="263" t="s">
        <v>168</v>
      </c>
      <c r="AU198" s="263" t="s">
        <v>88</v>
      </c>
      <c r="AV198" s="251" t="s">
        <v>88</v>
      </c>
      <c r="AW198" s="251" t="s">
        <v>35</v>
      </c>
      <c r="AX198" s="251" t="s">
        <v>86</v>
      </c>
      <c r="AY198" s="263" t="s">
        <v>160</v>
      </c>
    </row>
    <row r="199" s="264" customFormat="true" ht="12.8" hidden="false" customHeight="false" outlineLevel="0" collapsed="false">
      <c r="B199" s="265"/>
      <c r="C199" s="266"/>
      <c r="D199" s="254" t="s">
        <v>168</v>
      </c>
      <c r="E199" s="267"/>
      <c r="F199" s="268" t="s">
        <v>2137</v>
      </c>
      <c r="G199" s="266"/>
      <c r="H199" s="269" t="n">
        <v>2.409</v>
      </c>
      <c r="I199" s="270"/>
      <c r="J199" s="266"/>
      <c r="K199" s="266"/>
      <c r="L199" s="271"/>
      <c r="M199" s="272"/>
      <c r="N199" s="273"/>
      <c r="O199" s="273"/>
      <c r="P199" s="273"/>
      <c r="Q199" s="273"/>
      <c r="R199" s="273"/>
      <c r="S199" s="273"/>
      <c r="T199" s="274"/>
      <c r="AT199" s="275" t="s">
        <v>168</v>
      </c>
      <c r="AU199" s="275" t="s">
        <v>88</v>
      </c>
      <c r="AV199" s="264" t="s">
        <v>166</v>
      </c>
      <c r="AW199" s="264" t="s">
        <v>35</v>
      </c>
      <c r="AX199" s="264" t="s">
        <v>79</v>
      </c>
      <c r="AY199" s="275" t="s">
        <v>160</v>
      </c>
    </row>
    <row r="200" s="276" customFormat="true" ht="12.8" hidden="false" customHeight="false" outlineLevel="0" collapsed="false">
      <c r="B200" s="277"/>
      <c r="C200" s="278"/>
      <c r="D200" s="254" t="s">
        <v>168</v>
      </c>
      <c r="E200" s="279"/>
      <c r="F200" s="280" t="s">
        <v>2138</v>
      </c>
      <c r="G200" s="278"/>
      <c r="H200" s="279"/>
      <c r="I200" s="281"/>
      <c r="J200" s="278"/>
      <c r="K200" s="278"/>
      <c r="L200" s="282"/>
      <c r="M200" s="283"/>
      <c r="N200" s="284"/>
      <c r="O200" s="284"/>
      <c r="P200" s="284"/>
      <c r="Q200" s="284"/>
      <c r="R200" s="284"/>
      <c r="S200" s="284"/>
      <c r="T200" s="285"/>
      <c r="AT200" s="286" t="s">
        <v>168</v>
      </c>
      <c r="AU200" s="286" t="s">
        <v>88</v>
      </c>
      <c r="AV200" s="276" t="s">
        <v>86</v>
      </c>
      <c r="AW200" s="276" t="s">
        <v>35</v>
      </c>
      <c r="AX200" s="276" t="s">
        <v>79</v>
      </c>
      <c r="AY200" s="286" t="s">
        <v>160</v>
      </c>
    </row>
    <row r="201" s="276" customFormat="true" ht="12.8" hidden="false" customHeight="false" outlineLevel="0" collapsed="false">
      <c r="B201" s="277"/>
      <c r="C201" s="278"/>
      <c r="D201" s="254" t="s">
        <v>168</v>
      </c>
      <c r="E201" s="279"/>
      <c r="F201" s="280" t="s">
        <v>2139</v>
      </c>
      <c r="G201" s="278"/>
      <c r="H201" s="279"/>
      <c r="I201" s="281"/>
      <c r="J201" s="278"/>
      <c r="K201" s="278"/>
      <c r="L201" s="282"/>
      <c r="M201" s="283"/>
      <c r="N201" s="284"/>
      <c r="O201" s="284"/>
      <c r="P201" s="284"/>
      <c r="Q201" s="284"/>
      <c r="R201" s="284"/>
      <c r="S201" s="284"/>
      <c r="T201" s="285"/>
      <c r="AT201" s="286" t="s">
        <v>168</v>
      </c>
      <c r="AU201" s="286" t="s">
        <v>88</v>
      </c>
      <c r="AV201" s="276" t="s">
        <v>86</v>
      </c>
      <c r="AW201" s="276" t="s">
        <v>35</v>
      </c>
      <c r="AX201" s="276" t="s">
        <v>79</v>
      </c>
      <c r="AY201" s="286" t="s">
        <v>160</v>
      </c>
    </row>
    <row r="202" s="276" customFormat="true" ht="12.8" hidden="false" customHeight="false" outlineLevel="0" collapsed="false">
      <c r="B202" s="277"/>
      <c r="C202" s="278"/>
      <c r="D202" s="254" t="s">
        <v>168</v>
      </c>
      <c r="E202" s="279"/>
      <c r="F202" s="280" t="s">
        <v>2140</v>
      </c>
      <c r="G202" s="278"/>
      <c r="H202" s="279"/>
      <c r="I202" s="281"/>
      <c r="J202" s="278"/>
      <c r="K202" s="278"/>
      <c r="L202" s="282"/>
      <c r="M202" s="283"/>
      <c r="N202" s="284"/>
      <c r="O202" s="284"/>
      <c r="P202" s="284"/>
      <c r="Q202" s="284"/>
      <c r="R202" s="284"/>
      <c r="S202" s="284"/>
      <c r="T202" s="285"/>
      <c r="AT202" s="286" t="s">
        <v>168</v>
      </c>
      <c r="AU202" s="286" t="s">
        <v>88</v>
      </c>
      <c r="AV202" s="276" t="s">
        <v>86</v>
      </c>
      <c r="AW202" s="276" t="s">
        <v>35</v>
      </c>
      <c r="AX202" s="276" t="s">
        <v>79</v>
      </c>
      <c r="AY202" s="286" t="s">
        <v>160</v>
      </c>
    </row>
    <row r="203" s="31" customFormat="true" ht="16.5" hidden="false" customHeight="true" outlineLevel="0" collapsed="false">
      <c r="A203" s="24"/>
      <c r="B203" s="25"/>
      <c r="C203" s="287" t="s">
        <v>232</v>
      </c>
      <c r="D203" s="287" t="s">
        <v>262</v>
      </c>
      <c r="E203" s="288" t="s">
        <v>2170</v>
      </c>
      <c r="F203" s="289" t="s">
        <v>2171</v>
      </c>
      <c r="G203" s="290" t="s">
        <v>2135</v>
      </c>
      <c r="H203" s="291" t="n">
        <v>2.409</v>
      </c>
      <c r="I203" s="292"/>
      <c r="J203" s="293" t="n">
        <f aca="false">ROUND(I203*H203,2)</f>
        <v>0</v>
      </c>
      <c r="K203" s="294"/>
      <c r="L203" s="295"/>
      <c r="M203" s="296"/>
      <c r="N203" s="297" t="s">
        <v>44</v>
      </c>
      <c r="O203" s="74"/>
      <c r="P203" s="247" t="n">
        <f aca="false">O203*H203</f>
        <v>0</v>
      </c>
      <c r="Q203" s="247" t="n">
        <v>0</v>
      </c>
      <c r="R203" s="247" t="n">
        <f aca="false">Q203*H203</f>
        <v>0</v>
      </c>
      <c r="S203" s="247" t="n">
        <v>0</v>
      </c>
      <c r="T203" s="248" t="n">
        <f aca="false">S203*H203</f>
        <v>0</v>
      </c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R203" s="249" t="s">
        <v>200</v>
      </c>
      <c r="AT203" s="249" t="s">
        <v>262</v>
      </c>
      <c r="AU203" s="249" t="s">
        <v>88</v>
      </c>
      <c r="AY203" s="3" t="s">
        <v>160</v>
      </c>
      <c r="BE203" s="250" t="n">
        <f aca="false">IF(N203="základní",J203,0)</f>
        <v>0</v>
      </c>
      <c r="BF203" s="250" t="n">
        <f aca="false">IF(N203="snížená",J203,0)</f>
        <v>0</v>
      </c>
      <c r="BG203" s="250" t="n">
        <f aca="false">IF(N203="zákl. přenesená",J203,0)</f>
        <v>0</v>
      </c>
      <c r="BH203" s="250" t="n">
        <f aca="false">IF(N203="sníž. přenesená",J203,0)</f>
        <v>0</v>
      </c>
      <c r="BI203" s="250" t="n">
        <f aca="false">IF(N203="nulová",J203,0)</f>
        <v>0</v>
      </c>
      <c r="BJ203" s="3" t="s">
        <v>86</v>
      </c>
      <c r="BK203" s="250" t="n">
        <f aca="false">ROUND(I203*H203,2)</f>
        <v>0</v>
      </c>
      <c r="BL203" s="3" t="s">
        <v>166</v>
      </c>
      <c r="BM203" s="249" t="s">
        <v>310</v>
      </c>
    </row>
    <row r="204" s="251" customFormat="true" ht="12.8" hidden="false" customHeight="false" outlineLevel="0" collapsed="false">
      <c r="B204" s="252"/>
      <c r="C204" s="253"/>
      <c r="D204" s="254" t="s">
        <v>168</v>
      </c>
      <c r="E204" s="255"/>
      <c r="F204" s="256" t="s">
        <v>2163</v>
      </c>
      <c r="G204" s="253"/>
      <c r="H204" s="257" t="n">
        <v>2.409</v>
      </c>
      <c r="I204" s="258"/>
      <c r="J204" s="253"/>
      <c r="K204" s="253"/>
      <c r="L204" s="259"/>
      <c r="M204" s="260"/>
      <c r="N204" s="261"/>
      <c r="O204" s="261"/>
      <c r="P204" s="261"/>
      <c r="Q204" s="261"/>
      <c r="R204" s="261"/>
      <c r="S204" s="261"/>
      <c r="T204" s="262"/>
      <c r="AT204" s="263" t="s">
        <v>168</v>
      </c>
      <c r="AU204" s="263" t="s">
        <v>88</v>
      </c>
      <c r="AV204" s="251" t="s">
        <v>88</v>
      </c>
      <c r="AW204" s="251" t="s">
        <v>35</v>
      </c>
      <c r="AX204" s="251" t="s">
        <v>86</v>
      </c>
      <c r="AY204" s="263" t="s">
        <v>160</v>
      </c>
    </row>
    <row r="205" s="264" customFormat="true" ht="12.8" hidden="false" customHeight="false" outlineLevel="0" collapsed="false">
      <c r="B205" s="265"/>
      <c r="C205" s="266"/>
      <c r="D205" s="254" t="s">
        <v>168</v>
      </c>
      <c r="E205" s="267"/>
      <c r="F205" s="268" t="s">
        <v>2137</v>
      </c>
      <c r="G205" s="266"/>
      <c r="H205" s="269" t="n">
        <v>2.409</v>
      </c>
      <c r="I205" s="270"/>
      <c r="J205" s="266"/>
      <c r="K205" s="266"/>
      <c r="L205" s="271"/>
      <c r="M205" s="272"/>
      <c r="N205" s="273"/>
      <c r="O205" s="273"/>
      <c r="P205" s="273"/>
      <c r="Q205" s="273"/>
      <c r="R205" s="273"/>
      <c r="S205" s="273"/>
      <c r="T205" s="274"/>
      <c r="AT205" s="275" t="s">
        <v>168</v>
      </c>
      <c r="AU205" s="275" t="s">
        <v>88</v>
      </c>
      <c r="AV205" s="264" t="s">
        <v>166</v>
      </c>
      <c r="AW205" s="264" t="s">
        <v>35</v>
      </c>
      <c r="AX205" s="264" t="s">
        <v>79</v>
      </c>
      <c r="AY205" s="275" t="s">
        <v>160</v>
      </c>
    </row>
    <row r="206" s="276" customFormat="true" ht="12.8" hidden="false" customHeight="false" outlineLevel="0" collapsed="false">
      <c r="B206" s="277"/>
      <c r="C206" s="278"/>
      <c r="D206" s="254" t="s">
        <v>168</v>
      </c>
      <c r="E206" s="279"/>
      <c r="F206" s="280" t="s">
        <v>2138</v>
      </c>
      <c r="G206" s="278"/>
      <c r="H206" s="279"/>
      <c r="I206" s="281"/>
      <c r="J206" s="278"/>
      <c r="K206" s="278"/>
      <c r="L206" s="282"/>
      <c r="M206" s="283"/>
      <c r="N206" s="284"/>
      <c r="O206" s="284"/>
      <c r="P206" s="284"/>
      <c r="Q206" s="284"/>
      <c r="R206" s="284"/>
      <c r="S206" s="284"/>
      <c r="T206" s="285"/>
      <c r="AT206" s="286" t="s">
        <v>168</v>
      </c>
      <c r="AU206" s="286" t="s">
        <v>88</v>
      </c>
      <c r="AV206" s="276" t="s">
        <v>86</v>
      </c>
      <c r="AW206" s="276" t="s">
        <v>35</v>
      </c>
      <c r="AX206" s="276" t="s">
        <v>79</v>
      </c>
      <c r="AY206" s="286" t="s">
        <v>160</v>
      </c>
    </row>
    <row r="207" s="276" customFormat="true" ht="12.8" hidden="false" customHeight="false" outlineLevel="0" collapsed="false">
      <c r="B207" s="277"/>
      <c r="C207" s="278"/>
      <c r="D207" s="254" t="s">
        <v>168</v>
      </c>
      <c r="E207" s="279"/>
      <c r="F207" s="280" t="s">
        <v>2139</v>
      </c>
      <c r="G207" s="278"/>
      <c r="H207" s="279"/>
      <c r="I207" s="281"/>
      <c r="J207" s="278"/>
      <c r="K207" s="278"/>
      <c r="L207" s="282"/>
      <c r="M207" s="283"/>
      <c r="N207" s="284"/>
      <c r="O207" s="284"/>
      <c r="P207" s="284"/>
      <c r="Q207" s="284"/>
      <c r="R207" s="284"/>
      <c r="S207" s="284"/>
      <c r="T207" s="285"/>
      <c r="AT207" s="286" t="s">
        <v>168</v>
      </c>
      <c r="AU207" s="286" t="s">
        <v>88</v>
      </c>
      <c r="AV207" s="276" t="s">
        <v>86</v>
      </c>
      <c r="AW207" s="276" t="s">
        <v>35</v>
      </c>
      <c r="AX207" s="276" t="s">
        <v>79</v>
      </c>
      <c r="AY207" s="286" t="s">
        <v>160</v>
      </c>
    </row>
    <row r="208" s="276" customFormat="true" ht="12.8" hidden="false" customHeight="false" outlineLevel="0" collapsed="false">
      <c r="B208" s="277"/>
      <c r="C208" s="278"/>
      <c r="D208" s="254" t="s">
        <v>168</v>
      </c>
      <c r="E208" s="279"/>
      <c r="F208" s="280" t="s">
        <v>2140</v>
      </c>
      <c r="G208" s="278"/>
      <c r="H208" s="279"/>
      <c r="I208" s="281"/>
      <c r="J208" s="278"/>
      <c r="K208" s="278"/>
      <c r="L208" s="282"/>
      <c r="M208" s="283"/>
      <c r="N208" s="284"/>
      <c r="O208" s="284"/>
      <c r="P208" s="284"/>
      <c r="Q208" s="284"/>
      <c r="R208" s="284"/>
      <c r="S208" s="284"/>
      <c r="T208" s="285"/>
      <c r="AT208" s="286" t="s">
        <v>168</v>
      </c>
      <c r="AU208" s="286" t="s">
        <v>88</v>
      </c>
      <c r="AV208" s="276" t="s">
        <v>86</v>
      </c>
      <c r="AW208" s="276" t="s">
        <v>35</v>
      </c>
      <c r="AX208" s="276" t="s">
        <v>79</v>
      </c>
      <c r="AY208" s="286" t="s">
        <v>160</v>
      </c>
    </row>
    <row r="209" s="31" customFormat="true" ht="16.5" hidden="false" customHeight="true" outlineLevel="0" collapsed="false">
      <c r="A209" s="24"/>
      <c r="B209" s="25"/>
      <c r="C209" s="287" t="s">
        <v>240</v>
      </c>
      <c r="D209" s="287" t="s">
        <v>262</v>
      </c>
      <c r="E209" s="288" t="s">
        <v>2172</v>
      </c>
      <c r="F209" s="289" t="s">
        <v>2173</v>
      </c>
      <c r="G209" s="290" t="s">
        <v>2135</v>
      </c>
      <c r="H209" s="291" t="n">
        <v>12.045</v>
      </c>
      <c r="I209" s="292"/>
      <c r="J209" s="293" t="n">
        <f aca="false">ROUND(I209*H209,2)</f>
        <v>0</v>
      </c>
      <c r="K209" s="294"/>
      <c r="L209" s="295"/>
      <c r="M209" s="296"/>
      <c r="N209" s="297" t="s">
        <v>44</v>
      </c>
      <c r="O209" s="74"/>
      <c r="P209" s="247" t="n">
        <f aca="false">O209*H209</f>
        <v>0</v>
      </c>
      <c r="Q209" s="247" t="n">
        <v>0</v>
      </c>
      <c r="R209" s="247" t="n">
        <f aca="false">Q209*H209</f>
        <v>0</v>
      </c>
      <c r="S209" s="247" t="n">
        <v>0</v>
      </c>
      <c r="T209" s="248" t="n">
        <f aca="false">S209*H209</f>
        <v>0</v>
      </c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R209" s="249" t="s">
        <v>200</v>
      </c>
      <c r="AT209" s="249" t="s">
        <v>262</v>
      </c>
      <c r="AU209" s="249" t="s">
        <v>88</v>
      </c>
      <c r="AY209" s="3" t="s">
        <v>160</v>
      </c>
      <c r="BE209" s="250" t="n">
        <f aca="false">IF(N209="základní",J209,0)</f>
        <v>0</v>
      </c>
      <c r="BF209" s="250" t="n">
        <f aca="false">IF(N209="snížená",J209,0)</f>
        <v>0</v>
      </c>
      <c r="BG209" s="250" t="n">
        <f aca="false">IF(N209="zákl. přenesená",J209,0)</f>
        <v>0</v>
      </c>
      <c r="BH209" s="250" t="n">
        <f aca="false">IF(N209="sníž. přenesená",J209,0)</f>
        <v>0</v>
      </c>
      <c r="BI209" s="250" t="n">
        <f aca="false">IF(N209="nulová",J209,0)</f>
        <v>0</v>
      </c>
      <c r="BJ209" s="3" t="s">
        <v>86</v>
      </c>
      <c r="BK209" s="250" t="n">
        <f aca="false">ROUND(I209*H209,2)</f>
        <v>0</v>
      </c>
      <c r="BL209" s="3" t="s">
        <v>166</v>
      </c>
      <c r="BM209" s="249" t="s">
        <v>324</v>
      </c>
    </row>
    <row r="210" s="251" customFormat="true" ht="12.8" hidden="false" customHeight="false" outlineLevel="0" collapsed="false">
      <c r="B210" s="252"/>
      <c r="C210" s="253"/>
      <c r="D210" s="254" t="s">
        <v>168</v>
      </c>
      <c r="E210" s="255"/>
      <c r="F210" s="256" t="s">
        <v>2174</v>
      </c>
      <c r="G210" s="253"/>
      <c r="H210" s="257" t="n">
        <v>12.045</v>
      </c>
      <c r="I210" s="258"/>
      <c r="J210" s="253"/>
      <c r="K210" s="253"/>
      <c r="L210" s="259"/>
      <c r="M210" s="260"/>
      <c r="N210" s="261"/>
      <c r="O210" s="261"/>
      <c r="P210" s="261"/>
      <c r="Q210" s="261"/>
      <c r="R210" s="261"/>
      <c r="S210" s="261"/>
      <c r="T210" s="262"/>
      <c r="AT210" s="263" t="s">
        <v>168</v>
      </c>
      <c r="AU210" s="263" t="s">
        <v>88</v>
      </c>
      <c r="AV210" s="251" t="s">
        <v>88</v>
      </c>
      <c r="AW210" s="251" t="s">
        <v>35</v>
      </c>
      <c r="AX210" s="251" t="s">
        <v>86</v>
      </c>
      <c r="AY210" s="263" t="s">
        <v>160</v>
      </c>
    </row>
    <row r="211" s="264" customFormat="true" ht="12.8" hidden="false" customHeight="false" outlineLevel="0" collapsed="false">
      <c r="B211" s="265"/>
      <c r="C211" s="266"/>
      <c r="D211" s="254" t="s">
        <v>168</v>
      </c>
      <c r="E211" s="267"/>
      <c r="F211" s="268" t="s">
        <v>2137</v>
      </c>
      <c r="G211" s="266"/>
      <c r="H211" s="269" t="n">
        <v>12.045</v>
      </c>
      <c r="I211" s="270"/>
      <c r="J211" s="266"/>
      <c r="K211" s="266"/>
      <c r="L211" s="271"/>
      <c r="M211" s="272"/>
      <c r="N211" s="273"/>
      <c r="O211" s="273"/>
      <c r="P211" s="273"/>
      <c r="Q211" s="273"/>
      <c r="R211" s="273"/>
      <c r="S211" s="273"/>
      <c r="T211" s="274"/>
      <c r="AT211" s="275" t="s">
        <v>168</v>
      </c>
      <c r="AU211" s="275" t="s">
        <v>88</v>
      </c>
      <c r="AV211" s="264" t="s">
        <v>166</v>
      </c>
      <c r="AW211" s="264" t="s">
        <v>35</v>
      </c>
      <c r="AX211" s="264" t="s">
        <v>79</v>
      </c>
      <c r="AY211" s="275" t="s">
        <v>160</v>
      </c>
    </row>
    <row r="212" s="276" customFormat="true" ht="12.8" hidden="false" customHeight="false" outlineLevel="0" collapsed="false">
      <c r="B212" s="277"/>
      <c r="C212" s="278"/>
      <c r="D212" s="254" t="s">
        <v>168</v>
      </c>
      <c r="E212" s="279"/>
      <c r="F212" s="280" t="s">
        <v>2138</v>
      </c>
      <c r="G212" s="278"/>
      <c r="H212" s="279"/>
      <c r="I212" s="281"/>
      <c r="J212" s="278"/>
      <c r="K212" s="278"/>
      <c r="L212" s="282"/>
      <c r="M212" s="283"/>
      <c r="N212" s="284"/>
      <c r="O212" s="284"/>
      <c r="P212" s="284"/>
      <c r="Q212" s="284"/>
      <c r="R212" s="284"/>
      <c r="S212" s="284"/>
      <c r="T212" s="285"/>
      <c r="AT212" s="286" t="s">
        <v>168</v>
      </c>
      <c r="AU212" s="286" t="s">
        <v>88</v>
      </c>
      <c r="AV212" s="276" t="s">
        <v>86</v>
      </c>
      <c r="AW212" s="276" t="s">
        <v>35</v>
      </c>
      <c r="AX212" s="276" t="s">
        <v>79</v>
      </c>
      <c r="AY212" s="286" t="s">
        <v>160</v>
      </c>
    </row>
    <row r="213" s="276" customFormat="true" ht="12.8" hidden="false" customHeight="false" outlineLevel="0" collapsed="false">
      <c r="B213" s="277"/>
      <c r="C213" s="278"/>
      <c r="D213" s="254" t="s">
        <v>168</v>
      </c>
      <c r="E213" s="279"/>
      <c r="F213" s="280" t="s">
        <v>2139</v>
      </c>
      <c r="G213" s="278"/>
      <c r="H213" s="279"/>
      <c r="I213" s="281"/>
      <c r="J213" s="278"/>
      <c r="K213" s="278"/>
      <c r="L213" s="282"/>
      <c r="M213" s="283"/>
      <c r="N213" s="284"/>
      <c r="O213" s="284"/>
      <c r="P213" s="284"/>
      <c r="Q213" s="284"/>
      <c r="R213" s="284"/>
      <c r="S213" s="284"/>
      <c r="T213" s="285"/>
      <c r="AT213" s="286" t="s">
        <v>168</v>
      </c>
      <c r="AU213" s="286" t="s">
        <v>88</v>
      </c>
      <c r="AV213" s="276" t="s">
        <v>86</v>
      </c>
      <c r="AW213" s="276" t="s">
        <v>35</v>
      </c>
      <c r="AX213" s="276" t="s">
        <v>79</v>
      </c>
      <c r="AY213" s="286" t="s">
        <v>160</v>
      </c>
    </row>
    <row r="214" s="276" customFormat="true" ht="12.8" hidden="false" customHeight="false" outlineLevel="0" collapsed="false">
      <c r="B214" s="277"/>
      <c r="C214" s="278"/>
      <c r="D214" s="254" t="s">
        <v>168</v>
      </c>
      <c r="E214" s="279"/>
      <c r="F214" s="280" t="s">
        <v>2140</v>
      </c>
      <c r="G214" s="278"/>
      <c r="H214" s="279"/>
      <c r="I214" s="281"/>
      <c r="J214" s="278"/>
      <c r="K214" s="278"/>
      <c r="L214" s="282"/>
      <c r="M214" s="283"/>
      <c r="N214" s="284"/>
      <c r="O214" s="284"/>
      <c r="P214" s="284"/>
      <c r="Q214" s="284"/>
      <c r="R214" s="284"/>
      <c r="S214" s="284"/>
      <c r="T214" s="285"/>
      <c r="AT214" s="286" t="s">
        <v>168</v>
      </c>
      <c r="AU214" s="286" t="s">
        <v>88</v>
      </c>
      <c r="AV214" s="276" t="s">
        <v>86</v>
      </c>
      <c r="AW214" s="276" t="s">
        <v>35</v>
      </c>
      <c r="AX214" s="276" t="s">
        <v>79</v>
      </c>
      <c r="AY214" s="286" t="s">
        <v>160</v>
      </c>
    </row>
    <row r="215" s="31" customFormat="true" ht="16.5" hidden="false" customHeight="true" outlineLevel="0" collapsed="false">
      <c r="A215" s="24"/>
      <c r="B215" s="25"/>
      <c r="C215" s="287" t="s">
        <v>7</v>
      </c>
      <c r="D215" s="287" t="s">
        <v>262</v>
      </c>
      <c r="E215" s="288" t="s">
        <v>2175</v>
      </c>
      <c r="F215" s="289" t="s">
        <v>2176</v>
      </c>
      <c r="G215" s="290" t="s">
        <v>2135</v>
      </c>
      <c r="H215" s="291" t="n">
        <v>2.409</v>
      </c>
      <c r="I215" s="292"/>
      <c r="J215" s="293" t="n">
        <f aca="false">ROUND(I215*H215,2)</f>
        <v>0</v>
      </c>
      <c r="K215" s="294"/>
      <c r="L215" s="295"/>
      <c r="M215" s="296"/>
      <c r="N215" s="297" t="s">
        <v>44</v>
      </c>
      <c r="O215" s="74"/>
      <c r="P215" s="247" t="n">
        <f aca="false">O215*H215</f>
        <v>0</v>
      </c>
      <c r="Q215" s="247" t="n">
        <v>0</v>
      </c>
      <c r="R215" s="247" t="n">
        <f aca="false">Q215*H215</f>
        <v>0</v>
      </c>
      <c r="S215" s="247" t="n">
        <v>0</v>
      </c>
      <c r="T215" s="248" t="n">
        <f aca="false">S215*H215</f>
        <v>0</v>
      </c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R215" s="249" t="s">
        <v>200</v>
      </c>
      <c r="AT215" s="249" t="s">
        <v>262</v>
      </c>
      <c r="AU215" s="249" t="s">
        <v>88</v>
      </c>
      <c r="AY215" s="3" t="s">
        <v>160</v>
      </c>
      <c r="BE215" s="250" t="n">
        <f aca="false">IF(N215="základní",J215,0)</f>
        <v>0</v>
      </c>
      <c r="BF215" s="250" t="n">
        <f aca="false">IF(N215="snížená",J215,0)</f>
        <v>0</v>
      </c>
      <c r="BG215" s="250" t="n">
        <f aca="false">IF(N215="zákl. přenesená",J215,0)</f>
        <v>0</v>
      </c>
      <c r="BH215" s="250" t="n">
        <f aca="false">IF(N215="sníž. přenesená",J215,0)</f>
        <v>0</v>
      </c>
      <c r="BI215" s="250" t="n">
        <f aca="false">IF(N215="nulová",J215,0)</f>
        <v>0</v>
      </c>
      <c r="BJ215" s="3" t="s">
        <v>86</v>
      </c>
      <c r="BK215" s="250" t="n">
        <f aca="false">ROUND(I215*H215,2)</f>
        <v>0</v>
      </c>
      <c r="BL215" s="3" t="s">
        <v>166</v>
      </c>
      <c r="BM215" s="249" t="s">
        <v>333</v>
      </c>
    </row>
    <row r="216" s="251" customFormat="true" ht="12.8" hidden="false" customHeight="false" outlineLevel="0" collapsed="false">
      <c r="B216" s="252"/>
      <c r="C216" s="253"/>
      <c r="D216" s="254" t="s">
        <v>168</v>
      </c>
      <c r="E216" s="255"/>
      <c r="F216" s="256" t="s">
        <v>2163</v>
      </c>
      <c r="G216" s="253"/>
      <c r="H216" s="257" t="n">
        <v>2.409</v>
      </c>
      <c r="I216" s="258"/>
      <c r="J216" s="253"/>
      <c r="K216" s="253"/>
      <c r="L216" s="259"/>
      <c r="M216" s="260"/>
      <c r="N216" s="261"/>
      <c r="O216" s="261"/>
      <c r="P216" s="261"/>
      <c r="Q216" s="261"/>
      <c r="R216" s="261"/>
      <c r="S216" s="261"/>
      <c r="T216" s="262"/>
      <c r="AT216" s="263" t="s">
        <v>168</v>
      </c>
      <c r="AU216" s="263" t="s">
        <v>88</v>
      </c>
      <c r="AV216" s="251" t="s">
        <v>88</v>
      </c>
      <c r="AW216" s="251" t="s">
        <v>35</v>
      </c>
      <c r="AX216" s="251" t="s">
        <v>86</v>
      </c>
      <c r="AY216" s="263" t="s">
        <v>160</v>
      </c>
    </row>
    <row r="217" s="264" customFormat="true" ht="12.8" hidden="false" customHeight="false" outlineLevel="0" collapsed="false">
      <c r="B217" s="265"/>
      <c r="C217" s="266"/>
      <c r="D217" s="254" t="s">
        <v>168</v>
      </c>
      <c r="E217" s="267"/>
      <c r="F217" s="268" t="s">
        <v>2137</v>
      </c>
      <c r="G217" s="266"/>
      <c r="H217" s="269" t="n">
        <v>2.409</v>
      </c>
      <c r="I217" s="270"/>
      <c r="J217" s="266"/>
      <c r="K217" s="266"/>
      <c r="L217" s="271"/>
      <c r="M217" s="272"/>
      <c r="N217" s="273"/>
      <c r="O217" s="273"/>
      <c r="P217" s="273"/>
      <c r="Q217" s="273"/>
      <c r="R217" s="273"/>
      <c r="S217" s="273"/>
      <c r="T217" s="274"/>
      <c r="AT217" s="275" t="s">
        <v>168</v>
      </c>
      <c r="AU217" s="275" t="s">
        <v>88</v>
      </c>
      <c r="AV217" s="264" t="s">
        <v>166</v>
      </c>
      <c r="AW217" s="264" t="s">
        <v>35</v>
      </c>
      <c r="AX217" s="264" t="s">
        <v>79</v>
      </c>
      <c r="AY217" s="275" t="s">
        <v>160</v>
      </c>
    </row>
    <row r="218" s="276" customFormat="true" ht="12.8" hidden="false" customHeight="false" outlineLevel="0" collapsed="false">
      <c r="B218" s="277"/>
      <c r="C218" s="278"/>
      <c r="D218" s="254" t="s">
        <v>168</v>
      </c>
      <c r="E218" s="279"/>
      <c r="F218" s="280" t="s">
        <v>2138</v>
      </c>
      <c r="G218" s="278"/>
      <c r="H218" s="279"/>
      <c r="I218" s="281"/>
      <c r="J218" s="278"/>
      <c r="K218" s="278"/>
      <c r="L218" s="282"/>
      <c r="M218" s="283"/>
      <c r="N218" s="284"/>
      <c r="O218" s="284"/>
      <c r="P218" s="284"/>
      <c r="Q218" s="284"/>
      <c r="R218" s="284"/>
      <c r="S218" s="284"/>
      <c r="T218" s="285"/>
      <c r="AT218" s="286" t="s">
        <v>168</v>
      </c>
      <c r="AU218" s="286" t="s">
        <v>88</v>
      </c>
      <c r="AV218" s="276" t="s">
        <v>86</v>
      </c>
      <c r="AW218" s="276" t="s">
        <v>35</v>
      </c>
      <c r="AX218" s="276" t="s">
        <v>79</v>
      </c>
      <c r="AY218" s="286" t="s">
        <v>160</v>
      </c>
    </row>
    <row r="219" s="276" customFormat="true" ht="12.8" hidden="false" customHeight="false" outlineLevel="0" collapsed="false">
      <c r="B219" s="277"/>
      <c r="C219" s="278"/>
      <c r="D219" s="254" t="s">
        <v>168</v>
      </c>
      <c r="E219" s="279"/>
      <c r="F219" s="280" t="s">
        <v>2139</v>
      </c>
      <c r="G219" s="278"/>
      <c r="H219" s="279"/>
      <c r="I219" s="281"/>
      <c r="J219" s="278"/>
      <c r="K219" s="278"/>
      <c r="L219" s="282"/>
      <c r="M219" s="283"/>
      <c r="N219" s="284"/>
      <c r="O219" s="284"/>
      <c r="P219" s="284"/>
      <c r="Q219" s="284"/>
      <c r="R219" s="284"/>
      <c r="S219" s="284"/>
      <c r="T219" s="285"/>
      <c r="AT219" s="286" t="s">
        <v>168</v>
      </c>
      <c r="AU219" s="286" t="s">
        <v>88</v>
      </c>
      <c r="AV219" s="276" t="s">
        <v>86</v>
      </c>
      <c r="AW219" s="276" t="s">
        <v>35</v>
      </c>
      <c r="AX219" s="276" t="s">
        <v>79</v>
      </c>
      <c r="AY219" s="286" t="s">
        <v>160</v>
      </c>
    </row>
    <row r="220" s="276" customFormat="true" ht="12.8" hidden="false" customHeight="false" outlineLevel="0" collapsed="false">
      <c r="B220" s="277"/>
      <c r="C220" s="278"/>
      <c r="D220" s="254" t="s">
        <v>168</v>
      </c>
      <c r="E220" s="279"/>
      <c r="F220" s="280" t="s">
        <v>2140</v>
      </c>
      <c r="G220" s="278"/>
      <c r="H220" s="279"/>
      <c r="I220" s="281"/>
      <c r="J220" s="278"/>
      <c r="K220" s="278"/>
      <c r="L220" s="282"/>
      <c r="M220" s="283"/>
      <c r="N220" s="284"/>
      <c r="O220" s="284"/>
      <c r="P220" s="284"/>
      <c r="Q220" s="284"/>
      <c r="R220" s="284"/>
      <c r="S220" s="284"/>
      <c r="T220" s="285"/>
      <c r="AT220" s="286" t="s">
        <v>168</v>
      </c>
      <c r="AU220" s="286" t="s">
        <v>88</v>
      </c>
      <c r="AV220" s="276" t="s">
        <v>86</v>
      </c>
      <c r="AW220" s="276" t="s">
        <v>35</v>
      </c>
      <c r="AX220" s="276" t="s">
        <v>79</v>
      </c>
      <c r="AY220" s="286" t="s">
        <v>160</v>
      </c>
    </row>
    <row r="221" s="31" customFormat="true" ht="16.5" hidden="false" customHeight="true" outlineLevel="0" collapsed="false">
      <c r="A221" s="24"/>
      <c r="B221" s="25"/>
      <c r="C221" s="287" t="s">
        <v>256</v>
      </c>
      <c r="D221" s="287" t="s">
        <v>262</v>
      </c>
      <c r="E221" s="288" t="s">
        <v>2177</v>
      </c>
      <c r="F221" s="289" t="s">
        <v>2156</v>
      </c>
      <c r="G221" s="290" t="s">
        <v>2135</v>
      </c>
      <c r="H221" s="291" t="n">
        <v>2.409</v>
      </c>
      <c r="I221" s="292"/>
      <c r="J221" s="293" t="n">
        <f aca="false">ROUND(I221*H221,2)</f>
        <v>0</v>
      </c>
      <c r="K221" s="294"/>
      <c r="L221" s="295"/>
      <c r="M221" s="296"/>
      <c r="N221" s="297" t="s">
        <v>44</v>
      </c>
      <c r="O221" s="74"/>
      <c r="P221" s="247" t="n">
        <f aca="false">O221*H221</f>
        <v>0</v>
      </c>
      <c r="Q221" s="247" t="n">
        <v>0</v>
      </c>
      <c r="R221" s="247" t="n">
        <f aca="false">Q221*H221</f>
        <v>0</v>
      </c>
      <c r="S221" s="247" t="n">
        <v>0</v>
      </c>
      <c r="T221" s="248" t="n">
        <f aca="false">S221*H221</f>
        <v>0</v>
      </c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R221" s="249" t="s">
        <v>200</v>
      </c>
      <c r="AT221" s="249" t="s">
        <v>262</v>
      </c>
      <c r="AU221" s="249" t="s">
        <v>88</v>
      </c>
      <c r="AY221" s="3" t="s">
        <v>160</v>
      </c>
      <c r="BE221" s="250" t="n">
        <f aca="false">IF(N221="základní",J221,0)</f>
        <v>0</v>
      </c>
      <c r="BF221" s="250" t="n">
        <f aca="false">IF(N221="snížená",J221,0)</f>
        <v>0</v>
      </c>
      <c r="BG221" s="250" t="n">
        <f aca="false">IF(N221="zákl. přenesená",J221,0)</f>
        <v>0</v>
      </c>
      <c r="BH221" s="250" t="n">
        <f aca="false">IF(N221="sníž. přenesená",J221,0)</f>
        <v>0</v>
      </c>
      <c r="BI221" s="250" t="n">
        <f aca="false">IF(N221="nulová",J221,0)</f>
        <v>0</v>
      </c>
      <c r="BJ221" s="3" t="s">
        <v>86</v>
      </c>
      <c r="BK221" s="250" t="n">
        <f aca="false">ROUND(I221*H221,2)</f>
        <v>0</v>
      </c>
      <c r="BL221" s="3" t="s">
        <v>166</v>
      </c>
      <c r="BM221" s="249" t="s">
        <v>331</v>
      </c>
    </row>
    <row r="222" s="251" customFormat="true" ht="12.8" hidden="false" customHeight="false" outlineLevel="0" collapsed="false">
      <c r="B222" s="252"/>
      <c r="C222" s="253"/>
      <c r="D222" s="254" t="s">
        <v>168</v>
      </c>
      <c r="E222" s="255"/>
      <c r="F222" s="256" t="s">
        <v>2163</v>
      </c>
      <c r="G222" s="253"/>
      <c r="H222" s="257" t="n">
        <v>2.409</v>
      </c>
      <c r="I222" s="258"/>
      <c r="J222" s="253"/>
      <c r="K222" s="253"/>
      <c r="L222" s="259"/>
      <c r="M222" s="260"/>
      <c r="N222" s="261"/>
      <c r="O222" s="261"/>
      <c r="P222" s="261"/>
      <c r="Q222" s="261"/>
      <c r="R222" s="261"/>
      <c r="S222" s="261"/>
      <c r="T222" s="262"/>
      <c r="AT222" s="263" t="s">
        <v>168</v>
      </c>
      <c r="AU222" s="263" t="s">
        <v>88</v>
      </c>
      <c r="AV222" s="251" t="s">
        <v>88</v>
      </c>
      <c r="AW222" s="251" t="s">
        <v>35</v>
      </c>
      <c r="AX222" s="251" t="s">
        <v>86</v>
      </c>
      <c r="AY222" s="263" t="s">
        <v>160</v>
      </c>
    </row>
    <row r="223" s="264" customFormat="true" ht="12.8" hidden="false" customHeight="false" outlineLevel="0" collapsed="false">
      <c r="B223" s="265"/>
      <c r="C223" s="266"/>
      <c r="D223" s="254" t="s">
        <v>168</v>
      </c>
      <c r="E223" s="267"/>
      <c r="F223" s="268" t="s">
        <v>2137</v>
      </c>
      <c r="G223" s="266"/>
      <c r="H223" s="269" t="n">
        <v>2.409</v>
      </c>
      <c r="I223" s="270"/>
      <c r="J223" s="266"/>
      <c r="K223" s="266"/>
      <c r="L223" s="271"/>
      <c r="M223" s="272"/>
      <c r="N223" s="273"/>
      <c r="O223" s="273"/>
      <c r="P223" s="273"/>
      <c r="Q223" s="273"/>
      <c r="R223" s="273"/>
      <c r="S223" s="273"/>
      <c r="T223" s="274"/>
      <c r="AT223" s="275" t="s">
        <v>168</v>
      </c>
      <c r="AU223" s="275" t="s">
        <v>88</v>
      </c>
      <c r="AV223" s="264" t="s">
        <v>166</v>
      </c>
      <c r="AW223" s="264" t="s">
        <v>35</v>
      </c>
      <c r="AX223" s="264" t="s">
        <v>79</v>
      </c>
      <c r="AY223" s="275" t="s">
        <v>160</v>
      </c>
    </row>
    <row r="224" s="276" customFormat="true" ht="12.8" hidden="false" customHeight="false" outlineLevel="0" collapsed="false">
      <c r="B224" s="277"/>
      <c r="C224" s="278"/>
      <c r="D224" s="254" t="s">
        <v>168</v>
      </c>
      <c r="E224" s="279"/>
      <c r="F224" s="280" t="s">
        <v>2138</v>
      </c>
      <c r="G224" s="278"/>
      <c r="H224" s="279"/>
      <c r="I224" s="281"/>
      <c r="J224" s="278"/>
      <c r="K224" s="278"/>
      <c r="L224" s="282"/>
      <c r="M224" s="283"/>
      <c r="N224" s="284"/>
      <c r="O224" s="284"/>
      <c r="P224" s="284"/>
      <c r="Q224" s="284"/>
      <c r="R224" s="284"/>
      <c r="S224" s="284"/>
      <c r="T224" s="285"/>
      <c r="AT224" s="286" t="s">
        <v>168</v>
      </c>
      <c r="AU224" s="286" t="s">
        <v>88</v>
      </c>
      <c r="AV224" s="276" t="s">
        <v>86</v>
      </c>
      <c r="AW224" s="276" t="s">
        <v>35</v>
      </c>
      <c r="AX224" s="276" t="s">
        <v>79</v>
      </c>
      <c r="AY224" s="286" t="s">
        <v>160</v>
      </c>
    </row>
    <row r="225" s="276" customFormat="true" ht="12.8" hidden="false" customHeight="false" outlineLevel="0" collapsed="false">
      <c r="B225" s="277"/>
      <c r="C225" s="278"/>
      <c r="D225" s="254" t="s">
        <v>168</v>
      </c>
      <c r="E225" s="279"/>
      <c r="F225" s="280" t="s">
        <v>2139</v>
      </c>
      <c r="G225" s="278"/>
      <c r="H225" s="279"/>
      <c r="I225" s="281"/>
      <c r="J225" s="278"/>
      <c r="K225" s="278"/>
      <c r="L225" s="282"/>
      <c r="M225" s="283"/>
      <c r="N225" s="284"/>
      <c r="O225" s="284"/>
      <c r="P225" s="284"/>
      <c r="Q225" s="284"/>
      <c r="R225" s="284"/>
      <c r="S225" s="284"/>
      <c r="T225" s="285"/>
      <c r="AT225" s="286" t="s">
        <v>168</v>
      </c>
      <c r="AU225" s="286" t="s">
        <v>88</v>
      </c>
      <c r="AV225" s="276" t="s">
        <v>86</v>
      </c>
      <c r="AW225" s="276" t="s">
        <v>35</v>
      </c>
      <c r="AX225" s="276" t="s">
        <v>79</v>
      </c>
      <c r="AY225" s="286" t="s">
        <v>160</v>
      </c>
    </row>
    <row r="226" s="276" customFormat="true" ht="12.8" hidden="false" customHeight="false" outlineLevel="0" collapsed="false">
      <c r="B226" s="277"/>
      <c r="C226" s="278"/>
      <c r="D226" s="254" t="s">
        <v>168</v>
      </c>
      <c r="E226" s="279"/>
      <c r="F226" s="280" t="s">
        <v>2140</v>
      </c>
      <c r="G226" s="278"/>
      <c r="H226" s="279"/>
      <c r="I226" s="281"/>
      <c r="J226" s="278"/>
      <c r="K226" s="278"/>
      <c r="L226" s="282"/>
      <c r="M226" s="283"/>
      <c r="N226" s="284"/>
      <c r="O226" s="284"/>
      <c r="P226" s="284"/>
      <c r="Q226" s="284"/>
      <c r="R226" s="284"/>
      <c r="S226" s="284"/>
      <c r="T226" s="285"/>
      <c r="AT226" s="286" t="s">
        <v>168</v>
      </c>
      <c r="AU226" s="286" t="s">
        <v>88</v>
      </c>
      <c r="AV226" s="276" t="s">
        <v>86</v>
      </c>
      <c r="AW226" s="276" t="s">
        <v>35</v>
      </c>
      <c r="AX226" s="276" t="s">
        <v>79</v>
      </c>
      <c r="AY226" s="286" t="s">
        <v>160</v>
      </c>
    </row>
    <row r="227" s="31" customFormat="true" ht="16.5" hidden="false" customHeight="true" outlineLevel="0" collapsed="false">
      <c r="A227" s="24"/>
      <c r="B227" s="25"/>
      <c r="C227" s="237" t="s">
        <v>261</v>
      </c>
      <c r="D227" s="237" t="s">
        <v>162</v>
      </c>
      <c r="E227" s="238" t="s">
        <v>2178</v>
      </c>
      <c r="F227" s="239" t="s">
        <v>2158</v>
      </c>
      <c r="G227" s="240" t="s">
        <v>2135</v>
      </c>
      <c r="H227" s="241" t="n">
        <v>2.409</v>
      </c>
      <c r="I227" s="242"/>
      <c r="J227" s="243" t="n">
        <f aca="false">ROUND(I227*H227,2)</f>
        <v>0</v>
      </c>
      <c r="K227" s="244"/>
      <c r="L227" s="30"/>
      <c r="M227" s="245"/>
      <c r="N227" s="246" t="s">
        <v>44</v>
      </c>
      <c r="O227" s="74"/>
      <c r="P227" s="247" t="n">
        <f aca="false">O227*H227</f>
        <v>0</v>
      </c>
      <c r="Q227" s="247" t="n">
        <v>0</v>
      </c>
      <c r="R227" s="247" t="n">
        <f aca="false">Q227*H227</f>
        <v>0</v>
      </c>
      <c r="S227" s="247" t="n">
        <v>0</v>
      </c>
      <c r="T227" s="248" t="n">
        <f aca="false">S227*H227</f>
        <v>0</v>
      </c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R227" s="249" t="s">
        <v>166</v>
      </c>
      <c r="AT227" s="249" t="s">
        <v>162</v>
      </c>
      <c r="AU227" s="249" t="s">
        <v>88</v>
      </c>
      <c r="AY227" s="3" t="s">
        <v>160</v>
      </c>
      <c r="BE227" s="250" t="n">
        <f aca="false">IF(N227="základní",J227,0)</f>
        <v>0</v>
      </c>
      <c r="BF227" s="250" t="n">
        <f aca="false">IF(N227="snížená",J227,0)</f>
        <v>0</v>
      </c>
      <c r="BG227" s="250" t="n">
        <f aca="false">IF(N227="zákl. přenesená",J227,0)</f>
        <v>0</v>
      </c>
      <c r="BH227" s="250" t="n">
        <f aca="false">IF(N227="sníž. přenesená",J227,0)</f>
        <v>0</v>
      </c>
      <c r="BI227" s="250" t="n">
        <f aca="false">IF(N227="nulová",J227,0)</f>
        <v>0</v>
      </c>
      <c r="BJ227" s="3" t="s">
        <v>86</v>
      </c>
      <c r="BK227" s="250" t="n">
        <f aca="false">ROUND(I227*H227,2)</f>
        <v>0</v>
      </c>
      <c r="BL227" s="3" t="s">
        <v>166</v>
      </c>
      <c r="BM227" s="249" t="s">
        <v>348</v>
      </c>
    </row>
    <row r="228" s="251" customFormat="true" ht="12.8" hidden="false" customHeight="false" outlineLevel="0" collapsed="false">
      <c r="B228" s="252"/>
      <c r="C228" s="253"/>
      <c r="D228" s="254" t="s">
        <v>168</v>
      </c>
      <c r="E228" s="255"/>
      <c r="F228" s="256" t="s">
        <v>2163</v>
      </c>
      <c r="G228" s="253"/>
      <c r="H228" s="257" t="n">
        <v>2.409</v>
      </c>
      <c r="I228" s="258"/>
      <c r="J228" s="253"/>
      <c r="K228" s="253"/>
      <c r="L228" s="259"/>
      <c r="M228" s="260"/>
      <c r="N228" s="261"/>
      <c r="O228" s="261"/>
      <c r="P228" s="261"/>
      <c r="Q228" s="261"/>
      <c r="R228" s="261"/>
      <c r="S228" s="261"/>
      <c r="T228" s="262"/>
      <c r="AT228" s="263" t="s">
        <v>168</v>
      </c>
      <c r="AU228" s="263" t="s">
        <v>88</v>
      </c>
      <c r="AV228" s="251" t="s">
        <v>88</v>
      </c>
      <c r="AW228" s="251" t="s">
        <v>35</v>
      </c>
      <c r="AX228" s="251" t="s">
        <v>86</v>
      </c>
      <c r="AY228" s="263" t="s">
        <v>160</v>
      </c>
    </row>
    <row r="229" s="264" customFormat="true" ht="12.8" hidden="false" customHeight="false" outlineLevel="0" collapsed="false">
      <c r="B229" s="265"/>
      <c r="C229" s="266"/>
      <c r="D229" s="254" t="s">
        <v>168</v>
      </c>
      <c r="E229" s="267"/>
      <c r="F229" s="268" t="s">
        <v>2137</v>
      </c>
      <c r="G229" s="266"/>
      <c r="H229" s="269" t="n">
        <v>2.409</v>
      </c>
      <c r="I229" s="270"/>
      <c r="J229" s="266"/>
      <c r="K229" s="266"/>
      <c r="L229" s="271"/>
      <c r="M229" s="272"/>
      <c r="N229" s="273"/>
      <c r="O229" s="273"/>
      <c r="P229" s="273"/>
      <c r="Q229" s="273"/>
      <c r="R229" s="273"/>
      <c r="S229" s="273"/>
      <c r="T229" s="274"/>
      <c r="AT229" s="275" t="s">
        <v>168</v>
      </c>
      <c r="AU229" s="275" t="s">
        <v>88</v>
      </c>
      <c r="AV229" s="264" t="s">
        <v>166</v>
      </c>
      <c r="AW229" s="264" t="s">
        <v>35</v>
      </c>
      <c r="AX229" s="264" t="s">
        <v>79</v>
      </c>
      <c r="AY229" s="275" t="s">
        <v>160</v>
      </c>
    </row>
    <row r="230" s="276" customFormat="true" ht="12.8" hidden="false" customHeight="false" outlineLevel="0" collapsed="false">
      <c r="B230" s="277"/>
      <c r="C230" s="278"/>
      <c r="D230" s="254" t="s">
        <v>168</v>
      </c>
      <c r="E230" s="279"/>
      <c r="F230" s="280" t="s">
        <v>2138</v>
      </c>
      <c r="G230" s="278"/>
      <c r="H230" s="279"/>
      <c r="I230" s="281"/>
      <c r="J230" s="278"/>
      <c r="K230" s="278"/>
      <c r="L230" s="282"/>
      <c r="M230" s="283"/>
      <c r="N230" s="284"/>
      <c r="O230" s="284"/>
      <c r="P230" s="284"/>
      <c r="Q230" s="284"/>
      <c r="R230" s="284"/>
      <c r="S230" s="284"/>
      <c r="T230" s="285"/>
      <c r="AT230" s="286" t="s">
        <v>168</v>
      </c>
      <c r="AU230" s="286" t="s">
        <v>88</v>
      </c>
      <c r="AV230" s="276" t="s">
        <v>86</v>
      </c>
      <c r="AW230" s="276" t="s">
        <v>35</v>
      </c>
      <c r="AX230" s="276" t="s">
        <v>79</v>
      </c>
      <c r="AY230" s="286" t="s">
        <v>160</v>
      </c>
    </row>
    <row r="231" s="276" customFormat="true" ht="12.8" hidden="false" customHeight="false" outlineLevel="0" collapsed="false">
      <c r="B231" s="277"/>
      <c r="C231" s="278"/>
      <c r="D231" s="254" t="s">
        <v>168</v>
      </c>
      <c r="E231" s="279"/>
      <c r="F231" s="280" t="s">
        <v>2139</v>
      </c>
      <c r="G231" s="278"/>
      <c r="H231" s="279"/>
      <c r="I231" s="281"/>
      <c r="J231" s="278"/>
      <c r="K231" s="278"/>
      <c r="L231" s="282"/>
      <c r="M231" s="283"/>
      <c r="N231" s="284"/>
      <c r="O231" s="284"/>
      <c r="P231" s="284"/>
      <c r="Q231" s="284"/>
      <c r="R231" s="284"/>
      <c r="S231" s="284"/>
      <c r="T231" s="285"/>
      <c r="AT231" s="286" t="s">
        <v>168</v>
      </c>
      <c r="AU231" s="286" t="s">
        <v>88</v>
      </c>
      <c r="AV231" s="276" t="s">
        <v>86</v>
      </c>
      <c r="AW231" s="276" t="s">
        <v>35</v>
      </c>
      <c r="AX231" s="276" t="s">
        <v>79</v>
      </c>
      <c r="AY231" s="286" t="s">
        <v>160</v>
      </c>
    </row>
    <row r="232" s="276" customFormat="true" ht="12.8" hidden="false" customHeight="false" outlineLevel="0" collapsed="false">
      <c r="B232" s="277"/>
      <c r="C232" s="278"/>
      <c r="D232" s="254" t="s">
        <v>168</v>
      </c>
      <c r="E232" s="279"/>
      <c r="F232" s="280" t="s">
        <v>2140</v>
      </c>
      <c r="G232" s="278"/>
      <c r="H232" s="279"/>
      <c r="I232" s="281"/>
      <c r="J232" s="278"/>
      <c r="K232" s="278"/>
      <c r="L232" s="282"/>
      <c r="M232" s="283"/>
      <c r="N232" s="284"/>
      <c r="O232" s="284"/>
      <c r="P232" s="284"/>
      <c r="Q232" s="284"/>
      <c r="R232" s="284"/>
      <c r="S232" s="284"/>
      <c r="T232" s="285"/>
      <c r="AT232" s="286" t="s">
        <v>168</v>
      </c>
      <c r="AU232" s="286" t="s">
        <v>88</v>
      </c>
      <c r="AV232" s="276" t="s">
        <v>86</v>
      </c>
      <c r="AW232" s="276" t="s">
        <v>35</v>
      </c>
      <c r="AX232" s="276" t="s">
        <v>79</v>
      </c>
      <c r="AY232" s="286" t="s">
        <v>160</v>
      </c>
    </row>
    <row r="233" s="220" customFormat="true" ht="22.8" hidden="false" customHeight="true" outlineLevel="0" collapsed="false">
      <c r="B233" s="221"/>
      <c r="C233" s="222"/>
      <c r="D233" s="223" t="s">
        <v>78</v>
      </c>
      <c r="E233" s="235" t="s">
        <v>2179</v>
      </c>
      <c r="F233" s="235" t="s">
        <v>2180</v>
      </c>
      <c r="G233" s="222"/>
      <c r="H233" s="222"/>
      <c r="I233" s="225"/>
      <c r="J233" s="236" t="n">
        <f aca="false">BK233</f>
        <v>0</v>
      </c>
      <c r="K233" s="222"/>
      <c r="L233" s="227"/>
      <c r="M233" s="228"/>
      <c r="N233" s="229"/>
      <c r="O233" s="229"/>
      <c r="P233" s="230" t="n">
        <f aca="false">SUM(P234:P311)</f>
        <v>0</v>
      </c>
      <c r="Q233" s="229"/>
      <c r="R233" s="230" t="n">
        <f aca="false">SUM(R234:R311)</f>
        <v>0</v>
      </c>
      <c r="S233" s="229"/>
      <c r="T233" s="231" t="n">
        <f aca="false">SUM(T234:T311)</f>
        <v>0</v>
      </c>
      <c r="AR233" s="232" t="s">
        <v>86</v>
      </c>
      <c r="AT233" s="233" t="s">
        <v>78</v>
      </c>
      <c r="AU233" s="233" t="s">
        <v>86</v>
      </c>
      <c r="AY233" s="232" t="s">
        <v>160</v>
      </c>
      <c r="BK233" s="234" t="n">
        <f aca="false">SUM(BK234:BK311)</f>
        <v>0</v>
      </c>
    </row>
    <row r="234" s="31" customFormat="true" ht="16.5" hidden="false" customHeight="true" outlineLevel="0" collapsed="false">
      <c r="A234" s="24"/>
      <c r="B234" s="25"/>
      <c r="C234" s="287" t="s">
        <v>267</v>
      </c>
      <c r="D234" s="287" t="s">
        <v>262</v>
      </c>
      <c r="E234" s="288" t="s">
        <v>2181</v>
      </c>
      <c r="F234" s="289" t="s">
        <v>2182</v>
      </c>
      <c r="G234" s="290" t="s">
        <v>2135</v>
      </c>
      <c r="H234" s="291" t="n">
        <v>0.602</v>
      </c>
      <c r="I234" s="292"/>
      <c r="J234" s="293" t="n">
        <f aca="false">ROUND(I234*H234,2)</f>
        <v>0</v>
      </c>
      <c r="K234" s="294"/>
      <c r="L234" s="295"/>
      <c r="M234" s="296"/>
      <c r="N234" s="297" t="s">
        <v>44</v>
      </c>
      <c r="O234" s="74"/>
      <c r="P234" s="247" t="n">
        <f aca="false">O234*H234</f>
        <v>0</v>
      </c>
      <c r="Q234" s="247" t="n">
        <v>0</v>
      </c>
      <c r="R234" s="247" t="n">
        <f aca="false">Q234*H234</f>
        <v>0</v>
      </c>
      <c r="S234" s="247" t="n">
        <v>0</v>
      </c>
      <c r="T234" s="248" t="n">
        <f aca="false">S234*H234</f>
        <v>0</v>
      </c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R234" s="249" t="s">
        <v>200</v>
      </c>
      <c r="AT234" s="249" t="s">
        <v>262</v>
      </c>
      <c r="AU234" s="249" t="s">
        <v>88</v>
      </c>
      <c r="AY234" s="3" t="s">
        <v>160</v>
      </c>
      <c r="BE234" s="250" t="n">
        <f aca="false">IF(N234="základní",J234,0)</f>
        <v>0</v>
      </c>
      <c r="BF234" s="250" t="n">
        <f aca="false">IF(N234="snížená",J234,0)</f>
        <v>0</v>
      </c>
      <c r="BG234" s="250" t="n">
        <f aca="false">IF(N234="zákl. přenesená",J234,0)</f>
        <v>0</v>
      </c>
      <c r="BH234" s="250" t="n">
        <f aca="false">IF(N234="sníž. přenesená",J234,0)</f>
        <v>0</v>
      </c>
      <c r="BI234" s="250" t="n">
        <f aca="false">IF(N234="nulová",J234,0)</f>
        <v>0</v>
      </c>
      <c r="BJ234" s="3" t="s">
        <v>86</v>
      </c>
      <c r="BK234" s="250" t="n">
        <f aca="false">ROUND(I234*H234,2)</f>
        <v>0</v>
      </c>
      <c r="BL234" s="3" t="s">
        <v>166</v>
      </c>
      <c r="BM234" s="249" t="s">
        <v>356</v>
      </c>
    </row>
    <row r="235" s="251" customFormat="true" ht="12.8" hidden="false" customHeight="false" outlineLevel="0" collapsed="false">
      <c r="B235" s="252"/>
      <c r="C235" s="253"/>
      <c r="D235" s="254" t="s">
        <v>168</v>
      </c>
      <c r="E235" s="255"/>
      <c r="F235" s="256" t="s">
        <v>2136</v>
      </c>
      <c r="G235" s="253"/>
      <c r="H235" s="257" t="n">
        <v>0.602</v>
      </c>
      <c r="I235" s="258"/>
      <c r="J235" s="253"/>
      <c r="K235" s="253"/>
      <c r="L235" s="259"/>
      <c r="M235" s="260"/>
      <c r="N235" s="261"/>
      <c r="O235" s="261"/>
      <c r="P235" s="261"/>
      <c r="Q235" s="261"/>
      <c r="R235" s="261"/>
      <c r="S235" s="261"/>
      <c r="T235" s="262"/>
      <c r="AT235" s="263" t="s">
        <v>168</v>
      </c>
      <c r="AU235" s="263" t="s">
        <v>88</v>
      </c>
      <c r="AV235" s="251" t="s">
        <v>88</v>
      </c>
      <c r="AW235" s="251" t="s">
        <v>35</v>
      </c>
      <c r="AX235" s="251" t="s">
        <v>86</v>
      </c>
      <c r="AY235" s="263" t="s">
        <v>160</v>
      </c>
    </row>
    <row r="236" s="264" customFormat="true" ht="12.8" hidden="false" customHeight="false" outlineLevel="0" collapsed="false">
      <c r="B236" s="265"/>
      <c r="C236" s="266"/>
      <c r="D236" s="254" t="s">
        <v>168</v>
      </c>
      <c r="E236" s="267"/>
      <c r="F236" s="268" t="s">
        <v>2137</v>
      </c>
      <c r="G236" s="266"/>
      <c r="H236" s="269" t="n">
        <v>0.602</v>
      </c>
      <c r="I236" s="270"/>
      <c r="J236" s="266"/>
      <c r="K236" s="266"/>
      <c r="L236" s="271"/>
      <c r="M236" s="272"/>
      <c r="N236" s="273"/>
      <c r="O236" s="273"/>
      <c r="P236" s="273"/>
      <c r="Q236" s="273"/>
      <c r="R236" s="273"/>
      <c r="S236" s="273"/>
      <c r="T236" s="274"/>
      <c r="AT236" s="275" t="s">
        <v>168</v>
      </c>
      <c r="AU236" s="275" t="s">
        <v>88</v>
      </c>
      <c r="AV236" s="264" t="s">
        <v>166</v>
      </c>
      <c r="AW236" s="264" t="s">
        <v>35</v>
      </c>
      <c r="AX236" s="264" t="s">
        <v>79</v>
      </c>
      <c r="AY236" s="275" t="s">
        <v>160</v>
      </c>
    </row>
    <row r="237" s="276" customFormat="true" ht="12.8" hidden="false" customHeight="false" outlineLevel="0" collapsed="false">
      <c r="B237" s="277"/>
      <c r="C237" s="278"/>
      <c r="D237" s="254" t="s">
        <v>168</v>
      </c>
      <c r="E237" s="279"/>
      <c r="F237" s="280" t="s">
        <v>2138</v>
      </c>
      <c r="G237" s="278"/>
      <c r="H237" s="279"/>
      <c r="I237" s="281"/>
      <c r="J237" s="278"/>
      <c r="K237" s="278"/>
      <c r="L237" s="282"/>
      <c r="M237" s="283"/>
      <c r="N237" s="284"/>
      <c r="O237" s="284"/>
      <c r="P237" s="284"/>
      <c r="Q237" s="284"/>
      <c r="R237" s="284"/>
      <c r="S237" s="284"/>
      <c r="T237" s="285"/>
      <c r="AT237" s="286" t="s">
        <v>168</v>
      </c>
      <c r="AU237" s="286" t="s">
        <v>88</v>
      </c>
      <c r="AV237" s="276" t="s">
        <v>86</v>
      </c>
      <c r="AW237" s="276" t="s">
        <v>35</v>
      </c>
      <c r="AX237" s="276" t="s">
        <v>79</v>
      </c>
      <c r="AY237" s="286" t="s">
        <v>160</v>
      </c>
    </row>
    <row r="238" s="276" customFormat="true" ht="12.8" hidden="false" customHeight="false" outlineLevel="0" collapsed="false">
      <c r="B238" s="277"/>
      <c r="C238" s="278"/>
      <c r="D238" s="254" t="s">
        <v>168</v>
      </c>
      <c r="E238" s="279"/>
      <c r="F238" s="280" t="s">
        <v>2139</v>
      </c>
      <c r="G238" s="278"/>
      <c r="H238" s="279"/>
      <c r="I238" s="281"/>
      <c r="J238" s="278"/>
      <c r="K238" s="278"/>
      <c r="L238" s="282"/>
      <c r="M238" s="283"/>
      <c r="N238" s="284"/>
      <c r="O238" s="284"/>
      <c r="P238" s="284"/>
      <c r="Q238" s="284"/>
      <c r="R238" s="284"/>
      <c r="S238" s="284"/>
      <c r="T238" s="285"/>
      <c r="AT238" s="286" t="s">
        <v>168</v>
      </c>
      <c r="AU238" s="286" t="s">
        <v>88</v>
      </c>
      <c r="AV238" s="276" t="s">
        <v>86</v>
      </c>
      <c r="AW238" s="276" t="s">
        <v>35</v>
      </c>
      <c r="AX238" s="276" t="s">
        <v>79</v>
      </c>
      <c r="AY238" s="286" t="s">
        <v>160</v>
      </c>
    </row>
    <row r="239" s="276" customFormat="true" ht="12.8" hidden="false" customHeight="false" outlineLevel="0" collapsed="false">
      <c r="B239" s="277"/>
      <c r="C239" s="278"/>
      <c r="D239" s="254" t="s">
        <v>168</v>
      </c>
      <c r="E239" s="279"/>
      <c r="F239" s="280" t="s">
        <v>2140</v>
      </c>
      <c r="G239" s="278"/>
      <c r="H239" s="279"/>
      <c r="I239" s="281"/>
      <c r="J239" s="278"/>
      <c r="K239" s="278"/>
      <c r="L239" s="282"/>
      <c r="M239" s="283"/>
      <c r="N239" s="284"/>
      <c r="O239" s="284"/>
      <c r="P239" s="284"/>
      <c r="Q239" s="284"/>
      <c r="R239" s="284"/>
      <c r="S239" s="284"/>
      <c r="T239" s="285"/>
      <c r="AT239" s="286" t="s">
        <v>168</v>
      </c>
      <c r="AU239" s="286" t="s">
        <v>88</v>
      </c>
      <c r="AV239" s="276" t="s">
        <v>86</v>
      </c>
      <c r="AW239" s="276" t="s">
        <v>35</v>
      </c>
      <c r="AX239" s="276" t="s">
        <v>79</v>
      </c>
      <c r="AY239" s="286" t="s">
        <v>160</v>
      </c>
    </row>
    <row r="240" s="31" customFormat="true" ht="16.5" hidden="false" customHeight="true" outlineLevel="0" collapsed="false">
      <c r="A240" s="24"/>
      <c r="B240" s="25"/>
      <c r="C240" s="287" t="s">
        <v>278</v>
      </c>
      <c r="D240" s="287" t="s">
        <v>262</v>
      </c>
      <c r="E240" s="288" t="s">
        <v>2183</v>
      </c>
      <c r="F240" s="289" t="s">
        <v>2142</v>
      </c>
      <c r="G240" s="290" t="s">
        <v>2135</v>
      </c>
      <c r="H240" s="291" t="n">
        <v>9.636</v>
      </c>
      <c r="I240" s="292"/>
      <c r="J240" s="293" t="n">
        <f aca="false">ROUND(I240*H240,2)</f>
        <v>0</v>
      </c>
      <c r="K240" s="294"/>
      <c r="L240" s="295"/>
      <c r="M240" s="296"/>
      <c r="N240" s="297" t="s">
        <v>44</v>
      </c>
      <c r="O240" s="74"/>
      <c r="P240" s="247" t="n">
        <f aca="false">O240*H240</f>
        <v>0</v>
      </c>
      <c r="Q240" s="247" t="n">
        <v>0</v>
      </c>
      <c r="R240" s="247" t="n">
        <f aca="false">Q240*H240</f>
        <v>0</v>
      </c>
      <c r="S240" s="247" t="n">
        <v>0</v>
      </c>
      <c r="T240" s="248" t="n">
        <f aca="false">S240*H240</f>
        <v>0</v>
      </c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R240" s="249" t="s">
        <v>200</v>
      </c>
      <c r="AT240" s="249" t="s">
        <v>262</v>
      </c>
      <c r="AU240" s="249" t="s">
        <v>88</v>
      </c>
      <c r="AY240" s="3" t="s">
        <v>160</v>
      </c>
      <c r="BE240" s="250" t="n">
        <f aca="false">IF(N240="základní",J240,0)</f>
        <v>0</v>
      </c>
      <c r="BF240" s="250" t="n">
        <f aca="false">IF(N240="snížená",J240,0)</f>
        <v>0</v>
      </c>
      <c r="BG240" s="250" t="n">
        <f aca="false">IF(N240="zákl. přenesená",J240,0)</f>
        <v>0</v>
      </c>
      <c r="BH240" s="250" t="n">
        <f aca="false">IF(N240="sníž. přenesená",J240,0)</f>
        <v>0</v>
      </c>
      <c r="BI240" s="250" t="n">
        <f aca="false">IF(N240="nulová",J240,0)</f>
        <v>0</v>
      </c>
      <c r="BJ240" s="3" t="s">
        <v>86</v>
      </c>
      <c r="BK240" s="250" t="n">
        <f aca="false">ROUND(I240*H240,2)</f>
        <v>0</v>
      </c>
      <c r="BL240" s="3" t="s">
        <v>166</v>
      </c>
      <c r="BM240" s="249" t="s">
        <v>367</v>
      </c>
    </row>
    <row r="241" s="251" customFormat="true" ht="12.8" hidden="false" customHeight="false" outlineLevel="0" collapsed="false">
      <c r="B241" s="252"/>
      <c r="C241" s="253"/>
      <c r="D241" s="254" t="s">
        <v>168</v>
      </c>
      <c r="E241" s="255"/>
      <c r="F241" s="256" t="s">
        <v>2143</v>
      </c>
      <c r="G241" s="253"/>
      <c r="H241" s="257" t="n">
        <v>9.636</v>
      </c>
      <c r="I241" s="258"/>
      <c r="J241" s="253"/>
      <c r="K241" s="253"/>
      <c r="L241" s="259"/>
      <c r="M241" s="260"/>
      <c r="N241" s="261"/>
      <c r="O241" s="261"/>
      <c r="P241" s="261"/>
      <c r="Q241" s="261"/>
      <c r="R241" s="261"/>
      <c r="S241" s="261"/>
      <c r="T241" s="262"/>
      <c r="AT241" s="263" t="s">
        <v>168</v>
      </c>
      <c r="AU241" s="263" t="s">
        <v>88</v>
      </c>
      <c r="AV241" s="251" t="s">
        <v>88</v>
      </c>
      <c r="AW241" s="251" t="s">
        <v>35</v>
      </c>
      <c r="AX241" s="251" t="s">
        <v>86</v>
      </c>
      <c r="AY241" s="263" t="s">
        <v>160</v>
      </c>
    </row>
    <row r="242" s="264" customFormat="true" ht="12.8" hidden="false" customHeight="false" outlineLevel="0" collapsed="false">
      <c r="B242" s="265"/>
      <c r="C242" s="266"/>
      <c r="D242" s="254" t="s">
        <v>168</v>
      </c>
      <c r="E242" s="267"/>
      <c r="F242" s="268" t="s">
        <v>2137</v>
      </c>
      <c r="G242" s="266"/>
      <c r="H242" s="269" t="n">
        <v>9.636</v>
      </c>
      <c r="I242" s="270"/>
      <c r="J242" s="266"/>
      <c r="K242" s="266"/>
      <c r="L242" s="271"/>
      <c r="M242" s="272"/>
      <c r="N242" s="273"/>
      <c r="O242" s="273"/>
      <c r="P242" s="273"/>
      <c r="Q242" s="273"/>
      <c r="R242" s="273"/>
      <c r="S242" s="273"/>
      <c r="T242" s="274"/>
      <c r="AT242" s="275" t="s">
        <v>168</v>
      </c>
      <c r="AU242" s="275" t="s">
        <v>88</v>
      </c>
      <c r="AV242" s="264" t="s">
        <v>166</v>
      </c>
      <c r="AW242" s="264" t="s">
        <v>35</v>
      </c>
      <c r="AX242" s="264" t="s">
        <v>79</v>
      </c>
      <c r="AY242" s="275" t="s">
        <v>160</v>
      </c>
    </row>
    <row r="243" s="276" customFormat="true" ht="12.8" hidden="false" customHeight="false" outlineLevel="0" collapsed="false">
      <c r="B243" s="277"/>
      <c r="C243" s="278"/>
      <c r="D243" s="254" t="s">
        <v>168</v>
      </c>
      <c r="E243" s="279"/>
      <c r="F243" s="280" t="s">
        <v>2138</v>
      </c>
      <c r="G243" s="278"/>
      <c r="H243" s="279"/>
      <c r="I243" s="281"/>
      <c r="J243" s="278"/>
      <c r="K243" s="278"/>
      <c r="L243" s="282"/>
      <c r="M243" s="283"/>
      <c r="N243" s="284"/>
      <c r="O243" s="284"/>
      <c r="P243" s="284"/>
      <c r="Q243" s="284"/>
      <c r="R243" s="284"/>
      <c r="S243" s="284"/>
      <c r="T243" s="285"/>
      <c r="AT243" s="286" t="s">
        <v>168</v>
      </c>
      <c r="AU243" s="286" t="s">
        <v>88</v>
      </c>
      <c r="AV243" s="276" t="s">
        <v>86</v>
      </c>
      <c r="AW243" s="276" t="s">
        <v>35</v>
      </c>
      <c r="AX243" s="276" t="s">
        <v>79</v>
      </c>
      <c r="AY243" s="286" t="s">
        <v>160</v>
      </c>
    </row>
    <row r="244" s="276" customFormat="true" ht="12.8" hidden="false" customHeight="false" outlineLevel="0" collapsed="false">
      <c r="B244" s="277"/>
      <c r="C244" s="278"/>
      <c r="D244" s="254" t="s">
        <v>168</v>
      </c>
      <c r="E244" s="279"/>
      <c r="F244" s="280" t="s">
        <v>2139</v>
      </c>
      <c r="G244" s="278"/>
      <c r="H244" s="279"/>
      <c r="I244" s="281"/>
      <c r="J244" s="278"/>
      <c r="K244" s="278"/>
      <c r="L244" s="282"/>
      <c r="M244" s="283"/>
      <c r="N244" s="284"/>
      <c r="O244" s="284"/>
      <c r="P244" s="284"/>
      <c r="Q244" s="284"/>
      <c r="R244" s="284"/>
      <c r="S244" s="284"/>
      <c r="T244" s="285"/>
      <c r="AT244" s="286" t="s">
        <v>168</v>
      </c>
      <c r="AU244" s="286" t="s">
        <v>88</v>
      </c>
      <c r="AV244" s="276" t="s">
        <v>86</v>
      </c>
      <c r="AW244" s="276" t="s">
        <v>35</v>
      </c>
      <c r="AX244" s="276" t="s">
        <v>79</v>
      </c>
      <c r="AY244" s="286" t="s">
        <v>160</v>
      </c>
    </row>
    <row r="245" s="276" customFormat="true" ht="12.8" hidden="false" customHeight="false" outlineLevel="0" collapsed="false">
      <c r="B245" s="277"/>
      <c r="C245" s="278"/>
      <c r="D245" s="254" t="s">
        <v>168</v>
      </c>
      <c r="E245" s="279"/>
      <c r="F245" s="280" t="s">
        <v>2140</v>
      </c>
      <c r="G245" s="278"/>
      <c r="H245" s="279"/>
      <c r="I245" s="281"/>
      <c r="J245" s="278"/>
      <c r="K245" s="278"/>
      <c r="L245" s="282"/>
      <c r="M245" s="283"/>
      <c r="N245" s="284"/>
      <c r="O245" s="284"/>
      <c r="P245" s="284"/>
      <c r="Q245" s="284"/>
      <c r="R245" s="284"/>
      <c r="S245" s="284"/>
      <c r="T245" s="285"/>
      <c r="AT245" s="286" t="s">
        <v>168</v>
      </c>
      <c r="AU245" s="286" t="s">
        <v>88</v>
      </c>
      <c r="AV245" s="276" t="s">
        <v>86</v>
      </c>
      <c r="AW245" s="276" t="s">
        <v>35</v>
      </c>
      <c r="AX245" s="276" t="s">
        <v>79</v>
      </c>
      <c r="AY245" s="286" t="s">
        <v>160</v>
      </c>
    </row>
    <row r="246" s="31" customFormat="true" ht="16.5" hidden="false" customHeight="true" outlineLevel="0" collapsed="false">
      <c r="A246" s="24"/>
      <c r="B246" s="25"/>
      <c r="C246" s="287" t="s">
        <v>282</v>
      </c>
      <c r="D246" s="287" t="s">
        <v>262</v>
      </c>
      <c r="E246" s="288" t="s">
        <v>2184</v>
      </c>
      <c r="F246" s="289" t="s">
        <v>2167</v>
      </c>
      <c r="G246" s="290" t="s">
        <v>2135</v>
      </c>
      <c r="H246" s="291" t="n">
        <v>0.602</v>
      </c>
      <c r="I246" s="292"/>
      <c r="J246" s="293" t="n">
        <f aca="false">ROUND(I246*H246,2)</f>
        <v>0</v>
      </c>
      <c r="K246" s="294"/>
      <c r="L246" s="295"/>
      <c r="M246" s="296"/>
      <c r="N246" s="297" t="s">
        <v>44</v>
      </c>
      <c r="O246" s="74"/>
      <c r="P246" s="247" t="n">
        <f aca="false">O246*H246</f>
        <v>0</v>
      </c>
      <c r="Q246" s="247" t="n">
        <v>0</v>
      </c>
      <c r="R246" s="247" t="n">
        <f aca="false">Q246*H246</f>
        <v>0</v>
      </c>
      <c r="S246" s="247" t="n">
        <v>0</v>
      </c>
      <c r="T246" s="248" t="n">
        <f aca="false">S246*H246</f>
        <v>0</v>
      </c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R246" s="249" t="s">
        <v>200</v>
      </c>
      <c r="AT246" s="249" t="s">
        <v>262</v>
      </c>
      <c r="AU246" s="249" t="s">
        <v>88</v>
      </c>
      <c r="AY246" s="3" t="s">
        <v>160</v>
      </c>
      <c r="BE246" s="250" t="n">
        <f aca="false">IF(N246="základní",J246,0)</f>
        <v>0</v>
      </c>
      <c r="BF246" s="250" t="n">
        <f aca="false">IF(N246="snížená",J246,0)</f>
        <v>0</v>
      </c>
      <c r="BG246" s="250" t="n">
        <f aca="false">IF(N246="zákl. přenesená",J246,0)</f>
        <v>0</v>
      </c>
      <c r="BH246" s="250" t="n">
        <f aca="false">IF(N246="sníž. přenesená",J246,0)</f>
        <v>0</v>
      </c>
      <c r="BI246" s="250" t="n">
        <f aca="false">IF(N246="nulová",J246,0)</f>
        <v>0</v>
      </c>
      <c r="BJ246" s="3" t="s">
        <v>86</v>
      </c>
      <c r="BK246" s="250" t="n">
        <f aca="false">ROUND(I246*H246,2)</f>
        <v>0</v>
      </c>
      <c r="BL246" s="3" t="s">
        <v>166</v>
      </c>
      <c r="BM246" s="249" t="s">
        <v>376</v>
      </c>
    </row>
    <row r="247" s="251" customFormat="true" ht="12.8" hidden="false" customHeight="false" outlineLevel="0" collapsed="false">
      <c r="B247" s="252"/>
      <c r="C247" s="253"/>
      <c r="D247" s="254" t="s">
        <v>168</v>
      </c>
      <c r="E247" s="255"/>
      <c r="F247" s="256" t="s">
        <v>2136</v>
      </c>
      <c r="G247" s="253"/>
      <c r="H247" s="257" t="n">
        <v>0.602</v>
      </c>
      <c r="I247" s="258"/>
      <c r="J247" s="253"/>
      <c r="K247" s="253"/>
      <c r="L247" s="259"/>
      <c r="M247" s="260"/>
      <c r="N247" s="261"/>
      <c r="O247" s="261"/>
      <c r="P247" s="261"/>
      <c r="Q247" s="261"/>
      <c r="R247" s="261"/>
      <c r="S247" s="261"/>
      <c r="T247" s="262"/>
      <c r="AT247" s="263" t="s">
        <v>168</v>
      </c>
      <c r="AU247" s="263" t="s">
        <v>88</v>
      </c>
      <c r="AV247" s="251" t="s">
        <v>88</v>
      </c>
      <c r="AW247" s="251" t="s">
        <v>35</v>
      </c>
      <c r="AX247" s="251" t="s">
        <v>86</v>
      </c>
      <c r="AY247" s="263" t="s">
        <v>160</v>
      </c>
    </row>
    <row r="248" s="264" customFormat="true" ht="12.8" hidden="false" customHeight="false" outlineLevel="0" collapsed="false">
      <c r="B248" s="265"/>
      <c r="C248" s="266"/>
      <c r="D248" s="254" t="s">
        <v>168</v>
      </c>
      <c r="E248" s="267"/>
      <c r="F248" s="268" t="s">
        <v>2137</v>
      </c>
      <c r="G248" s="266"/>
      <c r="H248" s="269" t="n">
        <v>0.602</v>
      </c>
      <c r="I248" s="270"/>
      <c r="J248" s="266"/>
      <c r="K248" s="266"/>
      <c r="L248" s="271"/>
      <c r="M248" s="272"/>
      <c r="N248" s="273"/>
      <c r="O248" s="273"/>
      <c r="P248" s="273"/>
      <c r="Q248" s="273"/>
      <c r="R248" s="273"/>
      <c r="S248" s="273"/>
      <c r="T248" s="274"/>
      <c r="AT248" s="275" t="s">
        <v>168</v>
      </c>
      <c r="AU248" s="275" t="s">
        <v>88</v>
      </c>
      <c r="AV248" s="264" t="s">
        <v>166</v>
      </c>
      <c r="AW248" s="264" t="s">
        <v>35</v>
      </c>
      <c r="AX248" s="264" t="s">
        <v>79</v>
      </c>
      <c r="AY248" s="275" t="s">
        <v>160</v>
      </c>
    </row>
    <row r="249" s="276" customFormat="true" ht="12.8" hidden="false" customHeight="false" outlineLevel="0" collapsed="false">
      <c r="B249" s="277"/>
      <c r="C249" s="278"/>
      <c r="D249" s="254" t="s">
        <v>168</v>
      </c>
      <c r="E249" s="279"/>
      <c r="F249" s="280" t="s">
        <v>2138</v>
      </c>
      <c r="G249" s="278"/>
      <c r="H249" s="279"/>
      <c r="I249" s="281"/>
      <c r="J249" s="278"/>
      <c r="K249" s="278"/>
      <c r="L249" s="282"/>
      <c r="M249" s="283"/>
      <c r="N249" s="284"/>
      <c r="O249" s="284"/>
      <c r="P249" s="284"/>
      <c r="Q249" s="284"/>
      <c r="R249" s="284"/>
      <c r="S249" s="284"/>
      <c r="T249" s="285"/>
      <c r="AT249" s="286" t="s">
        <v>168</v>
      </c>
      <c r="AU249" s="286" t="s">
        <v>88</v>
      </c>
      <c r="AV249" s="276" t="s">
        <v>86</v>
      </c>
      <c r="AW249" s="276" t="s">
        <v>35</v>
      </c>
      <c r="AX249" s="276" t="s">
        <v>79</v>
      </c>
      <c r="AY249" s="286" t="s">
        <v>160</v>
      </c>
    </row>
    <row r="250" s="276" customFormat="true" ht="12.8" hidden="false" customHeight="false" outlineLevel="0" collapsed="false">
      <c r="B250" s="277"/>
      <c r="C250" s="278"/>
      <c r="D250" s="254" t="s">
        <v>168</v>
      </c>
      <c r="E250" s="279"/>
      <c r="F250" s="280" t="s">
        <v>2139</v>
      </c>
      <c r="G250" s="278"/>
      <c r="H250" s="279"/>
      <c r="I250" s="281"/>
      <c r="J250" s="278"/>
      <c r="K250" s="278"/>
      <c r="L250" s="282"/>
      <c r="M250" s="283"/>
      <c r="N250" s="284"/>
      <c r="O250" s="284"/>
      <c r="P250" s="284"/>
      <c r="Q250" s="284"/>
      <c r="R250" s="284"/>
      <c r="S250" s="284"/>
      <c r="T250" s="285"/>
      <c r="AT250" s="286" t="s">
        <v>168</v>
      </c>
      <c r="AU250" s="286" t="s">
        <v>88</v>
      </c>
      <c r="AV250" s="276" t="s">
        <v>86</v>
      </c>
      <c r="AW250" s="276" t="s">
        <v>35</v>
      </c>
      <c r="AX250" s="276" t="s">
        <v>79</v>
      </c>
      <c r="AY250" s="286" t="s">
        <v>160</v>
      </c>
    </row>
    <row r="251" s="276" customFormat="true" ht="12.8" hidden="false" customHeight="false" outlineLevel="0" collapsed="false">
      <c r="B251" s="277"/>
      <c r="C251" s="278"/>
      <c r="D251" s="254" t="s">
        <v>168</v>
      </c>
      <c r="E251" s="279"/>
      <c r="F251" s="280" t="s">
        <v>2140</v>
      </c>
      <c r="G251" s="278"/>
      <c r="H251" s="279"/>
      <c r="I251" s="281"/>
      <c r="J251" s="278"/>
      <c r="K251" s="278"/>
      <c r="L251" s="282"/>
      <c r="M251" s="283"/>
      <c r="N251" s="284"/>
      <c r="O251" s="284"/>
      <c r="P251" s="284"/>
      <c r="Q251" s="284"/>
      <c r="R251" s="284"/>
      <c r="S251" s="284"/>
      <c r="T251" s="285"/>
      <c r="AT251" s="286" t="s">
        <v>168</v>
      </c>
      <c r="AU251" s="286" t="s">
        <v>88</v>
      </c>
      <c r="AV251" s="276" t="s">
        <v>86</v>
      </c>
      <c r="AW251" s="276" t="s">
        <v>35</v>
      </c>
      <c r="AX251" s="276" t="s">
        <v>79</v>
      </c>
      <c r="AY251" s="286" t="s">
        <v>160</v>
      </c>
    </row>
    <row r="252" s="31" customFormat="true" ht="16.5" hidden="false" customHeight="true" outlineLevel="0" collapsed="false">
      <c r="A252" s="24"/>
      <c r="B252" s="25"/>
      <c r="C252" s="287" t="s">
        <v>6</v>
      </c>
      <c r="D252" s="287" t="s">
        <v>262</v>
      </c>
      <c r="E252" s="288" t="s">
        <v>2185</v>
      </c>
      <c r="F252" s="289" t="s">
        <v>2169</v>
      </c>
      <c r="G252" s="290" t="s">
        <v>2135</v>
      </c>
      <c r="H252" s="291" t="n">
        <v>0.602</v>
      </c>
      <c r="I252" s="292"/>
      <c r="J252" s="293" t="n">
        <f aca="false">ROUND(I252*H252,2)</f>
        <v>0</v>
      </c>
      <c r="K252" s="294"/>
      <c r="L252" s="295"/>
      <c r="M252" s="296"/>
      <c r="N252" s="297" t="s">
        <v>44</v>
      </c>
      <c r="O252" s="74"/>
      <c r="P252" s="247" t="n">
        <f aca="false">O252*H252</f>
        <v>0</v>
      </c>
      <c r="Q252" s="247" t="n">
        <v>0</v>
      </c>
      <c r="R252" s="247" t="n">
        <f aca="false">Q252*H252</f>
        <v>0</v>
      </c>
      <c r="S252" s="247" t="n">
        <v>0</v>
      </c>
      <c r="T252" s="248" t="n">
        <f aca="false">S252*H252</f>
        <v>0</v>
      </c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R252" s="249" t="s">
        <v>200</v>
      </c>
      <c r="AT252" s="249" t="s">
        <v>262</v>
      </c>
      <c r="AU252" s="249" t="s">
        <v>88</v>
      </c>
      <c r="AY252" s="3" t="s">
        <v>160</v>
      </c>
      <c r="BE252" s="250" t="n">
        <f aca="false">IF(N252="základní",J252,0)</f>
        <v>0</v>
      </c>
      <c r="BF252" s="250" t="n">
        <f aca="false">IF(N252="snížená",J252,0)</f>
        <v>0</v>
      </c>
      <c r="BG252" s="250" t="n">
        <f aca="false">IF(N252="zákl. přenesená",J252,0)</f>
        <v>0</v>
      </c>
      <c r="BH252" s="250" t="n">
        <f aca="false">IF(N252="sníž. přenesená",J252,0)</f>
        <v>0</v>
      </c>
      <c r="BI252" s="250" t="n">
        <f aca="false">IF(N252="nulová",J252,0)</f>
        <v>0</v>
      </c>
      <c r="BJ252" s="3" t="s">
        <v>86</v>
      </c>
      <c r="BK252" s="250" t="n">
        <f aca="false">ROUND(I252*H252,2)</f>
        <v>0</v>
      </c>
      <c r="BL252" s="3" t="s">
        <v>166</v>
      </c>
      <c r="BM252" s="249" t="s">
        <v>388</v>
      </c>
    </row>
    <row r="253" s="251" customFormat="true" ht="12.8" hidden="false" customHeight="false" outlineLevel="0" collapsed="false">
      <c r="B253" s="252"/>
      <c r="C253" s="253"/>
      <c r="D253" s="254" t="s">
        <v>168</v>
      </c>
      <c r="E253" s="255"/>
      <c r="F253" s="256" t="s">
        <v>2136</v>
      </c>
      <c r="G253" s="253"/>
      <c r="H253" s="257" t="n">
        <v>0.602</v>
      </c>
      <c r="I253" s="258"/>
      <c r="J253" s="253"/>
      <c r="K253" s="253"/>
      <c r="L253" s="259"/>
      <c r="M253" s="260"/>
      <c r="N253" s="261"/>
      <c r="O253" s="261"/>
      <c r="P253" s="261"/>
      <c r="Q253" s="261"/>
      <c r="R253" s="261"/>
      <c r="S253" s="261"/>
      <c r="T253" s="262"/>
      <c r="AT253" s="263" t="s">
        <v>168</v>
      </c>
      <c r="AU253" s="263" t="s">
        <v>88</v>
      </c>
      <c r="AV253" s="251" t="s">
        <v>88</v>
      </c>
      <c r="AW253" s="251" t="s">
        <v>35</v>
      </c>
      <c r="AX253" s="251" t="s">
        <v>86</v>
      </c>
      <c r="AY253" s="263" t="s">
        <v>160</v>
      </c>
    </row>
    <row r="254" s="264" customFormat="true" ht="12.8" hidden="false" customHeight="false" outlineLevel="0" collapsed="false">
      <c r="B254" s="265"/>
      <c r="C254" s="266"/>
      <c r="D254" s="254" t="s">
        <v>168</v>
      </c>
      <c r="E254" s="267"/>
      <c r="F254" s="268" t="s">
        <v>2137</v>
      </c>
      <c r="G254" s="266"/>
      <c r="H254" s="269" t="n">
        <v>0.602</v>
      </c>
      <c r="I254" s="270"/>
      <c r="J254" s="266"/>
      <c r="K254" s="266"/>
      <c r="L254" s="271"/>
      <c r="M254" s="272"/>
      <c r="N254" s="273"/>
      <c r="O254" s="273"/>
      <c r="P254" s="273"/>
      <c r="Q254" s="273"/>
      <c r="R254" s="273"/>
      <c r="S254" s="273"/>
      <c r="T254" s="274"/>
      <c r="AT254" s="275" t="s">
        <v>168</v>
      </c>
      <c r="AU254" s="275" t="s">
        <v>88</v>
      </c>
      <c r="AV254" s="264" t="s">
        <v>166</v>
      </c>
      <c r="AW254" s="264" t="s">
        <v>35</v>
      </c>
      <c r="AX254" s="264" t="s">
        <v>79</v>
      </c>
      <c r="AY254" s="275" t="s">
        <v>160</v>
      </c>
    </row>
    <row r="255" s="276" customFormat="true" ht="12.8" hidden="false" customHeight="false" outlineLevel="0" collapsed="false">
      <c r="B255" s="277"/>
      <c r="C255" s="278"/>
      <c r="D255" s="254" t="s">
        <v>168</v>
      </c>
      <c r="E255" s="279"/>
      <c r="F255" s="280" t="s">
        <v>2138</v>
      </c>
      <c r="G255" s="278"/>
      <c r="H255" s="279"/>
      <c r="I255" s="281"/>
      <c r="J255" s="278"/>
      <c r="K255" s="278"/>
      <c r="L255" s="282"/>
      <c r="M255" s="283"/>
      <c r="N255" s="284"/>
      <c r="O255" s="284"/>
      <c r="P255" s="284"/>
      <c r="Q255" s="284"/>
      <c r="R255" s="284"/>
      <c r="S255" s="284"/>
      <c r="T255" s="285"/>
      <c r="AT255" s="286" t="s">
        <v>168</v>
      </c>
      <c r="AU255" s="286" t="s">
        <v>88</v>
      </c>
      <c r="AV255" s="276" t="s">
        <v>86</v>
      </c>
      <c r="AW255" s="276" t="s">
        <v>35</v>
      </c>
      <c r="AX255" s="276" t="s">
        <v>79</v>
      </c>
      <c r="AY255" s="286" t="s">
        <v>160</v>
      </c>
    </row>
    <row r="256" s="276" customFormat="true" ht="12.8" hidden="false" customHeight="false" outlineLevel="0" collapsed="false">
      <c r="B256" s="277"/>
      <c r="C256" s="278"/>
      <c r="D256" s="254" t="s">
        <v>168</v>
      </c>
      <c r="E256" s="279"/>
      <c r="F256" s="280" t="s">
        <v>2139</v>
      </c>
      <c r="G256" s="278"/>
      <c r="H256" s="279"/>
      <c r="I256" s="281"/>
      <c r="J256" s="278"/>
      <c r="K256" s="278"/>
      <c r="L256" s="282"/>
      <c r="M256" s="283"/>
      <c r="N256" s="284"/>
      <c r="O256" s="284"/>
      <c r="P256" s="284"/>
      <c r="Q256" s="284"/>
      <c r="R256" s="284"/>
      <c r="S256" s="284"/>
      <c r="T256" s="285"/>
      <c r="AT256" s="286" t="s">
        <v>168</v>
      </c>
      <c r="AU256" s="286" t="s">
        <v>88</v>
      </c>
      <c r="AV256" s="276" t="s">
        <v>86</v>
      </c>
      <c r="AW256" s="276" t="s">
        <v>35</v>
      </c>
      <c r="AX256" s="276" t="s">
        <v>79</v>
      </c>
      <c r="AY256" s="286" t="s">
        <v>160</v>
      </c>
    </row>
    <row r="257" s="276" customFormat="true" ht="12.8" hidden="false" customHeight="false" outlineLevel="0" collapsed="false">
      <c r="B257" s="277"/>
      <c r="C257" s="278"/>
      <c r="D257" s="254" t="s">
        <v>168</v>
      </c>
      <c r="E257" s="279"/>
      <c r="F257" s="280" t="s">
        <v>2140</v>
      </c>
      <c r="G257" s="278"/>
      <c r="H257" s="279"/>
      <c r="I257" s="281"/>
      <c r="J257" s="278"/>
      <c r="K257" s="278"/>
      <c r="L257" s="282"/>
      <c r="M257" s="283"/>
      <c r="N257" s="284"/>
      <c r="O257" s="284"/>
      <c r="P257" s="284"/>
      <c r="Q257" s="284"/>
      <c r="R257" s="284"/>
      <c r="S257" s="284"/>
      <c r="T257" s="285"/>
      <c r="AT257" s="286" t="s">
        <v>168</v>
      </c>
      <c r="AU257" s="286" t="s">
        <v>88</v>
      </c>
      <c r="AV257" s="276" t="s">
        <v>86</v>
      </c>
      <c r="AW257" s="276" t="s">
        <v>35</v>
      </c>
      <c r="AX257" s="276" t="s">
        <v>79</v>
      </c>
      <c r="AY257" s="286" t="s">
        <v>160</v>
      </c>
    </row>
    <row r="258" s="31" customFormat="true" ht="16.5" hidden="false" customHeight="true" outlineLevel="0" collapsed="false">
      <c r="A258" s="24"/>
      <c r="B258" s="25"/>
      <c r="C258" s="287" t="s">
        <v>291</v>
      </c>
      <c r="D258" s="287" t="s">
        <v>262</v>
      </c>
      <c r="E258" s="288" t="s">
        <v>2186</v>
      </c>
      <c r="F258" s="289" t="s">
        <v>2171</v>
      </c>
      <c r="G258" s="290" t="s">
        <v>2135</v>
      </c>
      <c r="H258" s="291" t="n">
        <v>0.602</v>
      </c>
      <c r="I258" s="292"/>
      <c r="J258" s="293" t="n">
        <f aca="false">ROUND(I258*H258,2)</f>
        <v>0</v>
      </c>
      <c r="K258" s="294"/>
      <c r="L258" s="295"/>
      <c r="M258" s="296"/>
      <c r="N258" s="297" t="s">
        <v>44</v>
      </c>
      <c r="O258" s="74"/>
      <c r="P258" s="247" t="n">
        <f aca="false">O258*H258</f>
        <v>0</v>
      </c>
      <c r="Q258" s="247" t="n">
        <v>0</v>
      </c>
      <c r="R258" s="247" t="n">
        <f aca="false">Q258*H258</f>
        <v>0</v>
      </c>
      <c r="S258" s="247" t="n">
        <v>0</v>
      </c>
      <c r="T258" s="248" t="n">
        <f aca="false">S258*H258</f>
        <v>0</v>
      </c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R258" s="249" t="s">
        <v>200</v>
      </c>
      <c r="AT258" s="249" t="s">
        <v>262</v>
      </c>
      <c r="AU258" s="249" t="s">
        <v>88</v>
      </c>
      <c r="AY258" s="3" t="s">
        <v>160</v>
      </c>
      <c r="BE258" s="250" t="n">
        <f aca="false">IF(N258="základní",J258,0)</f>
        <v>0</v>
      </c>
      <c r="BF258" s="250" t="n">
        <f aca="false">IF(N258="snížená",J258,0)</f>
        <v>0</v>
      </c>
      <c r="BG258" s="250" t="n">
        <f aca="false">IF(N258="zákl. přenesená",J258,0)</f>
        <v>0</v>
      </c>
      <c r="BH258" s="250" t="n">
        <f aca="false">IF(N258="sníž. přenesená",J258,0)</f>
        <v>0</v>
      </c>
      <c r="BI258" s="250" t="n">
        <f aca="false">IF(N258="nulová",J258,0)</f>
        <v>0</v>
      </c>
      <c r="BJ258" s="3" t="s">
        <v>86</v>
      </c>
      <c r="BK258" s="250" t="n">
        <f aca="false">ROUND(I258*H258,2)</f>
        <v>0</v>
      </c>
      <c r="BL258" s="3" t="s">
        <v>166</v>
      </c>
      <c r="BM258" s="249" t="s">
        <v>679</v>
      </c>
    </row>
    <row r="259" s="251" customFormat="true" ht="12.8" hidden="false" customHeight="false" outlineLevel="0" collapsed="false">
      <c r="B259" s="252"/>
      <c r="C259" s="253"/>
      <c r="D259" s="254" t="s">
        <v>168</v>
      </c>
      <c r="E259" s="255"/>
      <c r="F259" s="256" t="s">
        <v>2136</v>
      </c>
      <c r="G259" s="253"/>
      <c r="H259" s="257" t="n">
        <v>0.602</v>
      </c>
      <c r="I259" s="258"/>
      <c r="J259" s="253"/>
      <c r="K259" s="253"/>
      <c r="L259" s="259"/>
      <c r="M259" s="260"/>
      <c r="N259" s="261"/>
      <c r="O259" s="261"/>
      <c r="P259" s="261"/>
      <c r="Q259" s="261"/>
      <c r="R259" s="261"/>
      <c r="S259" s="261"/>
      <c r="T259" s="262"/>
      <c r="AT259" s="263" t="s">
        <v>168</v>
      </c>
      <c r="AU259" s="263" t="s">
        <v>88</v>
      </c>
      <c r="AV259" s="251" t="s">
        <v>88</v>
      </c>
      <c r="AW259" s="251" t="s">
        <v>35</v>
      </c>
      <c r="AX259" s="251" t="s">
        <v>86</v>
      </c>
      <c r="AY259" s="263" t="s">
        <v>160</v>
      </c>
    </row>
    <row r="260" s="264" customFormat="true" ht="12.8" hidden="false" customHeight="false" outlineLevel="0" collapsed="false">
      <c r="B260" s="265"/>
      <c r="C260" s="266"/>
      <c r="D260" s="254" t="s">
        <v>168</v>
      </c>
      <c r="E260" s="267"/>
      <c r="F260" s="268" t="s">
        <v>2137</v>
      </c>
      <c r="G260" s="266"/>
      <c r="H260" s="269" t="n">
        <v>0.602</v>
      </c>
      <c r="I260" s="270"/>
      <c r="J260" s="266"/>
      <c r="K260" s="266"/>
      <c r="L260" s="271"/>
      <c r="M260" s="272"/>
      <c r="N260" s="273"/>
      <c r="O260" s="273"/>
      <c r="P260" s="273"/>
      <c r="Q260" s="273"/>
      <c r="R260" s="273"/>
      <c r="S260" s="273"/>
      <c r="T260" s="274"/>
      <c r="AT260" s="275" t="s">
        <v>168</v>
      </c>
      <c r="AU260" s="275" t="s">
        <v>88</v>
      </c>
      <c r="AV260" s="264" t="s">
        <v>166</v>
      </c>
      <c r="AW260" s="264" t="s">
        <v>35</v>
      </c>
      <c r="AX260" s="264" t="s">
        <v>79</v>
      </c>
      <c r="AY260" s="275" t="s">
        <v>160</v>
      </c>
    </row>
    <row r="261" s="276" customFormat="true" ht="12.8" hidden="false" customHeight="false" outlineLevel="0" collapsed="false">
      <c r="B261" s="277"/>
      <c r="C261" s="278"/>
      <c r="D261" s="254" t="s">
        <v>168</v>
      </c>
      <c r="E261" s="279"/>
      <c r="F261" s="280" t="s">
        <v>2138</v>
      </c>
      <c r="G261" s="278"/>
      <c r="H261" s="279"/>
      <c r="I261" s="281"/>
      <c r="J261" s="278"/>
      <c r="K261" s="278"/>
      <c r="L261" s="282"/>
      <c r="M261" s="283"/>
      <c r="N261" s="284"/>
      <c r="O261" s="284"/>
      <c r="P261" s="284"/>
      <c r="Q261" s="284"/>
      <c r="R261" s="284"/>
      <c r="S261" s="284"/>
      <c r="T261" s="285"/>
      <c r="AT261" s="286" t="s">
        <v>168</v>
      </c>
      <c r="AU261" s="286" t="s">
        <v>88</v>
      </c>
      <c r="AV261" s="276" t="s">
        <v>86</v>
      </c>
      <c r="AW261" s="276" t="s">
        <v>35</v>
      </c>
      <c r="AX261" s="276" t="s">
        <v>79</v>
      </c>
      <c r="AY261" s="286" t="s">
        <v>160</v>
      </c>
    </row>
    <row r="262" s="276" customFormat="true" ht="12.8" hidden="false" customHeight="false" outlineLevel="0" collapsed="false">
      <c r="B262" s="277"/>
      <c r="C262" s="278"/>
      <c r="D262" s="254" t="s">
        <v>168</v>
      </c>
      <c r="E262" s="279"/>
      <c r="F262" s="280" t="s">
        <v>2139</v>
      </c>
      <c r="G262" s="278"/>
      <c r="H262" s="279"/>
      <c r="I262" s="281"/>
      <c r="J262" s="278"/>
      <c r="K262" s="278"/>
      <c r="L262" s="282"/>
      <c r="M262" s="283"/>
      <c r="N262" s="284"/>
      <c r="O262" s="284"/>
      <c r="P262" s="284"/>
      <c r="Q262" s="284"/>
      <c r="R262" s="284"/>
      <c r="S262" s="284"/>
      <c r="T262" s="285"/>
      <c r="AT262" s="286" t="s">
        <v>168</v>
      </c>
      <c r="AU262" s="286" t="s">
        <v>88</v>
      </c>
      <c r="AV262" s="276" t="s">
        <v>86</v>
      </c>
      <c r="AW262" s="276" t="s">
        <v>35</v>
      </c>
      <c r="AX262" s="276" t="s">
        <v>79</v>
      </c>
      <c r="AY262" s="286" t="s">
        <v>160</v>
      </c>
    </row>
    <row r="263" s="276" customFormat="true" ht="12.8" hidden="false" customHeight="false" outlineLevel="0" collapsed="false">
      <c r="B263" s="277"/>
      <c r="C263" s="278"/>
      <c r="D263" s="254" t="s">
        <v>168</v>
      </c>
      <c r="E263" s="279"/>
      <c r="F263" s="280" t="s">
        <v>2140</v>
      </c>
      <c r="G263" s="278"/>
      <c r="H263" s="279"/>
      <c r="I263" s="281"/>
      <c r="J263" s="278"/>
      <c r="K263" s="278"/>
      <c r="L263" s="282"/>
      <c r="M263" s="283"/>
      <c r="N263" s="284"/>
      <c r="O263" s="284"/>
      <c r="P263" s="284"/>
      <c r="Q263" s="284"/>
      <c r="R263" s="284"/>
      <c r="S263" s="284"/>
      <c r="T263" s="285"/>
      <c r="AT263" s="286" t="s">
        <v>168</v>
      </c>
      <c r="AU263" s="286" t="s">
        <v>88</v>
      </c>
      <c r="AV263" s="276" t="s">
        <v>86</v>
      </c>
      <c r="AW263" s="276" t="s">
        <v>35</v>
      </c>
      <c r="AX263" s="276" t="s">
        <v>79</v>
      </c>
      <c r="AY263" s="286" t="s">
        <v>160</v>
      </c>
    </row>
    <row r="264" s="31" customFormat="true" ht="16.5" hidden="false" customHeight="true" outlineLevel="0" collapsed="false">
      <c r="A264" s="24"/>
      <c r="B264" s="25"/>
      <c r="C264" s="287" t="s">
        <v>297</v>
      </c>
      <c r="D264" s="287" t="s">
        <v>262</v>
      </c>
      <c r="E264" s="288" t="s">
        <v>2187</v>
      </c>
      <c r="F264" s="289" t="s">
        <v>2188</v>
      </c>
      <c r="G264" s="290" t="s">
        <v>2135</v>
      </c>
      <c r="H264" s="291" t="n">
        <v>1.205</v>
      </c>
      <c r="I264" s="292"/>
      <c r="J264" s="293" t="n">
        <f aca="false">ROUND(I264*H264,2)</f>
        <v>0</v>
      </c>
      <c r="K264" s="294"/>
      <c r="L264" s="295"/>
      <c r="M264" s="296"/>
      <c r="N264" s="297" t="s">
        <v>44</v>
      </c>
      <c r="O264" s="74"/>
      <c r="P264" s="247" t="n">
        <f aca="false">O264*H264</f>
        <v>0</v>
      </c>
      <c r="Q264" s="247" t="n">
        <v>0</v>
      </c>
      <c r="R264" s="247" t="n">
        <f aca="false">Q264*H264</f>
        <v>0</v>
      </c>
      <c r="S264" s="247" t="n">
        <v>0</v>
      </c>
      <c r="T264" s="248" t="n">
        <f aca="false">S264*H264</f>
        <v>0</v>
      </c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R264" s="249" t="s">
        <v>200</v>
      </c>
      <c r="AT264" s="249" t="s">
        <v>262</v>
      </c>
      <c r="AU264" s="249" t="s">
        <v>88</v>
      </c>
      <c r="AY264" s="3" t="s">
        <v>160</v>
      </c>
      <c r="BE264" s="250" t="n">
        <f aca="false">IF(N264="základní",J264,0)</f>
        <v>0</v>
      </c>
      <c r="BF264" s="250" t="n">
        <f aca="false">IF(N264="snížená",J264,0)</f>
        <v>0</v>
      </c>
      <c r="BG264" s="250" t="n">
        <f aca="false">IF(N264="zákl. přenesená",J264,0)</f>
        <v>0</v>
      </c>
      <c r="BH264" s="250" t="n">
        <f aca="false">IF(N264="sníž. přenesená",J264,0)</f>
        <v>0</v>
      </c>
      <c r="BI264" s="250" t="n">
        <f aca="false">IF(N264="nulová",J264,0)</f>
        <v>0</v>
      </c>
      <c r="BJ264" s="3" t="s">
        <v>86</v>
      </c>
      <c r="BK264" s="250" t="n">
        <f aca="false">ROUND(I264*H264,2)</f>
        <v>0</v>
      </c>
      <c r="BL264" s="3" t="s">
        <v>166</v>
      </c>
      <c r="BM264" s="249" t="s">
        <v>685</v>
      </c>
    </row>
    <row r="265" s="251" customFormat="true" ht="12.8" hidden="false" customHeight="false" outlineLevel="0" collapsed="false">
      <c r="B265" s="252"/>
      <c r="C265" s="253"/>
      <c r="D265" s="254" t="s">
        <v>168</v>
      </c>
      <c r="E265" s="255"/>
      <c r="F265" s="256" t="s">
        <v>2189</v>
      </c>
      <c r="G265" s="253"/>
      <c r="H265" s="257" t="n">
        <v>1.205</v>
      </c>
      <c r="I265" s="258"/>
      <c r="J265" s="253"/>
      <c r="K265" s="253"/>
      <c r="L265" s="259"/>
      <c r="M265" s="260"/>
      <c r="N265" s="261"/>
      <c r="O265" s="261"/>
      <c r="P265" s="261"/>
      <c r="Q265" s="261"/>
      <c r="R265" s="261"/>
      <c r="S265" s="261"/>
      <c r="T265" s="262"/>
      <c r="AT265" s="263" t="s">
        <v>168</v>
      </c>
      <c r="AU265" s="263" t="s">
        <v>88</v>
      </c>
      <c r="AV265" s="251" t="s">
        <v>88</v>
      </c>
      <c r="AW265" s="251" t="s">
        <v>35</v>
      </c>
      <c r="AX265" s="251" t="s">
        <v>86</v>
      </c>
      <c r="AY265" s="263" t="s">
        <v>160</v>
      </c>
    </row>
    <row r="266" s="264" customFormat="true" ht="12.8" hidden="false" customHeight="false" outlineLevel="0" collapsed="false">
      <c r="B266" s="265"/>
      <c r="C266" s="266"/>
      <c r="D266" s="254" t="s">
        <v>168</v>
      </c>
      <c r="E266" s="267"/>
      <c r="F266" s="268" t="s">
        <v>2137</v>
      </c>
      <c r="G266" s="266"/>
      <c r="H266" s="269" t="n">
        <v>1.205</v>
      </c>
      <c r="I266" s="270"/>
      <c r="J266" s="266"/>
      <c r="K266" s="266"/>
      <c r="L266" s="271"/>
      <c r="M266" s="272"/>
      <c r="N266" s="273"/>
      <c r="O266" s="273"/>
      <c r="P266" s="273"/>
      <c r="Q266" s="273"/>
      <c r="R266" s="273"/>
      <c r="S266" s="273"/>
      <c r="T266" s="274"/>
      <c r="AT266" s="275" t="s">
        <v>168</v>
      </c>
      <c r="AU266" s="275" t="s">
        <v>88</v>
      </c>
      <c r="AV266" s="264" t="s">
        <v>166</v>
      </c>
      <c r="AW266" s="264" t="s">
        <v>35</v>
      </c>
      <c r="AX266" s="264" t="s">
        <v>79</v>
      </c>
      <c r="AY266" s="275" t="s">
        <v>160</v>
      </c>
    </row>
    <row r="267" s="276" customFormat="true" ht="12.8" hidden="false" customHeight="false" outlineLevel="0" collapsed="false">
      <c r="B267" s="277"/>
      <c r="C267" s="278"/>
      <c r="D267" s="254" t="s">
        <v>168</v>
      </c>
      <c r="E267" s="279"/>
      <c r="F267" s="280" t="s">
        <v>2138</v>
      </c>
      <c r="G267" s="278"/>
      <c r="H267" s="279"/>
      <c r="I267" s="281"/>
      <c r="J267" s="278"/>
      <c r="K267" s="278"/>
      <c r="L267" s="282"/>
      <c r="M267" s="283"/>
      <c r="N267" s="284"/>
      <c r="O267" s="284"/>
      <c r="P267" s="284"/>
      <c r="Q267" s="284"/>
      <c r="R267" s="284"/>
      <c r="S267" s="284"/>
      <c r="T267" s="285"/>
      <c r="AT267" s="286" t="s">
        <v>168</v>
      </c>
      <c r="AU267" s="286" t="s">
        <v>88</v>
      </c>
      <c r="AV267" s="276" t="s">
        <v>86</v>
      </c>
      <c r="AW267" s="276" t="s">
        <v>35</v>
      </c>
      <c r="AX267" s="276" t="s">
        <v>79</v>
      </c>
      <c r="AY267" s="286" t="s">
        <v>160</v>
      </c>
    </row>
    <row r="268" s="276" customFormat="true" ht="12.8" hidden="false" customHeight="false" outlineLevel="0" collapsed="false">
      <c r="B268" s="277"/>
      <c r="C268" s="278"/>
      <c r="D268" s="254" t="s">
        <v>168</v>
      </c>
      <c r="E268" s="279"/>
      <c r="F268" s="280" t="s">
        <v>2139</v>
      </c>
      <c r="G268" s="278"/>
      <c r="H268" s="279"/>
      <c r="I268" s="281"/>
      <c r="J268" s="278"/>
      <c r="K268" s="278"/>
      <c r="L268" s="282"/>
      <c r="M268" s="283"/>
      <c r="N268" s="284"/>
      <c r="O268" s="284"/>
      <c r="P268" s="284"/>
      <c r="Q268" s="284"/>
      <c r="R268" s="284"/>
      <c r="S268" s="284"/>
      <c r="T268" s="285"/>
      <c r="AT268" s="286" t="s">
        <v>168</v>
      </c>
      <c r="AU268" s="286" t="s">
        <v>88</v>
      </c>
      <c r="AV268" s="276" t="s">
        <v>86</v>
      </c>
      <c r="AW268" s="276" t="s">
        <v>35</v>
      </c>
      <c r="AX268" s="276" t="s">
        <v>79</v>
      </c>
      <c r="AY268" s="286" t="s">
        <v>160</v>
      </c>
    </row>
    <row r="269" s="276" customFormat="true" ht="12.8" hidden="false" customHeight="false" outlineLevel="0" collapsed="false">
      <c r="B269" s="277"/>
      <c r="C269" s="278"/>
      <c r="D269" s="254" t="s">
        <v>168</v>
      </c>
      <c r="E269" s="279"/>
      <c r="F269" s="280" t="s">
        <v>2140</v>
      </c>
      <c r="G269" s="278"/>
      <c r="H269" s="279"/>
      <c r="I269" s="281"/>
      <c r="J269" s="278"/>
      <c r="K269" s="278"/>
      <c r="L269" s="282"/>
      <c r="M269" s="283"/>
      <c r="N269" s="284"/>
      <c r="O269" s="284"/>
      <c r="P269" s="284"/>
      <c r="Q269" s="284"/>
      <c r="R269" s="284"/>
      <c r="S269" s="284"/>
      <c r="T269" s="285"/>
      <c r="AT269" s="286" t="s">
        <v>168</v>
      </c>
      <c r="AU269" s="286" t="s">
        <v>88</v>
      </c>
      <c r="AV269" s="276" t="s">
        <v>86</v>
      </c>
      <c r="AW269" s="276" t="s">
        <v>35</v>
      </c>
      <c r="AX269" s="276" t="s">
        <v>79</v>
      </c>
      <c r="AY269" s="286" t="s">
        <v>160</v>
      </c>
    </row>
    <row r="270" s="31" customFormat="true" ht="16.5" hidden="false" customHeight="true" outlineLevel="0" collapsed="false">
      <c r="A270" s="24"/>
      <c r="B270" s="25"/>
      <c r="C270" s="287" t="s">
        <v>301</v>
      </c>
      <c r="D270" s="287" t="s">
        <v>262</v>
      </c>
      <c r="E270" s="288" t="s">
        <v>2190</v>
      </c>
      <c r="F270" s="289" t="s">
        <v>2148</v>
      </c>
      <c r="G270" s="290" t="s">
        <v>2135</v>
      </c>
      <c r="H270" s="291" t="n">
        <v>1.205</v>
      </c>
      <c r="I270" s="292"/>
      <c r="J270" s="293" t="n">
        <f aca="false">ROUND(I270*H270,2)</f>
        <v>0</v>
      </c>
      <c r="K270" s="294"/>
      <c r="L270" s="295"/>
      <c r="M270" s="296"/>
      <c r="N270" s="297" t="s">
        <v>44</v>
      </c>
      <c r="O270" s="74"/>
      <c r="P270" s="247" t="n">
        <f aca="false">O270*H270</f>
        <v>0</v>
      </c>
      <c r="Q270" s="247" t="n">
        <v>0</v>
      </c>
      <c r="R270" s="247" t="n">
        <f aca="false">Q270*H270</f>
        <v>0</v>
      </c>
      <c r="S270" s="247" t="n">
        <v>0</v>
      </c>
      <c r="T270" s="248" t="n">
        <f aca="false">S270*H270</f>
        <v>0</v>
      </c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R270" s="249" t="s">
        <v>200</v>
      </c>
      <c r="AT270" s="249" t="s">
        <v>262</v>
      </c>
      <c r="AU270" s="249" t="s">
        <v>88</v>
      </c>
      <c r="AY270" s="3" t="s">
        <v>160</v>
      </c>
      <c r="BE270" s="250" t="n">
        <f aca="false">IF(N270="základní",J270,0)</f>
        <v>0</v>
      </c>
      <c r="BF270" s="250" t="n">
        <f aca="false">IF(N270="snížená",J270,0)</f>
        <v>0</v>
      </c>
      <c r="BG270" s="250" t="n">
        <f aca="false">IF(N270="zákl. přenesená",J270,0)</f>
        <v>0</v>
      </c>
      <c r="BH270" s="250" t="n">
        <f aca="false">IF(N270="sníž. přenesená",J270,0)</f>
        <v>0</v>
      </c>
      <c r="BI270" s="250" t="n">
        <f aca="false">IF(N270="nulová",J270,0)</f>
        <v>0</v>
      </c>
      <c r="BJ270" s="3" t="s">
        <v>86</v>
      </c>
      <c r="BK270" s="250" t="n">
        <f aca="false">ROUND(I270*H270,2)</f>
        <v>0</v>
      </c>
      <c r="BL270" s="3" t="s">
        <v>166</v>
      </c>
      <c r="BM270" s="249" t="s">
        <v>691</v>
      </c>
    </row>
    <row r="271" s="251" customFormat="true" ht="12.8" hidden="false" customHeight="false" outlineLevel="0" collapsed="false">
      <c r="B271" s="252"/>
      <c r="C271" s="253"/>
      <c r="D271" s="254" t="s">
        <v>168</v>
      </c>
      <c r="E271" s="255"/>
      <c r="F271" s="256" t="s">
        <v>2189</v>
      </c>
      <c r="G271" s="253"/>
      <c r="H271" s="257" t="n">
        <v>1.205</v>
      </c>
      <c r="I271" s="258"/>
      <c r="J271" s="253"/>
      <c r="K271" s="253"/>
      <c r="L271" s="259"/>
      <c r="M271" s="260"/>
      <c r="N271" s="261"/>
      <c r="O271" s="261"/>
      <c r="P271" s="261"/>
      <c r="Q271" s="261"/>
      <c r="R271" s="261"/>
      <c r="S271" s="261"/>
      <c r="T271" s="262"/>
      <c r="AT271" s="263" t="s">
        <v>168</v>
      </c>
      <c r="AU271" s="263" t="s">
        <v>88</v>
      </c>
      <c r="AV271" s="251" t="s">
        <v>88</v>
      </c>
      <c r="AW271" s="251" t="s">
        <v>35</v>
      </c>
      <c r="AX271" s="251" t="s">
        <v>86</v>
      </c>
      <c r="AY271" s="263" t="s">
        <v>160</v>
      </c>
    </row>
    <row r="272" s="264" customFormat="true" ht="12.8" hidden="false" customHeight="false" outlineLevel="0" collapsed="false">
      <c r="B272" s="265"/>
      <c r="C272" s="266"/>
      <c r="D272" s="254" t="s">
        <v>168</v>
      </c>
      <c r="E272" s="267"/>
      <c r="F272" s="268" t="s">
        <v>2137</v>
      </c>
      <c r="G272" s="266"/>
      <c r="H272" s="269" t="n">
        <v>1.205</v>
      </c>
      <c r="I272" s="270"/>
      <c r="J272" s="266"/>
      <c r="K272" s="266"/>
      <c r="L272" s="271"/>
      <c r="M272" s="272"/>
      <c r="N272" s="273"/>
      <c r="O272" s="273"/>
      <c r="P272" s="273"/>
      <c r="Q272" s="273"/>
      <c r="R272" s="273"/>
      <c r="S272" s="273"/>
      <c r="T272" s="274"/>
      <c r="AT272" s="275" t="s">
        <v>168</v>
      </c>
      <c r="AU272" s="275" t="s">
        <v>88</v>
      </c>
      <c r="AV272" s="264" t="s">
        <v>166</v>
      </c>
      <c r="AW272" s="264" t="s">
        <v>35</v>
      </c>
      <c r="AX272" s="264" t="s">
        <v>79</v>
      </c>
      <c r="AY272" s="275" t="s">
        <v>160</v>
      </c>
    </row>
    <row r="273" s="276" customFormat="true" ht="12.8" hidden="false" customHeight="false" outlineLevel="0" collapsed="false">
      <c r="B273" s="277"/>
      <c r="C273" s="278"/>
      <c r="D273" s="254" t="s">
        <v>168</v>
      </c>
      <c r="E273" s="279"/>
      <c r="F273" s="280" t="s">
        <v>2138</v>
      </c>
      <c r="G273" s="278"/>
      <c r="H273" s="279"/>
      <c r="I273" s="281"/>
      <c r="J273" s="278"/>
      <c r="K273" s="278"/>
      <c r="L273" s="282"/>
      <c r="M273" s="283"/>
      <c r="N273" s="284"/>
      <c r="O273" s="284"/>
      <c r="P273" s="284"/>
      <c r="Q273" s="284"/>
      <c r="R273" s="284"/>
      <c r="S273" s="284"/>
      <c r="T273" s="285"/>
      <c r="AT273" s="286" t="s">
        <v>168</v>
      </c>
      <c r="AU273" s="286" t="s">
        <v>88</v>
      </c>
      <c r="AV273" s="276" t="s">
        <v>86</v>
      </c>
      <c r="AW273" s="276" t="s">
        <v>35</v>
      </c>
      <c r="AX273" s="276" t="s">
        <v>79</v>
      </c>
      <c r="AY273" s="286" t="s">
        <v>160</v>
      </c>
    </row>
    <row r="274" s="276" customFormat="true" ht="12.8" hidden="false" customHeight="false" outlineLevel="0" collapsed="false">
      <c r="B274" s="277"/>
      <c r="C274" s="278"/>
      <c r="D274" s="254" t="s">
        <v>168</v>
      </c>
      <c r="E274" s="279"/>
      <c r="F274" s="280" t="s">
        <v>2139</v>
      </c>
      <c r="G274" s="278"/>
      <c r="H274" s="279"/>
      <c r="I274" s="281"/>
      <c r="J274" s="278"/>
      <c r="K274" s="278"/>
      <c r="L274" s="282"/>
      <c r="M274" s="283"/>
      <c r="N274" s="284"/>
      <c r="O274" s="284"/>
      <c r="P274" s="284"/>
      <c r="Q274" s="284"/>
      <c r="R274" s="284"/>
      <c r="S274" s="284"/>
      <c r="T274" s="285"/>
      <c r="AT274" s="286" t="s">
        <v>168</v>
      </c>
      <c r="AU274" s="286" t="s">
        <v>88</v>
      </c>
      <c r="AV274" s="276" t="s">
        <v>86</v>
      </c>
      <c r="AW274" s="276" t="s">
        <v>35</v>
      </c>
      <c r="AX274" s="276" t="s">
        <v>79</v>
      </c>
      <c r="AY274" s="286" t="s">
        <v>160</v>
      </c>
    </row>
    <row r="275" s="276" customFormat="true" ht="12.8" hidden="false" customHeight="false" outlineLevel="0" collapsed="false">
      <c r="B275" s="277"/>
      <c r="C275" s="278"/>
      <c r="D275" s="254" t="s">
        <v>168</v>
      </c>
      <c r="E275" s="279"/>
      <c r="F275" s="280" t="s">
        <v>2140</v>
      </c>
      <c r="G275" s="278"/>
      <c r="H275" s="279"/>
      <c r="I275" s="281"/>
      <c r="J275" s="278"/>
      <c r="K275" s="278"/>
      <c r="L275" s="282"/>
      <c r="M275" s="283"/>
      <c r="N275" s="284"/>
      <c r="O275" s="284"/>
      <c r="P275" s="284"/>
      <c r="Q275" s="284"/>
      <c r="R275" s="284"/>
      <c r="S275" s="284"/>
      <c r="T275" s="285"/>
      <c r="AT275" s="286" t="s">
        <v>168</v>
      </c>
      <c r="AU275" s="286" t="s">
        <v>88</v>
      </c>
      <c r="AV275" s="276" t="s">
        <v>86</v>
      </c>
      <c r="AW275" s="276" t="s">
        <v>35</v>
      </c>
      <c r="AX275" s="276" t="s">
        <v>79</v>
      </c>
      <c r="AY275" s="286" t="s">
        <v>160</v>
      </c>
    </row>
    <row r="276" s="31" customFormat="true" ht="16.5" hidden="false" customHeight="true" outlineLevel="0" collapsed="false">
      <c r="A276" s="24"/>
      <c r="B276" s="25"/>
      <c r="C276" s="287" t="s">
        <v>305</v>
      </c>
      <c r="D276" s="287" t="s">
        <v>262</v>
      </c>
      <c r="E276" s="288" t="s">
        <v>2191</v>
      </c>
      <c r="F276" s="289" t="s">
        <v>2192</v>
      </c>
      <c r="G276" s="290" t="s">
        <v>2135</v>
      </c>
      <c r="H276" s="291" t="n">
        <v>1.205</v>
      </c>
      <c r="I276" s="292"/>
      <c r="J276" s="293" t="n">
        <f aca="false">ROUND(I276*H276,2)</f>
        <v>0</v>
      </c>
      <c r="K276" s="294"/>
      <c r="L276" s="295"/>
      <c r="M276" s="296"/>
      <c r="N276" s="297" t="s">
        <v>44</v>
      </c>
      <c r="O276" s="74"/>
      <c r="P276" s="247" t="n">
        <f aca="false">O276*H276</f>
        <v>0</v>
      </c>
      <c r="Q276" s="247" t="n">
        <v>0</v>
      </c>
      <c r="R276" s="247" t="n">
        <f aca="false">Q276*H276</f>
        <v>0</v>
      </c>
      <c r="S276" s="247" t="n">
        <v>0</v>
      </c>
      <c r="T276" s="248" t="n">
        <f aca="false">S276*H276</f>
        <v>0</v>
      </c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R276" s="249" t="s">
        <v>200</v>
      </c>
      <c r="AT276" s="249" t="s">
        <v>262</v>
      </c>
      <c r="AU276" s="249" t="s">
        <v>88</v>
      </c>
      <c r="AY276" s="3" t="s">
        <v>160</v>
      </c>
      <c r="BE276" s="250" t="n">
        <f aca="false">IF(N276="základní",J276,0)</f>
        <v>0</v>
      </c>
      <c r="BF276" s="250" t="n">
        <f aca="false">IF(N276="snížená",J276,0)</f>
        <v>0</v>
      </c>
      <c r="BG276" s="250" t="n">
        <f aca="false">IF(N276="zákl. přenesená",J276,0)</f>
        <v>0</v>
      </c>
      <c r="BH276" s="250" t="n">
        <f aca="false">IF(N276="sníž. přenesená",J276,0)</f>
        <v>0</v>
      </c>
      <c r="BI276" s="250" t="n">
        <f aca="false">IF(N276="nulová",J276,0)</f>
        <v>0</v>
      </c>
      <c r="BJ276" s="3" t="s">
        <v>86</v>
      </c>
      <c r="BK276" s="250" t="n">
        <f aca="false">ROUND(I276*H276,2)</f>
        <v>0</v>
      </c>
      <c r="BL276" s="3" t="s">
        <v>166</v>
      </c>
      <c r="BM276" s="249" t="s">
        <v>699</v>
      </c>
    </row>
    <row r="277" s="251" customFormat="true" ht="12.8" hidden="false" customHeight="false" outlineLevel="0" collapsed="false">
      <c r="B277" s="252"/>
      <c r="C277" s="253"/>
      <c r="D277" s="254" t="s">
        <v>168</v>
      </c>
      <c r="E277" s="255"/>
      <c r="F277" s="256" t="s">
        <v>2189</v>
      </c>
      <c r="G277" s="253"/>
      <c r="H277" s="257" t="n">
        <v>1.205</v>
      </c>
      <c r="I277" s="258"/>
      <c r="J277" s="253"/>
      <c r="K277" s="253"/>
      <c r="L277" s="259"/>
      <c r="M277" s="260"/>
      <c r="N277" s="261"/>
      <c r="O277" s="261"/>
      <c r="P277" s="261"/>
      <c r="Q277" s="261"/>
      <c r="R277" s="261"/>
      <c r="S277" s="261"/>
      <c r="T277" s="262"/>
      <c r="AT277" s="263" t="s">
        <v>168</v>
      </c>
      <c r="AU277" s="263" t="s">
        <v>88</v>
      </c>
      <c r="AV277" s="251" t="s">
        <v>88</v>
      </c>
      <c r="AW277" s="251" t="s">
        <v>35</v>
      </c>
      <c r="AX277" s="251" t="s">
        <v>86</v>
      </c>
      <c r="AY277" s="263" t="s">
        <v>160</v>
      </c>
    </row>
    <row r="278" s="264" customFormat="true" ht="12.8" hidden="false" customHeight="false" outlineLevel="0" collapsed="false">
      <c r="B278" s="265"/>
      <c r="C278" s="266"/>
      <c r="D278" s="254" t="s">
        <v>168</v>
      </c>
      <c r="E278" s="267"/>
      <c r="F278" s="268" t="s">
        <v>2137</v>
      </c>
      <c r="G278" s="266"/>
      <c r="H278" s="269" t="n">
        <v>1.205</v>
      </c>
      <c r="I278" s="270"/>
      <c r="J278" s="266"/>
      <c r="K278" s="266"/>
      <c r="L278" s="271"/>
      <c r="M278" s="272"/>
      <c r="N278" s="273"/>
      <c r="O278" s="273"/>
      <c r="P278" s="273"/>
      <c r="Q278" s="273"/>
      <c r="R278" s="273"/>
      <c r="S278" s="273"/>
      <c r="T278" s="274"/>
      <c r="AT278" s="275" t="s">
        <v>168</v>
      </c>
      <c r="AU278" s="275" t="s">
        <v>88</v>
      </c>
      <c r="AV278" s="264" t="s">
        <v>166</v>
      </c>
      <c r="AW278" s="264" t="s">
        <v>35</v>
      </c>
      <c r="AX278" s="264" t="s">
        <v>79</v>
      </c>
      <c r="AY278" s="275" t="s">
        <v>160</v>
      </c>
    </row>
    <row r="279" s="276" customFormat="true" ht="12.8" hidden="false" customHeight="false" outlineLevel="0" collapsed="false">
      <c r="B279" s="277"/>
      <c r="C279" s="278"/>
      <c r="D279" s="254" t="s">
        <v>168</v>
      </c>
      <c r="E279" s="279"/>
      <c r="F279" s="280" t="s">
        <v>2138</v>
      </c>
      <c r="G279" s="278"/>
      <c r="H279" s="279"/>
      <c r="I279" s="281"/>
      <c r="J279" s="278"/>
      <c r="K279" s="278"/>
      <c r="L279" s="282"/>
      <c r="M279" s="283"/>
      <c r="N279" s="284"/>
      <c r="O279" s="284"/>
      <c r="P279" s="284"/>
      <c r="Q279" s="284"/>
      <c r="R279" s="284"/>
      <c r="S279" s="284"/>
      <c r="T279" s="285"/>
      <c r="AT279" s="286" t="s">
        <v>168</v>
      </c>
      <c r="AU279" s="286" t="s">
        <v>88</v>
      </c>
      <c r="AV279" s="276" t="s">
        <v>86</v>
      </c>
      <c r="AW279" s="276" t="s">
        <v>35</v>
      </c>
      <c r="AX279" s="276" t="s">
        <v>79</v>
      </c>
      <c r="AY279" s="286" t="s">
        <v>160</v>
      </c>
    </row>
    <row r="280" s="276" customFormat="true" ht="12.8" hidden="false" customHeight="false" outlineLevel="0" collapsed="false">
      <c r="B280" s="277"/>
      <c r="C280" s="278"/>
      <c r="D280" s="254" t="s">
        <v>168</v>
      </c>
      <c r="E280" s="279"/>
      <c r="F280" s="280" t="s">
        <v>2139</v>
      </c>
      <c r="G280" s="278"/>
      <c r="H280" s="279"/>
      <c r="I280" s="281"/>
      <c r="J280" s="278"/>
      <c r="K280" s="278"/>
      <c r="L280" s="282"/>
      <c r="M280" s="283"/>
      <c r="N280" s="284"/>
      <c r="O280" s="284"/>
      <c r="P280" s="284"/>
      <c r="Q280" s="284"/>
      <c r="R280" s="284"/>
      <c r="S280" s="284"/>
      <c r="T280" s="285"/>
      <c r="AT280" s="286" t="s">
        <v>168</v>
      </c>
      <c r="AU280" s="286" t="s">
        <v>88</v>
      </c>
      <c r="AV280" s="276" t="s">
        <v>86</v>
      </c>
      <c r="AW280" s="276" t="s">
        <v>35</v>
      </c>
      <c r="AX280" s="276" t="s">
        <v>79</v>
      </c>
      <c r="AY280" s="286" t="s">
        <v>160</v>
      </c>
    </row>
    <row r="281" s="276" customFormat="true" ht="12.8" hidden="false" customHeight="false" outlineLevel="0" collapsed="false">
      <c r="B281" s="277"/>
      <c r="C281" s="278"/>
      <c r="D281" s="254" t="s">
        <v>168</v>
      </c>
      <c r="E281" s="279"/>
      <c r="F281" s="280" t="s">
        <v>2140</v>
      </c>
      <c r="G281" s="278"/>
      <c r="H281" s="279"/>
      <c r="I281" s="281"/>
      <c r="J281" s="278"/>
      <c r="K281" s="278"/>
      <c r="L281" s="282"/>
      <c r="M281" s="283"/>
      <c r="N281" s="284"/>
      <c r="O281" s="284"/>
      <c r="P281" s="284"/>
      <c r="Q281" s="284"/>
      <c r="R281" s="284"/>
      <c r="S281" s="284"/>
      <c r="T281" s="285"/>
      <c r="AT281" s="286" t="s">
        <v>168</v>
      </c>
      <c r="AU281" s="286" t="s">
        <v>88</v>
      </c>
      <c r="AV281" s="276" t="s">
        <v>86</v>
      </c>
      <c r="AW281" s="276" t="s">
        <v>35</v>
      </c>
      <c r="AX281" s="276" t="s">
        <v>79</v>
      </c>
      <c r="AY281" s="286" t="s">
        <v>160</v>
      </c>
    </row>
    <row r="282" s="31" customFormat="true" ht="16.5" hidden="false" customHeight="true" outlineLevel="0" collapsed="false">
      <c r="A282" s="24"/>
      <c r="B282" s="25"/>
      <c r="C282" s="287" t="s">
        <v>310</v>
      </c>
      <c r="D282" s="287" t="s">
        <v>262</v>
      </c>
      <c r="E282" s="288" t="s">
        <v>2193</v>
      </c>
      <c r="F282" s="289" t="s">
        <v>2194</v>
      </c>
      <c r="G282" s="290" t="s">
        <v>2135</v>
      </c>
      <c r="H282" s="291" t="n">
        <v>0.602</v>
      </c>
      <c r="I282" s="292"/>
      <c r="J282" s="293" t="n">
        <f aca="false">ROUND(I282*H282,2)</f>
        <v>0</v>
      </c>
      <c r="K282" s="294"/>
      <c r="L282" s="295"/>
      <c r="M282" s="296"/>
      <c r="N282" s="297" t="s">
        <v>44</v>
      </c>
      <c r="O282" s="74"/>
      <c r="P282" s="247" t="n">
        <f aca="false">O282*H282</f>
        <v>0</v>
      </c>
      <c r="Q282" s="247" t="n">
        <v>0</v>
      </c>
      <c r="R282" s="247" t="n">
        <f aca="false">Q282*H282</f>
        <v>0</v>
      </c>
      <c r="S282" s="247" t="n">
        <v>0</v>
      </c>
      <c r="T282" s="248" t="n">
        <f aca="false">S282*H282</f>
        <v>0</v>
      </c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R282" s="249" t="s">
        <v>200</v>
      </c>
      <c r="AT282" s="249" t="s">
        <v>262</v>
      </c>
      <c r="AU282" s="249" t="s">
        <v>88</v>
      </c>
      <c r="AY282" s="3" t="s">
        <v>160</v>
      </c>
      <c r="BE282" s="250" t="n">
        <f aca="false">IF(N282="základní",J282,0)</f>
        <v>0</v>
      </c>
      <c r="BF282" s="250" t="n">
        <f aca="false">IF(N282="snížená",J282,0)</f>
        <v>0</v>
      </c>
      <c r="BG282" s="250" t="n">
        <f aca="false">IF(N282="zákl. přenesená",J282,0)</f>
        <v>0</v>
      </c>
      <c r="BH282" s="250" t="n">
        <f aca="false">IF(N282="sníž. přenesená",J282,0)</f>
        <v>0</v>
      </c>
      <c r="BI282" s="250" t="n">
        <f aca="false">IF(N282="nulová",J282,0)</f>
        <v>0</v>
      </c>
      <c r="BJ282" s="3" t="s">
        <v>86</v>
      </c>
      <c r="BK282" s="250" t="n">
        <f aca="false">ROUND(I282*H282,2)</f>
        <v>0</v>
      </c>
      <c r="BL282" s="3" t="s">
        <v>166</v>
      </c>
      <c r="BM282" s="249" t="s">
        <v>707</v>
      </c>
    </row>
    <row r="283" s="251" customFormat="true" ht="12.8" hidden="false" customHeight="false" outlineLevel="0" collapsed="false">
      <c r="B283" s="252"/>
      <c r="C283" s="253"/>
      <c r="D283" s="254" t="s">
        <v>168</v>
      </c>
      <c r="E283" s="255"/>
      <c r="F283" s="256" t="s">
        <v>2136</v>
      </c>
      <c r="G283" s="253"/>
      <c r="H283" s="257" t="n">
        <v>0.602</v>
      </c>
      <c r="I283" s="258"/>
      <c r="J283" s="253"/>
      <c r="K283" s="253"/>
      <c r="L283" s="259"/>
      <c r="M283" s="260"/>
      <c r="N283" s="261"/>
      <c r="O283" s="261"/>
      <c r="P283" s="261"/>
      <c r="Q283" s="261"/>
      <c r="R283" s="261"/>
      <c r="S283" s="261"/>
      <c r="T283" s="262"/>
      <c r="AT283" s="263" t="s">
        <v>168</v>
      </c>
      <c r="AU283" s="263" t="s">
        <v>88</v>
      </c>
      <c r="AV283" s="251" t="s">
        <v>88</v>
      </c>
      <c r="AW283" s="251" t="s">
        <v>35</v>
      </c>
      <c r="AX283" s="251" t="s">
        <v>86</v>
      </c>
      <c r="AY283" s="263" t="s">
        <v>160</v>
      </c>
    </row>
    <row r="284" s="264" customFormat="true" ht="12.8" hidden="false" customHeight="false" outlineLevel="0" collapsed="false">
      <c r="B284" s="265"/>
      <c r="C284" s="266"/>
      <c r="D284" s="254" t="s">
        <v>168</v>
      </c>
      <c r="E284" s="267"/>
      <c r="F284" s="268" t="s">
        <v>2137</v>
      </c>
      <c r="G284" s="266"/>
      <c r="H284" s="269" t="n">
        <v>0.602</v>
      </c>
      <c r="I284" s="270"/>
      <c r="J284" s="266"/>
      <c r="K284" s="266"/>
      <c r="L284" s="271"/>
      <c r="M284" s="272"/>
      <c r="N284" s="273"/>
      <c r="O284" s="273"/>
      <c r="P284" s="273"/>
      <c r="Q284" s="273"/>
      <c r="R284" s="273"/>
      <c r="S284" s="273"/>
      <c r="T284" s="274"/>
      <c r="AT284" s="275" t="s">
        <v>168</v>
      </c>
      <c r="AU284" s="275" t="s">
        <v>88</v>
      </c>
      <c r="AV284" s="264" t="s">
        <v>166</v>
      </c>
      <c r="AW284" s="264" t="s">
        <v>35</v>
      </c>
      <c r="AX284" s="264" t="s">
        <v>79</v>
      </c>
      <c r="AY284" s="275" t="s">
        <v>160</v>
      </c>
    </row>
    <row r="285" s="276" customFormat="true" ht="12.8" hidden="false" customHeight="false" outlineLevel="0" collapsed="false">
      <c r="B285" s="277"/>
      <c r="C285" s="278"/>
      <c r="D285" s="254" t="s">
        <v>168</v>
      </c>
      <c r="E285" s="279"/>
      <c r="F285" s="280" t="s">
        <v>2138</v>
      </c>
      <c r="G285" s="278"/>
      <c r="H285" s="279"/>
      <c r="I285" s="281"/>
      <c r="J285" s="278"/>
      <c r="K285" s="278"/>
      <c r="L285" s="282"/>
      <c r="M285" s="283"/>
      <c r="N285" s="284"/>
      <c r="O285" s="284"/>
      <c r="P285" s="284"/>
      <c r="Q285" s="284"/>
      <c r="R285" s="284"/>
      <c r="S285" s="284"/>
      <c r="T285" s="285"/>
      <c r="AT285" s="286" t="s">
        <v>168</v>
      </c>
      <c r="AU285" s="286" t="s">
        <v>88</v>
      </c>
      <c r="AV285" s="276" t="s">
        <v>86</v>
      </c>
      <c r="AW285" s="276" t="s">
        <v>35</v>
      </c>
      <c r="AX285" s="276" t="s">
        <v>79</v>
      </c>
      <c r="AY285" s="286" t="s">
        <v>160</v>
      </c>
    </row>
    <row r="286" s="276" customFormat="true" ht="12.8" hidden="false" customHeight="false" outlineLevel="0" collapsed="false">
      <c r="B286" s="277"/>
      <c r="C286" s="278"/>
      <c r="D286" s="254" t="s">
        <v>168</v>
      </c>
      <c r="E286" s="279"/>
      <c r="F286" s="280" t="s">
        <v>2139</v>
      </c>
      <c r="G286" s="278"/>
      <c r="H286" s="279"/>
      <c r="I286" s="281"/>
      <c r="J286" s="278"/>
      <c r="K286" s="278"/>
      <c r="L286" s="282"/>
      <c r="M286" s="283"/>
      <c r="N286" s="284"/>
      <c r="O286" s="284"/>
      <c r="P286" s="284"/>
      <c r="Q286" s="284"/>
      <c r="R286" s="284"/>
      <c r="S286" s="284"/>
      <c r="T286" s="285"/>
      <c r="AT286" s="286" t="s">
        <v>168</v>
      </c>
      <c r="AU286" s="286" t="s">
        <v>88</v>
      </c>
      <c r="AV286" s="276" t="s">
        <v>86</v>
      </c>
      <c r="AW286" s="276" t="s">
        <v>35</v>
      </c>
      <c r="AX286" s="276" t="s">
        <v>79</v>
      </c>
      <c r="AY286" s="286" t="s">
        <v>160</v>
      </c>
    </row>
    <row r="287" s="276" customFormat="true" ht="12.8" hidden="false" customHeight="false" outlineLevel="0" collapsed="false">
      <c r="B287" s="277"/>
      <c r="C287" s="278"/>
      <c r="D287" s="254" t="s">
        <v>168</v>
      </c>
      <c r="E287" s="279"/>
      <c r="F287" s="280" t="s">
        <v>2140</v>
      </c>
      <c r="G287" s="278"/>
      <c r="H287" s="279"/>
      <c r="I287" s="281"/>
      <c r="J287" s="278"/>
      <c r="K287" s="278"/>
      <c r="L287" s="282"/>
      <c r="M287" s="283"/>
      <c r="N287" s="284"/>
      <c r="O287" s="284"/>
      <c r="P287" s="284"/>
      <c r="Q287" s="284"/>
      <c r="R287" s="284"/>
      <c r="S287" s="284"/>
      <c r="T287" s="285"/>
      <c r="AT287" s="286" t="s">
        <v>168</v>
      </c>
      <c r="AU287" s="286" t="s">
        <v>88</v>
      </c>
      <c r="AV287" s="276" t="s">
        <v>86</v>
      </c>
      <c r="AW287" s="276" t="s">
        <v>35</v>
      </c>
      <c r="AX287" s="276" t="s">
        <v>79</v>
      </c>
      <c r="AY287" s="286" t="s">
        <v>160</v>
      </c>
    </row>
    <row r="288" s="31" customFormat="true" ht="16.5" hidden="false" customHeight="true" outlineLevel="0" collapsed="false">
      <c r="A288" s="24"/>
      <c r="B288" s="25"/>
      <c r="C288" s="287" t="s">
        <v>316</v>
      </c>
      <c r="D288" s="287" t="s">
        <v>262</v>
      </c>
      <c r="E288" s="288" t="s">
        <v>2195</v>
      </c>
      <c r="F288" s="289" t="s">
        <v>2196</v>
      </c>
      <c r="G288" s="290" t="s">
        <v>2135</v>
      </c>
      <c r="H288" s="291" t="n">
        <v>0.602</v>
      </c>
      <c r="I288" s="292"/>
      <c r="J288" s="293" t="n">
        <f aca="false">ROUND(I288*H288,2)</f>
        <v>0</v>
      </c>
      <c r="K288" s="294"/>
      <c r="L288" s="295"/>
      <c r="M288" s="296"/>
      <c r="N288" s="297" t="s">
        <v>44</v>
      </c>
      <c r="O288" s="74"/>
      <c r="P288" s="247" t="n">
        <f aca="false">O288*H288</f>
        <v>0</v>
      </c>
      <c r="Q288" s="247" t="n">
        <v>0</v>
      </c>
      <c r="R288" s="247" t="n">
        <f aca="false">Q288*H288</f>
        <v>0</v>
      </c>
      <c r="S288" s="247" t="n">
        <v>0</v>
      </c>
      <c r="T288" s="248" t="n">
        <f aca="false">S288*H288</f>
        <v>0</v>
      </c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R288" s="249" t="s">
        <v>200</v>
      </c>
      <c r="AT288" s="249" t="s">
        <v>262</v>
      </c>
      <c r="AU288" s="249" t="s">
        <v>88</v>
      </c>
      <c r="AY288" s="3" t="s">
        <v>160</v>
      </c>
      <c r="BE288" s="250" t="n">
        <f aca="false">IF(N288="základní",J288,0)</f>
        <v>0</v>
      </c>
      <c r="BF288" s="250" t="n">
        <f aca="false">IF(N288="snížená",J288,0)</f>
        <v>0</v>
      </c>
      <c r="BG288" s="250" t="n">
        <f aca="false">IF(N288="zákl. přenesená",J288,0)</f>
        <v>0</v>
      </c>
      <c r="BH288" s="250" t="n">
        <f aca="false">IF(N288="sníž. přenesená",J288,0)</f>
        <v>0</v>
      </c>
      <c r="BI288" s="250" t="n">
        <f aca="false">IF(N288="nulová",J288,0)</f>
        <v>0</v>
      </c>
      <c r="BJ288" s="3" t="s">
        <v>86</v>
      </c>
      <c r="BK288" s="250" t="n">
        <f aca="false">ROUND(I288*H288,2)</f>
        <v>0</v>
      </c>
      <c r="BL288" s="3" t="s">
        <v>166</v>
      </c>
      <c r="BM288" s="249" t="s">
        <v>723</v>
      </c>
    </row>
    <row r="289" s="251" customFormat="true" ht="12.8" hidden="false" customHeight="false" outlineLevel="0" collapsed="false">
      <c r="B289" s="252"/>
      <c r="C289" s="253"/>
      <c r="D289" s="254" t="s">
        <v>168</v>
      </c>
      <c r="E289" s="255"/>
      <c r="F289" s="256" t="s">
        <v>2136</v>
      </c>
      <c r="G289" s="253"/>
      <c r="H289" s="257" t="n">
        <v>0.602</v>
      </c>
      <c r="I289" s="258"/>
      <c r="J289" s="253"/>
      <c r="K289" s="253"/>
      <c r="L289" s="259"/>
      <c r="M289" s="260"/>
      <c r="N289" s="261"/>
      <c r="O289" s="261"/>
      <c r="P289" s="261"/>
      <c r="Q289" s="261"/>
      <c r="R289" s="261"/>
      <c r="S289" s="261"/>
      <c r="T289" s="262"/>
      <c r="AT289" s="263" t="s">
        <v>168</v>
      </c>
      <c r="AU289" s="263" t="s">
        <v>88</v>
      </c>
      <c r="AV289" s="251" t="s">
        <v>88</v>
      </c>
      <c r="AW289" s="251" t="s">
        <v>35</v>
      </c>
      <c r="AX289" s="251" t="s">
        <v>86</v>
      </c>
      <c r="AY289" s="263" t="s">
        <v>160</v>
      </c>
    </row>
    <row r="290" s="264" customFormat="true" ht="12.8" hidden="false" customHeight="false" outlineLevel="0" collapsed="false">
      <c r="B290" s="265"/>
      <c r="C290" s="266"/>
      <c r="D290" s="254" t="s">
        <v>168</v>
      </c>
      <c r="E290" s="267"/>
      <c r="F290" s="268" t="s">
        <v>2137</v>
      </c>
      <c r="G290" s="266"/>
      <c r="H290" s="269" t="n">
        <v>0.602</v>
      </c>
      <c r="I290" s="270"/>
      <c r="J290" s="266"/>
      <c r="K290" s="266"/>
      <c r="L290" s="271"/>
      <c r="M290" s="272"/>
      <c r="N290" s="273"/>
      <c r="O290" s="273"/>
      <c r="P290" s="273"/>
      <c r="Q290" s="273"/>
      <c r="R290" s="273"/>
      <c r="S290" s="273"/>
      <c r="T290" s="274"/>
      <c r="AT290" s="275" t="s">
        <v>168</v>
      </c>
      <c r="AU290" s="275" t="s">
        <v>88</v>
      </c>
      <c r="AV290" s="264" t="s">
        <v>166</v>
      </c>
      <c r="AW290" s="264" t="s">
        <v>35</v>
      </c>
      <c r="AX290" s="264" t="s">
        <v>79</v>
      </c>
      <c r="AY290" s="275" t="s">
        <v>160</v>
      </c>
    </row>
    <row r="291" s="276" customFormat="true" ht="12.8" hidden="false" customHeight="false" outlineLevel="0" collapsed="false">
      <c r="B291" s="277"/>
      <c r="C291" s="278"/>
      <c r="D291" s="254" t="s">
        <v>168</v>
      </c>
      <c r="E291" s="279"/>
      <c r="F291" s="280" t="s">
        <v>2138</v>
      </c>
      <c r="G291" s="278"/>
      <c r="H291" s="279"/>
      <c r="I291" s="281"/>
      <c r="J291" s="278"/>
      <c r="K291" s="278"/>
      <c r="L291" s="282"/>
      <c r="M291" s="283"/>
      <c r="N291" s="284"/>
      <c r="O291" s="284"/>
      <c r="P291" s="284"/>
      <c r="Q291" s="284"/>
      <c r="R291" s="284"/>
      <c r="S291" s="284"/>
      <c r="T291" s="285"/>
      <c r="AT291" s="286" t="s">
        <v>168</v>
      </c>
      <c r="AU291" s="286" t="s">
        <v>88</v>
      </c>
      <c r="AV291" s="276" t="s">
        <v>86</v>
      </c>
      <c r="AW291" s="276" t="s">
        <v>35</v>
      </c>
      <c r="AX291" s="276" t="s">
        <v>79</v>
      </c>
      <c r="AY291" s="286" t="s">
        <v>160</v>
      </c>
    </row>
    <row r="292" s="276" customFormat="true" ht="12.8" hidden="false" customHeight="false" outlineLevel="0" collapsed="false">
      <c r="B292" s="277"/>
      <c r="C292" s="278"/>
      <c r="D292" s="254" t="s">
        <v>168</v>
      </c>
      <c r="E292" s="279"/>
      <c r="F292" s="280" t="s">
        <v>2139</v>
      </c>
      <c r="G292" s="278"/>
      <c r="H292" s="279"/>
      <c r="I292" s="281"/>
      <c r="J292" s="278"/>
      <c r="K292" s="278"/>
      <c r="L292" s="282"/>
      <c r="M292" s="283"/>
      <c r="N292" s="284"/>
      <c r="O292" s="284"/>
      <c r="P292" s="284"/>
      <c r="Q292" s="284"/>
      <c r="R292" s="284"/>
      <c r="S292" s="284"/>
      <c r="T292" s="285"/>
      <c r="AT292" s="286" t="s">
        <v>168</v>
      </c>
      <c r="AU292" s="286" t="s">
        <v>88</v>
      </c>
      <c r="AV292" s="276" t="s">
        <v>86</v>
      </c>
      <c r="AW292" s="276" t="s">
        <v>35</v>
      </c>
      <c r="AX292" s="276" t="s">
        <v>79</v>
      </c>
      <c r="AY292" s="286" t="s">
        <v>160</v>
      </c>
    </row>
    <row r="293" s="276" customFormat="true" ht="12.8" hidden="false" customHeight="false" outlineLevel="0" collapsed="false">
      <c r="B293" s="277"/>
      <c r="C293" s="278"/>
      <c r="D293" s="254" t="s">
        <v>168</v>
      </c>
      <c r="E293" s="279"/>
      <c r="F293" s="280" t="s">
        <v>2140</v>
      </c>
      <c r="G293" s="278"/>
      <c r="H293" s="279"/>
      <c r="I293" s="281"/>
      <c r="J293" s="278"/>
      <c r="K293" s="278"/>
      <c r="L293" s="282"/>
      <c r="M293" s="283"/>
      <c r="N293" s="284"/>
      <c r="O293" s="284"/>
      <c r="P293" s="284"/>
      <c r="Q293" s="284"/>
      <c r="R293" s="284"/>
      <c r="S293" s="284"/>
      <c r="T293" s="285"/>
      <c r="AT293" s="286" t="s">
        <v>168</v>
      </c>
      <c r="AU293" s="286" t="s">
        <v>88</v>
      </c>
      <c r="AV293" s="276" t="s">
        <v>86</v>
      </c>
      <c r="AW293" s="276" t="s">
        <v>35</v>
      </c>
      <c r="AX293" s="276" t="s">
        <v>79</v>
      </c>
      <c r="AY293" s="286" t="s">
        <v>160</v>
      </c>
    </row>
    <row r="294" s="31" customFormat="true" ht="21.75" hidden="false" customHeight="true" outlineLevel="0" collapsed="false">
      <c r="A294" s="24"/>
      <c r="B294" s="25"/>
      <c r="C294" s="287" t="s">
        <v>324</v>
      </c>
      <c r="D294" s="287" t="s">
        <v>262</v>
      </c>
      <c r="E294" s="288" t="s">
        <v>2197</v>
      </c>
      <c r="F294" s="289" t="s">
        <v>2198</v>
      </c>
      <c r="G294" s="290" t="s">
        <v>2135</v>
      </c>
      <c r="H294" s="291" t="n">
        <v>0.602</v>
      </c>
      <c r="I294" s="292"/>
      <c r="J294" s="293" t="n">
        <f aca="false">ROUND(I294*H294,2)</f>
        <v>0</v>
      </c>
      <c r="K294" s="294"/>
      <c r="L294" s="295"/>
      <c r="M294" s="296"/>
      <c r="N294" s="297" t="s">
        <v>44</v>
      </c>
      <c r="O294" s="74"/>
      <c r="P294" s="247" t="n">
        <f aca="false">O294*H294</f>
        <v>0</v>
      </c>
      <c r="Q294" s="247" t="n">
        <v>0</v>
      </c>
      <c r="R294" s="247" t="n">
        <f aca="false">Q294*H294</f>
        <v>0</v>
      </c>
      <c r="S294" s="247" t="n">
        <v>0</v>
      </c>
      <c r="T294" s="248" t="n">
        <f aca="false">S294*H294</f>
        <v>0</v>
      </c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R294" s="249" t="s">
        <v>200</v>
      </c>
      <c r="AT294" s="249" t="s">
        <v>262</v>
      </c>
      <c r="AU294" s="249" t="s">
        <v>88</v>
      </c>
      <c r="AY294" s="3" t="s">
        <v>160</v>
      </c>
      <c r="BE294" s="250" t="n">
        <f aca="false">IF(N294="základní",J294,0)</f>
        <v>0</v>
      </c>
      <c r="BF294" s="250" t="n">
        <f aca="false">IF(N294="snížená",J294,0)</f>
        <v>0</v>
      </c>
      <c r="BG294" s="250" t="n">
        <f aca="false">IF(N294="zákl. přenesená",J294,0)</f>
        <v>0</v>
      </c>
      <c r="BH294" s="250" t="n">
        <f aca="false">IF(N294="sníž. přenesená",J294,0)</f>
        <v>0</v>
      </c>
      <c r="BI294" s="250" t="n">
        <f aca="false">IF(N294="nulová",J294,0)</f>
        <v>0</v>
      </c>
      <c r="BJ294" s="3" t="s">
        <v>86</v>
      </c>
      <c r="BK294" s="250" t="n">
        <f aca="false">ROUND(I294*H294,2)</f>
        <v>0</v>
      </c>
      <c r="BL294" s="3" t="s">
        <v>166</v>
      </c>
      <c r="BM294" s="249" t="s">
        <v>742</v>
      </c>
    </row>
    <row r="295" s="251" customFormat="true" ht="12.8" hidden="false" customHeight="false" outlineLevel="0" collapsed="false">
      <c r="B295" s="252"/>
      <c r="C295" s="253"/>
      <c r="D295" s="254" t="s">
        <v>168</v>
      </c>
      <c r="E295" s="255"/>
      <c r="F295" s="256" t="s">
        <v>2136</v>
      </c>
      <c r="G295" s="253"/>
      <c r="H295" s="257" t="n">
        <v>0.602</v>
      </c>
      <c r="I295" s="258"/>
      <c r="J295" s="253"/>
      <c r="K295" s="253"/>
      <c r="L295" s="259"/>
      <c r="M295" s="260"/>
      <c r="N295" s="261"/>
      <c r="O295" s="261"/>
      <c r="P295" s="261"/>
      <c r="Q295" s="261"/>
      <c r="R295" s="261"/>
      <c r="S295" s="261"/>
      <c r="T295" s="262"/>
      <c r="AT295" s="263" t="s">
        <v>168</v>
      </c>
      <c r="AU295" s="263" t="s">
        <v>88</v>
      </c>
      <c r="AV295" s="251" t="s">
        <v>88</v>
      </c>
      <c r="AW295" s="251" t="s">
        <v>35</v>
      </c>
      <c r="AX295" s="251" t="s">
        <v>86</v>
      </c>
      <c r="AY295" s="263" t="s">
        <v>160</v>
      </c>
    </row>
    <row r="296" s="264" customFormat="true" ht="12.8" hidden="false" customHeight="false" outlineLevel="0" collapsed="false">
      <c r="B296" s="265"/>
      <c r="C296" s="266"/>
      <c r="D296" s="254" t="s">
        <v>168</v>
      </c>
      <c r="E296" s="267"/>
      <c r="F296" s="268" t="s">
        <v>2137</v>
      </c>
      <c r="G296" s="266"/>
      <c r="H296" s="269" t="n">
        <v>0.602</v>
      </c>
      <c r="I296" s="270"/>
      <c r="J296" s="266"/>
      <c r="K296" s="266"/>
      <c r="L296" s="271"/>
      <c r="M296" s="272"/>
      <c r="N296" s="273"/>
      <c r="O296" s="273"/>
      <c r="P296" s="273"/>
      <c r="Q296" s="273"/>
      <c r="R296" s="273"/>
      <c r="S296" s="273"/>
      <c r="T296" s="274"/>
      <c r="AT296" s="275" t="s">
        <v>168</v>
      </c>
      <c r="AU296" s="275" t="s">
        <v>88</v>
      </c>
      <c r="AV296" s="264" t="s">
        <v>166</v>
      </c>
      <c r="AW296" s="264" t="s">
        <v>35</v>
      </c>
      <c r="AX296" s="264" t="s">
        <v>79</v>
      </c>
      <c r="AY296" s="275" t="s">
        <v>160</v>
      </c>
    </row>
    <row r="297" s="276" customFormat="true" ht="12.8" hidden="false" customHeight="false" outlineLevel="0" collapsed="false">
      <c r="B297" s="277"/>
      <c r="C297" s="278"/>
      <c r="D297" s="254" t="s">
        <v>168</v>
      </c>
      <c r="E297" s="279"/>
      <c r="F297" s="280" t="s">
        <v>2138</v>
      </c>
      <c r="G297" s="278"/>
      <c r="H297" s="279"/>
      <c r="I297" s="281"/>
      <c r="J297" s="278"/>
      <c r="K297" s="278"/>
      <c r="L297" s="282"/>
      <c r="M297" s="283"/>
      <c r="N297" s="284"/>
      <c r="O297" s="284"/>
      <c r="P297" s="284"/>
      <c r="Q297" s="284"/>
      <c r="R297" s="284"/>
      <c r="S297" s="284"/>
      <c r="T297" s="285"/>
      <c r="AT297" s="286" t="s">
        <v>168</v>
      </c>
      <c r="AU297" s="286" t="s">
        <v>88</v>
      </c>
      <c r="AV297" s="276" t="s">
        <v>86</v>
      </c>
      <c r="AW297" s="276" t="s">
        <v>35</v>
      </c>
      <c r="AX297" s="276" t="s">
        <v>79</v>
      </c>
      <c r="AY297" s="286" t="s">
        <v>160</v>
      </c>
    </row>
    <row r="298" s="276" customFormat="true" ht="12.8" hidden="false" customHeight="false" outlineLevel="0" collapsed="false">
      <c r="B298" s="277"/>
      <c r="C298" s="278"/>
      <c r="D298" s="254" t="s">
        <v>168</v>
      </c>
      <c r="E298" s="279"/>
      <c r="F298" s="280" t="s">
        <v>2139</v>
      </c>
      <c r="G298" s="278"/>
      <c r="H298" s="279"/>
      <c r="I298" s="281"/>
      <c r="J298" s="278"/>
      <c r="K298" s="278"/>
      <c r="L298" s="282"/>
      <c r="M298" s="283"/>
      <c r="N298" s="284"/>
      <c r="O298" s="284"/>
      <c r="P298" s="284"/>
      <c r="Q298" s="284"/>
      <c r="R298" s="284"/>
      <c r="S298" s="284"/>
      <c r="T298" s="285"/>
      <c r="AT298" s="286" t="s">
        <v>168</v>
      </c>
      <c r="AU298" s="286" t="s">
        <v>88</v>
      </c>
      <c r="AV298" s="276" t="s">
        <v>86</v>
      </c>
      <c r="AW298" s="276" t="s">
        <v>35</v>
      </c>
      <c r="AX298" s="276" t="s">
        <v>79</v>
      </c>
      <c r="AY298" s="286" t="s">
        <v>160</v>
      </c>
    </row>
    <row r="299" s="276" customFormat="true" ht="12.8" hidden="false" customHeight="false" outlineLevel="0" collapsed="false">
      <c r="B299" s="277"/>
      <c r="C299" s="278"/>
      <c r="D299" s="254" t="s">
        <v>168</v>
      </c>
      <c r="E299" s="279"/>
      <c r="F299" s="280" t="s">
        <v>2140</v>
      </c>
      <c r="G299" s="278"/>
      <c r="H299" s="279"/>
      <c r="I299" s="281"/>
      <c r="J299" s="278"/>
      <c r="K299" s="278"/>
      <c r="L299" s="282"/>
      <c r="M299" s="283"/>
      <c r="N299" s="284"/>
      <c r="O299" s="284"/>
      <c r="P299" s="284"/>
      <c r="Q299" s="284"/>
      <c r="R299" s="284"/>
      <c r="S299" s="284"/>
      <c r="T299" s="285"/>
      <c r="AT299" s="286" t="s">
        <v>168</v>
      </c>
      <c r="AU299" s="286" t="s">
        <v>88</v>
      </c>
      <c r="AV299" s="276" t="s">
        <v>86</v>
      </c>
      <c r="AW299" s="276" t="s">
        <v>35</v>
      </c>
      <c r="AX299" s="276" t="s">
        <v>79</v>
      </c>
      <c r="AY299" s="286" t="s">
        <v>160</v>
      </c>
    </row>
    <row r="300" s="31" customFormat="true" ht="16.5" hidden="false" customHeight="true" outlineLevel="0" collapsed="false">
      <c r="A300" s="24"/>
      <c r="B300" s="25"/>
      <c r="C300" s="287" t="s">
        <v>328</v>
      </c>
      <c r="D300" s="287" t="s">
        <v>262</v>
      </c>
      <c r="E300" s="288" t="s">
        <v>2199</v>
      </c>
      <c r="F300" s="289" t="s">
        <v>2156</v>
      </c>
      <c r="G300" s="290" t="s">
        <v>2135</v>
      </c>
      <c r="H300" s="291" t="n">
        <v>0.602</v>
      </c>
      <c r="I300" s="292"/>
      <c r="J300" s="293" t="n">
        <f aca="false">ROUND(I300*H300,2)</f>
        <v>0</v>
      </c>
      <c r="K300" s="294"/>
      <c r="L300" s="295"/>
      <c r="M300" s="296"/>
      <c r="N300" s="297" t="s">
        <v>44</v>
      </c>
      <c r="O300" s="74"/>
      <c r="P300" s="247" t="n">
        <f aca="false">O300*H300</f>
        <v>0</v>
      </c>
      <c r="Q300" s="247" t="n">
        <v>0</v>
      </c>
      <c r="R300" s="247" t="n">
        <f aca="false">Q300*H300</f>
        <v>0</v>
      </c>
      <c r="S300" s="247" t="n">
        <v>0</v>
      </c>
      <c r="T300" s="248" t="n">
        <f aca="false">S300*H300</f>
        <v>0</v>
      </c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R300" s="249" t="s">
        <v>200</v>
      </c>
      <c r="AT300" s="249" t="s">
        <v>262</v>
      </c>
      <c r="AU300" s="249" t="s">
        <v>88</v>
      </c>
      <c r="AY300" s="3" t="s">
        <v>160</v>
      </c>
      <c r="BE300" s="250" t="n">
        <f aca="false">IF(N300="základní",J300,0)</f>
        <v>0</v>
      </c>
      <c r="BF300" s="250" t="n">
        <f aca="false">IF(N300="snížená",J300,0)</f>
        <v>0</v>
      </c>
      <c r="BG300" s="250" t="n">
        <f aca="false">IF(N300="zákl. přenesená",J300,0)</f>
        <v>0</v>
      </c>
      <c r="BH300" s="250" t="n">
        <f aca="false">IF(N300="sníž. přenesená",J300,0)</f>
        <v>0</v>
      </c>
      <c r="BI300" s="250" t="n">
        <f aca="false">IF(N300="nulová",J300,0)</f>
        <v>0</v>
      </c>
      <c r="BJ300" s="3" t="s">
        <v>86</v>
      </c>
      <c r="BK300" s="250" t="n">
        <f aca="false">ROUND(I300*H300,2)</f>
        <v>0</v>
      </c>
      <c r="BL300" s="3" t="s">
        <v>166</v>
      </c>
      <c r="BM300" s="249" t="s">
        <v>750</v>
      </c>
    </row>
    <row r="301" s="251" customFormat="true" ht="12.8" hidden="false" customHeight="false" outlineLevel="0" collapsed="false">
      <c r="B301" s="252"/>
      <c r="C301" s="253"/>
      <c r="D301" s="254" t="s">
        <v>168</v>
      </c>
      <c r="E301" s="255"/>
      <c r="F301" s="256" t="s">
        <v>2136</v>
      </c>
      <c r="G301" s="253"/>
      <c r="H301" s="257" t="n">
        <v>0.602</v>
      </c>
      <c r="I301" s="258"/>
      <c r="J301" s="253"/>
      <c r="K301" s="253"/>
      <c r="L301" s="259"/>
      <c r="M301" s="260"/>
      <c r="N301" s="261"/>
      <c r="O301" s="261"/>
      <c r="P301" s="261"/>
      <c r="Q301" s="261"/>
      <c r="R301" s="261"/>
      <c r="S301" s="261"/>
      <c r="T301" s="262"/>
      <c r="AT301" s="263" t="s">
        <v>168</v>
      </c>
      <c r="AU301" s="263" t="s">
        <v>88</v>
      </c>
      <c r="AV301" s="251" t="s">
        <v>88</v>
      </c>
      <c r="AW301" s="251" t="s">
        <v>35</v>
      </c>
      <c r="AX301" s="251" t="s">
        <v>86</v>
      </c>
      <c r="AY301" s="263" t="s">
        <v>160</v>
      </c>
    </row>
    <row r="302" s="264" customFormat="true" ht="12.8" hidden="false" customHeight="false" outlineLevel="0" collapsed="false">
      <c r="B302" s="265"/>
      <c r="C302" s="266"/>
      <c r="D302" s="254" t="s">
        <v>168</v>
      </c>
      <c r="E302" s="267"/>
      <c r="F302" s="268" t="s">
        <v>2137</v>
      </c>
      <c r="G302" s="266"/>
      <c r="H302" s="269" t="n">
        <v>0.602</v>
      </c>
      <c r="I302" s="270"/>
      <c r="J302" s="266"/>
      <c r="K302" s="266"/>
      <c r="L302" s="271"/>
      <c r="M302" s="272"/>
      <c r="N302" s="273"/>
      <c r="O302" s="273"/>
      <c r="P302" s="273"/>
      <c r="Q302" s="273"/>
      <c r="R302" s="273"/>
      <c r="S302" s="273"/>
      <c r="T302" s="274"/>
      <c r="AT302" s="275" t="s">
        <v>168</v>
      </c>
      <c r="AU302" s="275" t="s">
        <v>88</v>
      </c>
      <c r="AV302" s="264" t="s">
        <v>166</v>
      </c>
      <c r="AW302" s="264" t="s">
        <v>35</v>
      </c>
      <c r="AX302" s="264" t="s">
        <v>79</v>
      </c>
      <c r="AY302" s="275" t="s">
        <v>160</v>
      </c>
    </row>
    <row r="303" s="276" customFormat="true" ht="12.8" hidden="false" customHeight="false" outlineLevel="0" collapsed="false">
      <c r="B303" s="277"/>
      <c r="C303" s="278"/>
      <c r="D303" s="254" t="s">
        <v>168</v>
      </c>
      <c r="E303" s="279"/>
      <c r="F303" s="280" t="s">
        <v>2138</v>
      </c>
      <c r="G303" s="278"/>
      <c r="H303" s="279"/>
      <c r="I303" s="281"/>
      <c r="J303" s="278"/>
      <c r="K303" s="278"/>
      <c r="L303" s="282"/>
      <c r="M303" s="283"/>
      <c r="N303" s="284"/>
      <c r="O303" s="284"/>
      <c r="P303" s="284"/>
      <c r="Q303" s="284"/>
      <c r="R303" s="284"/>
      <c r="S303" s="284"/>
      <c r="T303" s="285"/>
      <c r="AT303" s="286" t="s">
        <v>168</v>
      </c>
      <c r="AU303" s="286" t="s">
        <v>88</v>
      </c>
      <c r="AV303" s="276" t="s">
        <v>86</v>
      </c>
      <c r="AW303" s="276" t="s">
        <v>35</v>
      </c>
      <c r="AX303" s="276" t="s">
        <v>79</v>
      </c>
      <c r="AY303" s="286" t="s">
        <v>160</v>
      </c>
    </row>
    <row r="304" s="276" customFormat="true" ht="12.8" hidden="false" customHeight="false" outlineLevel="0" collapsed="false">
      <c r="B304" s="277"/>
      <c r="C304" s="278"/>
      <c r="D304" s="254" t="s">
        <v>168</v>
      </c>
      <c r="E304" s="279"/>
      <c r="F304" s="280" t="s">
        <v>2139</v>
      </c>
      <c r="G304" s="278"/>
      <c r="H304" s="279"/>
      <c r="I304" s="281"/>
      <c r="J304" s="278"/>
      <c r="K304" s="278"/>
      <c r="L304" s="282"/>
      <c r="M304" s="283"/>
      <c r="N304" s="284"/>
      <c r="O304" s="284"/>
      <c r="P304" s="284"/>
      <c r="Q304" s="284"/>
      <c r="R304" s="284"/>
      <c r="S304" s="284"/>
      <c r="T304" s="285"/>
      <c r="AT304" s="286" t="s">
        <v>168</v>
      </c>
      <c r="AU304" s="286" t="s">
        <v>88</v>
      </c>
      <c r="AV304" s="276" t="s">
        <v>86</v>
      </c>
      <c r="AW304" s="276" t="s">
        <v>35</v>
      </c>
      <c r="AX304" s="276" t="s">
        <v>79</v>
      </c>
      <c r="AY304" s="286" t="s">
        <v>160</v>
      </c>
    </row>
    <row r="305" s="276" customFormat="true" ht="12.8" hidden="false" customHeight="false" outlineLevel="0" collapsed="false">
      <c r="B305" s="277"/>
      <c r="C305" s="278"/>
      <c r="D305" s="254" t="s">
        <v>168</v>
      </c>
      <c r="E305" s="279"/>
      <c r="F305" s="280" t="s">
        <v>2140</v>
      </c>
      <c r="G305" s="278"/>
      <c r="H305" s="279"/>
      <c r="I305" s="281"/>
      <c r="J305" s="278"/>
      <c r="K305" s="278"/>
      <c r="L305" s="282"/>
      <c r="M305" s="283"/>
      <c r="N305" s="284"/>
      <c r="O305" s="284"/>
      <c r="P305" s="284"/>
      <c r="Q305" s="284"/>
      <c r="R305" s="284"/>
      <c r="S305" s="284"/>
      <c r="T305" s="285"/>
      <c r="AT305" s="286" t="s">
        <v>168</v>
      </c>
      <c r="AU305" s="286" t="s">
        <v>88</v>
      </c>
      <c r="AV305" s="276" t="s">
        <v>86</v>
      </c>
      <c r="AW305" s="276" t="s">
        <v>35</v>
      </c>
      <c r="AX305" s="276" t="s">
        <v>79</v>
      </c>
      <c r="AY305" s="286" t="s">
        <v>160</v>
      </c>
    </row>
    <row r="306" s="31" customFormat="true" ht="16.5" hidden="false" customHeight="true" outlineLevel="0" collapsed="false">
      <c r="A306" s="24"/>
      <c r="B306" s="25"/>
      <c r="C306" s="237" t="s">
        <v>333</v>
      </c>
      <c r="D306" s="237" t="s">
        <v>162</v>
      </c>
      <c r="E306" s="238" t="s">
        <v>2200</v>
      </c>
      <c r="F306" s="239" t="s">
        <v>2158</v>
      </c>
      <c r="G306" s="240" t="s">
        <v>2135</v>
      </c>
      <c r="H306" s="241" t="n">
        <v>0.602</v>
      </c>
      <c r="I306" s="242"/>
      <c r="J306" s="243" t="n">
        <f aca="false">ROUND(I306*H306,2)</f>
        <v>0</v>
      </c>
      <c r="K306" s="244"/>
      <c r="L306" s="30"/>
      <c r="M306" s="245"/>
      <c r="N306" s="246" t="s">
        <v>44</v>
      </c>
      <c r="O306" s="74"/>
      <c r="P306" s="247" t="n">
        <f aca="false">O306*H306</f>
        <v>0</v>
      </c>
      <c r="Q306" s="247" t="n">
        <v>0</v>
      </c>
      <c r="R306" s="247" t="n">
        <f aca="false">Q306*H306</f>
        <v>0</v>
      </c>
      <c r="S306" s="247" t="n">
        <v>0</v>
      </c>
      <c r="T306" s="248" t="n">
        <f aca="false">S306*H306</f>
        <v>0</v>
      </c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R306" s="249" t="s">
        <v>166</v>
      </c>
      <c r="AT306" s="249" t="s">
        <v>162</v>
      </c>
      <c r="AU306" s="249" t="s">
        <v>88</v>
      </c>
      <c r="AY306" s="3" t="s">
        <v>160</v>
      </c>
      <c r="BE306" s="250" t="n">
        <f aca="false">IF(N306="základní",J306,0)</f>
        <v>0</v>
      </c>
      <c r="BF306" s="250" t="n">
        <f aca="false">IF(N306="snížená",J306,0)</f>
        <v>0</v>
      </c>
      <c r="BG306" s="250" t="n">
        <f aca="false">IF(N306="zákl. přenesená",J306,0)</f>
        <v>0</v>
      </c>
      <c r="BH306" s="250" t="n">
        <f aca="false">IF(N306="sníž. přenesená",J306,0)</f>
        <v>0</v>
      </c>
      <c r="BI306" s="250" t="n">
        <f aca="false">IF(N306="nulová",J306,0)</f>
        <v>0</v>
      </c>
      <c r="BJ306" s="3" t="s">
        <v>86</v>
      </c>
      <c r="BK306" s="250" t="n">
        <f aca="false">ROUND(I306*H306,2)</f>
        <v>0</v>
      </c>
      <c r="BL306" s="3" t="s">
        <v>166</v>
      </c>
      <c r="BM306" s="249" t="s">
        <v>762</v>
      </c>
    </row>
    <row r="307" s="251" customFormat="true" ht="12.8" hidden="false" customHeight="false" outlineLevel="0" collapsed="false">
      <c r="B307" s="252"/>
      <c r="C307" s="253"/>
      <c r="D307" s="254" t="s">
        <v>168</v>
      </c>
      <c r="E307" s="255"/>
      <c r="F307" s="256" t="s">
        <v>2136</v>
      </c>
      <c r="G307" s="253"/>
      <c r="H307" s="257" t="n">
        <v>0.602</v>
      </c>
      <c r="I307" s="258"/>
      <c r="J307" s="253"/>
      <c r="K307" s="253"/>
      <c r="L307" s="259"/>
      <c r="M307" s="260"/>
      <c r="N307" s="261"/>
      <c r="O307" s="261"/>
      <c r="P307" s="261"/>
      <c r="Q307" s="261"/>
      <c r="R307" s="261"/>
      <c r="S307" s="261"/>
      <c r="T307" s="262"/>
      <c r="AT307" s="263" t="s">
        <v>168</v>
      </c>
      <c r="AU307" s="263" t="s">
        <v>88</v>
      </c>
      <c r="AV307" s="251" t="s">
        <v>88</v>
      </c>
      <c r="AW307" s="251" t="s">
        <v>35</v>
      </c>
      <c r="AX307" s="251" t="s">
        <v>86</v>
      </c>
      <c r="AY307" s="263" t="s">
        <v>160</v>
      </c>
    </row>
    <row r="308" s="264" customFormat="true" ht="12.8" hidden="false" customHeight="false" outlineLevel="0" collapsed="false">
      <c r="B308" s="265"/>
      <c r="C308" s="266"/>
      <c r="D308" s="254" t="s">
        <v>168</v>
      </c>
      <c r="E308" s="267"/>
      <c r="F308" s="268" t="s">
        <v>2137</v>
      </c>
      <c r="G308" s="266"/>
      <c r="H308" s="269" t="n">
        <v>0.602</v>
      </c>
      <c r="I308" s="270"/>
      <c r="J308" s="266"/>
      <c r="K308" s="266"/>
      <c r="L308" s="271"/>
      <c r="M308" s="272"/>
      <c r="N308" s="273"/>
      <c r="O308" s="273"/>
      <c r="P308" s="273"/>
      <c r="Q308" s="273"/>
      <c r="R308" s="273"/>
      <c r="S308" s="273"/>
      <c r="T308" s="274"/>
      <c r="AT308" s="275" t="s">
        <v>168</v>
      </c>
      <c r="AU308" s="275" t="s">
        <v>88</v>
      </c>
      <c r="AV308" s="264" t="s">
        <v>166</v>
      </c>
      <c r="AW308" s="264" t="s">
        <v>35</v>
      </c>
      <c r="AX308" s="264" t="s">
        <v>79</v>
      </c>
      <c r="AY308" s="275" t="s">
        <v>160</v>
      </c>
    </row>
    <row r="309" s="276" customFormat="true" ht="12.8" hidden="false" customHeight="false" outlineLevel="0" collapsed="false">
      <c r="B309" s="277"/>
      <c r="C309" s="278"/>
      <c r="D309" s="254" t="s">
        <v>168</v>
      </c>
      <c r="E309" s="279"/>
      <c r="F309" s="280" t="s">
        <v>2138</v>
      </c>
      <c r="G309" s="278"/>
      <c r="H309" s="279"/>
      <c r="I309" s="281"/>
      <c r="J309" s="278"/>
      <c r="K309" s="278"/>
      <c r="L309" s="282"/>
      <c r="M309" s="283"/>
      <c r="N309" s="284"/>
      <c r="O309" s="284"/>
      <c r="P309" s="284"/>
      <c r="Q309" s="284"/>
      <c r="R309" s="284"/>
      <c r="S309" s="284"/>
      <c r="T309" s="285"/>
      <c r="AT309" s="286" t="s">
        <v>168</v>
      </c>
      <c r="AU309" s="286" t="s">
        <v>88</v>
      </c>
      <c r="AV309" s="276" t="s">
        <v>86</v>
      </c>
      <c r="AW309" s="276" t="s">
        <v>35</v>
      </c>
      <c r="AX309" s="276" t="s">
        <v>79</v>
      </c>
      <c r="AY309" s="286" t="s">
        <v>160</v>
      </c>
    </row>
    <row r="310" s="276" customFormat="true" ht="12.8" hidden="false" customHeight="false" outlineLevel="0" collapsed="false">
      <c r="B310" s="277"/>
      <c r="C310" s="278"/>
      <c r="D310" s="254" t="s">
        <v>168</v>
      </c>
      <c r="E310" s="279"/>
      <c r="F310" s="280" t="s">
        <v>2139</v>
      </c>
      <c r="G310" s="278"/>
      <c r="H310" s="279"/>
      <c r="I310" s="281"/>
      <c r="J310" s="278"/>
      <c r="K310" s="278"/>
      <c r="L310" s="282"/>
      <c r="M310" s="283"/>
      <c r="N310" s="284"/>
      <c r="O310" s="284"/>
      <c r="P310" s="284"/>
      <c r="Q310" s="284"/>
      <c r="R310" s="284"/>
      <c r="S310" s="284"/>
      <c r="T310" s="285"/>
      <c r="AT310" s="286" t="s">
        <v>168</v>
      </c>
      <c r="AU310" s="286" t="s">
        <v>88</v>
      </c>
      <c r="AV310" s="276" t="s">
        <v>86</v>
      </c>
      <c r="AW310" s="276" t="s">
        <v>35</v>
      </c>
      <c r="AX310" s="276" t="s">
        <v>79</v>
      </c>
      <c r="AY310" s="286" t="s">
        <v>160</v>
      </c>
    </row>
    <row r="311" s="276" customFormat="true" ht="12.8" hidden="false" customHeight="false" outlineLevel="0" collapsed="false">
      <c r="B311" s="277"/>
      <c r="C311" s="278"/>
      <c r="D311" s="254" t="s">
        <v>168</v>
      </c>
      <c r="E311" s="279"/>
      <c r="F311" s="280" t="s">
        <v>2140</v>
      </c>
      <c r="G311" s="278"/>
      <c r="H311" s="279"/>
      <c r="I311" s="281"/>
      <c r="J311" s="278"/>
      <c r="K311" s="278"/>
      <c r="L311" s="282"/>
      <c r="M311" s="283"/>
      <c r="N311" s="284"/>
      <c r="O311" s="284"/>
      <c r="P311" s="284"/>
      <c r="Q311" s="284"/>
      <c r="R311" s="284"/>
      <c r="S311" s="284"/>
      <c r="T311" s="285"/>
      <c r="AT311" s="286" t="s">
        <v>168</v>
      </c>
      <c r="AU311" s="286" t="s">
        <v>88</v>
      </c>
      <c r="AV311" s="276" t="s">
        <v>86</v>
      </c>
      <c r="AW311" s="276" t="s">
        <v>35</v>
      </c>
      <c r="AX311" s="276" t="s">
        <v>79</v>
      </c>
      <c r="AY311" s="286" t="s">
        <v>160</v>
      </c>
    </row>
    <row r="312" s="220" customFormat="true" ht="22.8" hidden="false" customHeight="true" outlineLevel="0" collapsed="false">
      <c r="B312" s="221"/>
      <c r="C312" s="222"/>
      <c r="D312" s="223" t="s">
        <v>78</v>
      </c>
      <c r="E312" s="235" t="s">
        <v>2201</v>
      </c>
      <c r="F312" s="235" t="s">
        <v>2202</v>
      </c>
      <c r="G312" s="222"/>
      <c r="H312" s="222"/>
      <c r="I312" s="225"/>
      <c r="J312" s="236" t="n">
        <f aca="false">BK312</f>
        <v>0</v>
      </c>
      <c r="K312" s="222"/>
      <c r="L312" s="227"/>
      <c r="M312" s="228"/>
      <c r="N312" s="229"/>
      <c r="O312" s="229"/>
      <c r="P312" s="230" t="n">
        <f aca="false">SUM(P313:P438)</f>
        <v>0</v>
      </c>
      <c r="Q312" s="229"/>
      <c r="R312" s="230" t="n">
        <f aca="false">SUM(R313:R438)</f>
        <v>0</v>
      </c>
      <c r="S312" s="229"/>
      <c r="T312" s="231" t="n">
        <f aca="false">SUM(T313:T438)</f>
        <v>0</v>
      </c>
      <c r="AR312" s="232" t="s">
        <v>86</v>
      </c>
      <c r="AT312" s="233" t="s">
        <v>78</v>
      </c>
      <c r="AU312" s="233" t="s">
        <v>86</v>
      </c>
      <c r="AY312" s="232" t="s">
        <v>160</v>
      </c>
      <c r="BK312" s="234" t="n">
        <f aca="false">SUM(BK313:BK438)</f>
        <v>0</v>
      </c>
    </row>
    <row r="313" s="31" customFormat="true" ht="16.5" hidden="false" customHeight="true" outlineLevel="0" collapsed="false">
      <c r="A313" s="24"/>
      <c r="B313" s="25"/>
      <c r="C313" s="287" t="s">
        <v>337</v>
      </c>
      <c r="D313" s="287" t="s">
        <v>262</v>
      </c>
      <c r="E313" s="288" t="s">
        <v>2200</v>
      </c>
      <c r="F313" s="289" t="s">
        <v>2203</v>
      </c>
      <c r="G313" s="290" t="s">
        <v>2135</v>
      </c>
      <c r="H313" s="291" t="n">
        <v>0.602</v>
      </c>
      <c r="I313" s="292"/>
      <c r="J313" s="293" t="n">
        <f aca="false">ROUND(I313*H313,2)</f>
        <v>0</v>
      </c>
      <c r="K313" s="294"/>
      <c r="L313" s="295"/>
      <c r="M313" s="296"/>
      <c r="N313" s="297" t="s">
        <v>44</v>
      </c>
      <c r="O313" s="74"/>
      <c r="P313" s="247" t="n">
        <f aca="false">O313*H313</f>
        <v>0</v>
      </c>
      <c r="Q313" s="247" t="n">
        <v>0</v>
      </c>
      <c r="R313" s="247" t="n">
        <f aca="false">Q313*H313</f>
        <v>0</v>
      </c>
      <c r="S313" s="247" t="n">
        <v>0</v>
      </c>
      <c r="T313" s="248" t="n">
        <f aca="false">S313*H313</f>
        <v>0</v>
      </c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R313" s="249" t="s">
        <v>200</v>
      </c>
      <c r="AT313" s="249" t="s">
        <v>262</v>
      </c>
      <c r="AU313" s="249" t="s">
        <v>88</v>
      </c>
      <c r="AY313" s="3" t="s">
        <v>160</v>
      </c>
      <c r="BE313" s="250" t="n">
        <f aca="false">IF(N313="základní",J313,0)</f>
        <v>0</v>
      </c>
      <c r="BF313" s="250" t="n">
        <f aca="false">IF(N313="snížená",J313,0)</f>
        <v>0</v>
      </c>
      <c r="BG313" s="250" t="n">
        <f aca="false">IF(N313="zákl. přenesená",J313,0)</f>
        <v>0</v>
      </c>
      <c r="BH313" s="250" t="n">
        <f aca="false">IF(N313="sníž. přenesená",J313,0)</f>
        <v>0</v>
      </c>
      <c r="BI313" s="250" t="n">
        <f aca="false">IF(N313="nulová",J313,0)</f>
        <v>0</v>
      </c>
      <c r="BJ313" s="3" t="s">
        <v>86</v>
      </c>
      <c r="BK313" s="250" t="n">
        <f aca="false">ROUND(I313*H313,2)</f>
        <v>0</v>
      </c>
      <c r="BL313" s="3" t="s">
        <v>166</v>
      </c>
      <c r="BM313" s="249" t="s">
        <v>772</v>
      </c>
    </row>
    <row r="314" s="251" customFormat="true" ht="12.8" hidden="false" customHeight="false" outlineLevel="0" collapsed="false">
      <c r="B314" s="252"/>
      <c r="C314" s="253"/>
      <c r="D314" s="254" t="s">
        <v>168</v>
      </c>
      <c r="E314" s="255"/>
      <c r="F314" s="256" t="s">
        <v>2136</v>
      </c>
      <c r="G314" s="253"/>
      <c r="H314" s="257" t="n">
        <v>0.602</v>
      </c>
      <c r="I314" s="258"/>
      <c r="J314" s="253"/>
      <c r="K314" s="253"/>
      <c r="L314" s="259"/>
      <c r="M314" s="260"/>
      <c r="N314" s="261"/>
      <c r="O314" s="261"/>
      <c r="P314" s="261"/>
      <c r="Q314" s="261"/>
      <c r="R314" s="261"/>
      <c r="S314" s="261"/>
      <c r="T314" s="262"/>
      <c r="AT314" s="263" t="s">
        <v>168</v>
      </c>
      <c r="AU314" s="263" t="s">
        <v>88</v>
      </c>
      <c r="AV314" s="251" t="s">
        <v>88</v>
      </c>
      <c r="AW314" s="251" t="s">
        <v>35</v>
      </c>
      <c r="AX314" s="251" t="s">
        <v>86</v>
      </c>
      <c r="AY314" s="263" t="s">
        <v>160</v>
      </c>
    </row>
    <row r="315" s="264" customFormat="true" ht="12.8" hidden="false" customHeight="false" outlineLevel="0" collapsed="false">
      <c r="B315" s="265"/>
      <c r="C315" s="266"/>
      <c r="D315" s="254" t="s">
        <v>168</v>
      </c>
      <c r="E315" s="267"/>
      <c r="F315" s="268" t="s">
        <v>2137</v>
      </c>
      <c r="G315" s="266"/>
      <c r="H315" s="269" t="n">
        <v>0.602</v>
      </c>
      <c r="I315" s="270"/>
      <c r="J315" s="266"/>
      <c r="K315" s="266"/>
      <c r="L315" s="271"/>
      <c r="M315" s="272"/>
      <c r="N315" s="273"/>
      <c r="O315" s="273"/>
      <c r="P315" s="273"/>
      <c r="Q315" s="273"/>
      <c r="R315" s="273"/>
      <c r="S315" s="273"/>
      <c r="T315" s="274"/>
      <c r="AT315" s="275" t="s">
        <v>168</v>
      </c>
      <c r="AU315" s="275" t="s">
        <v>88</v>
      </c>
      <c r="AV315" s="264" t="s">
        <v>166</v>
      </c>
      <c r="AW315" s="264" t="s">
        <v>35</v>
      </c>
      <c r="AX315" s="264" t="s">
        <v>79</v>
      </c>
      <c r="AY315" s="275" t="s">
        <v>160</v>
      </c>
    </row>
    <row r="316" s="276" customFormat="true" ht="12.8" hidden="false" customHeight="false" outlineLevel="0" collapsed="false">
      <c r="B316" s="277"/>
      <c r="C316" s="278"/>
      <c r="D316" s="254" t="s">
        <v>168</v>
      </c>
      <c r="E316" s="279"/>
      <c r="F316" s="280" t="s">
        <v>2138</v>
      </c>
      <c r="G316" s="278"/>
      <c r="H316" s="279"/>
      <c r="I316" s="281"/>
      <c r="J316" s="278"/>
      <c r="K316" s="278"/>
      <c r="L316" s="282"/>
      <c r="M316" s="283"/>
      <c r="N316" s="284"/>
      <c r="O316" s="284"/>
      <c r="P316" s="284"/>
      <c r="Q316" s="284"/>
      <c r="R316" s="284"/>
      <c r="S316" s="284"/>
      <c r="T316" s="285"/>
      <c r="AT316" s="286" t="s">
        <v>168</v>
      </c>
      <c r="AU316" s="286" t="s">
        <v>88</v>
      </c>
      <c r="AV316" s="276" t="s">
        <v>86</v>
      </c>
      <c r="AW316" s="276" t="s">
        <v>35</v>
      </c>
      <c r="AX316" s="276" t="s">
        <v>79</v>
      </c>
      <c r="AY316" s="286" t="s">
        <v>160</v>
      </c>
    </row>
    <row r="317" s="276" customFormat="true" ht="12.8" hidden="false" customHeight="false" outlineLevel="0" collapsed="false">
      <c r="B317" s="277"/>
      <c r="C317" s="278"/>
      <c r="D317" s="254" t="s">
        <v>168</v>
      </c>
      <c r="E317" s="279"/>
      <c r="F317" s="280" t="s">
        <v>2139</v>
      </c>
      <c r="G317" s="278"/>
      <c r="H317" s="279"/>
      <c r="I317" s="281"/>
      <c r="J317" s="278"/>
      <c r="K317" s="278"/>
      <c r="L317" s="282"/>
      <c r="M317" s="283"/>
      <c r="N317" s="284"/>
      <c r="O317" s="284"/>
      <c r="P317" s="284"/>
      <c r="Q317" s="284"/>
      <c r="R317" s="284"/>
      <c r="S317" s="284"/>
      <c r="T317" s="285"/>
      <c r="AT317" s="286" t="s">
        <v>168</v>
      </c>
      <c r="AU317" s="286" t="s">
        <v>88</v>
      </c>
      <c r="AV317" s="276" t="s">
        <v>86</v>
      </c>
      <c r="AW317" s="276" t="s">
        <v>35</v>
      </c>
      <c r="AX317" s="276" t="s">
        <v>79</v>
      </c>
      <c r="AY317" s="286" t="s">
        <v>160</v>
      </c>
    </row>
    <row r="318" s="276" customFormat="true" ht="12.8" hidden="false" customHeight="false" outlineLevel="0" collapsed="false">
      <c r="B318" s="277"/>
      <c r="C318" s="278"/>
      <c r="D318" s="254" t="s">
        <v>168</v>
      </c>
      <c r="E318" s="279"/>
      <c r="F318" s="280" t="s">
        <v>2140</v>
      </c>
      <c r="G318" s="278"/>
      <c r="H318" s="279"/>
      <c r="I318" s="281"/>
      <c r="J318" s="278"/>
      <c r="K318" s="278"/>
      <c r="L318" s="282"/>
      <c r="M318" s="283"/>
      <c r="N318" s="284"/>
      <c r="O318" s="284"/>
      <c r="P318" s="284"/>
      <c r="Q318" s="284"/>
      <c r="R318" s="284"/>
      <c r="S318" s="284"/>
      <c r="T318" s="285"/>
      <c r="AT318" s="286" t="s">
        <v>168</v>
      </c>
      <c r="AU318" s="286" t="s">
        <v>88</v>
      </c>
      <c r="AV318" s="276" t="s">
        <v>86</v>
      </c>
      <c r="AW318" s="276" t="s">
        <v>35</v>
      </c>
      <c r="AX318" s="276" t="s">
        <v>79</v>
      </c>
      <c r="AY318" s="286" t="s">
        <v>160</v>
      </c>
    </row>
    <row r="319" s="31" customFormat="true" ht="16.5" hidden="false" customHeight="true" outlineLevel="0" collapsed="false">
      <c r="A319" s="24"/>
      <c r="B319" s="25"/>
      <c r="C319" s="287" t="s">
        <v>331</v>
      </c>
      <c r="D319" s="287" t="s">
        <v>262</v>
      </c>
      <c r="E319" s="288" t="s">
        <v>2204</v>
      </c>
      <c r="F319" s="289" t="s">
        <v>2142</v>
      </c>
      <c r="G319" s="290" t="s">
        <v>2135</v>
      </c>
      <c r="H319" s="291" t="n">
        <v>9.034</v>
      </c>
      <c r="I319" s="292"/>
      <c r="J319" s="293" t="n">
        <f aca="false">ROUND(I319*H319,2)</f>
        <v>0</v>
      </c>
      <c r="K319" s="294"/>
      <c r="L319" s="295"/>
      <c r="M319" s="296"/>
      <c r="N319" s="297" t="s">
        <v>44</v>
      </c>
      <c r="O319" s="74"/>
      <c r="P319" s="247" t="n">
        <f aca="false">O319*H319</f>
        <v>0</v>
      </c>
      <c r="Q319" s="247" t="n">
        <v>0</v>
      </c>
      <c r="R319" s="247" t="n">
        <f aca="false">Q319*H319</f>
        <v>0</v>
      </c>
      <c r="S319" s="247" t="n">
        <v>0</v>
      </c>
      <c r="T319" s="248" t="n">
        <f aca="false">S319*H319</f>
        <v>0</v>
      </c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R319" s="249" t="s">
        <v>200</v>
      </c>
      <c r="AT319" s="249" t="s">
        <v>262</v>
      </c>
      <c r="AU319" s="249" t="s">
        <v>88</v>
      </c>
      <c r="AY319" s="3" t="s">
        <v>160</v>
      </c>
      <c r="BE319" s="250" t="n">
        <f aca="false">IF(N319="základní",J319,0)</f>
        <v>0</v>
      </c>
      <c r="BF319" s="250" t="n">
        <f aca="false">IF(N319="snížená",J319,0)</f>
        <v>0</v>
      </c>
      <c r="BG319" s="250" t="n">
        <f aca="false">IF(N319="zákl. přenesená",J319,0)</f>
        <v>0</v>
      </c>
      <c r="BH319" s="250" t="n">
        <f aca="false">IF(N319="sníž. přenesená",J319,0)</f>
        <v>0</v>
      </c>
      <c r="BI319" s="250" t="n">
        <f aca="false">IF(N319="nulová",J319,0)</f>
        <v>0</v>
      </c>
      <c r="BJ319" s="3" t="s">
        <v>86</v>
      </c>
      <c r="BK319" s="250" t="n">
        <f aca="false">ROUND(I319*H319,2)</f>
        <v>0</v>
      </c>
      <c r="BL319" s="3" t="s">
        <v>166</v>
      </c>
      <c r="BM319" s="249" t="s">
        <v>787</v>
      </c>
    </row>
    <row r="320" s="251" customFormat="true" ht="12.8" hidden="false" customHeight="false" outlineLevel="0" collapsed="false">
      <c r="B320" s="252"/>
      <c r="C320" s="253"/>
      <c r="D320" s="254" t="s">
        <v>168</v>
      </c>
      <c r="E320" s="255"/>
      <c r="F320" s="256" t="s">
        <v>2205</v>
      </c>
      <c r="G320" s="253"/>
      <c r="H320" s="257" t="n">
        <v>9.034</v>
      </c>
      <c r="I320" s="258"/>
      <c r="J320" s="253"/>
      <c r="K320" s="253"/>
      <c r="L320" s="259"/>
      <c r="M320" s="260"/>
      <c r="N320" s="261"/>
      <c r="O320" s="261"/>
      <c r="P320" s="261"/>
      <c r="Q320" s="261"/>
      <c r="R320" s="261"/>
      <c r="S320" s="261"/>
      <c r="T320" s="262"/>
      <c r="AT320" s="263" t="s">
        <v>168</v>
      </c>
      <c r="AU320" s="263" t="s">
        <v>88</v>
      </c>
      <c r="AV320" s="251" t="s">
        <v>88</v>
      </c>
      <c r="AW320" s="251" t="s">
        <v>35</v>
      </c>
      <c r="AX320" s="251" t="s">
        <v>86</v>
      </c>
      <c r="AY320" s="263" t="s">
        <v>160</v>
      </c>
    </row>
    <row r="321" s="264" customFormat="true" ht="12.8" hidden="false" customHeight="false" outlineLevel="0" collapsed="false">
      <c r="B321" s="265"/>
      <c r="C321" s="266"/>
      <c r="D321" s="254" t="s">
        <v>168</v>
      </c>
      <c r="E321" s="267"/>
      <c r="F321" s="268" t="s">
        <v>2137</v>
      </c>
      <c r="G321" s="266"/>
      <c r="H321" s="269" t="n">
        <v>9.034</v>
      </c>
      <c r="I321" s="270"/>
      <c r="J321" s="266"/>
      <c r="K321" s="266"/>
      <c r="L321" s="271"/>
      <c r="M321" s="272"/>
      <c r="N321" s="273"/>
      <c r="O321" s="273"/>
      <c r="P321" s="273"/>
      <c r="Q321" s="273"/>
      <c r="R321" s="273"/>
      <c r="S321" s="273"/>
      <c r="T321" s="274"/>
      <c r="AT321" s="275" t="s">
        <v>168</v>
      </c>
      <c r="AU321" s="275" t="s">
        <v>88</v>
      </c>
      <c r="AV321" s="264" t="s">
        <v>166</v>
      </c>
      <c r="AW321" s="264" t="s">
        <v>35</v>
      </c>
      <c r="AX321" s="264" t="s">
        <v>79</v>
      </c>
      <c r="AY321" s="275" t="s">
        <v>160</v>
      </c>
    </row>
    <row r="322" s="276" customFormat="true" ht="12.8" hidden="false" customHeight="false" outlineLevel="0" collapsed="false">
      <c r="B322" s="277"/>
      <c r="C322" s="278"/>
      <c r="D322" s="254" t="s">
        <v>168</v>
      </c>
      <c r="E322" s="279"/>
      <c r="F322" s="280" t="s">
        <v>2138</v>
      </c>
      <c r="G322" s="278"/>
      <c r="H322" s="279"/>
      <c r="I322" s="281"/>
      <c r="J322" s="278"/>
      <c r="K322" s="278"/>
      <c r="L322" s="282"/>
      <c r="M322" s="283"/>
      <c r="N322" s="284"/>
      <c r="O322" s="284"/>
      <c r="P322" s="284"/>
      <c r="Q322" s="284"/>
      <c r="R322" s="284"/>
      <c r="S322" s="284"/>
      <c r="T322" s="285"/>
      <c r="AT322" s="286" t="s">
        <v>168</v>
      </c>
      <c r="AU322" s="286" t="s">
        <v>88</v>
      </c>
      <c r="AV322" s="276" t="s">
        <v>86</v>
      </c>
      <c r="AW322" s="276" t="s">
        <v>35</v>
      </c>
      <c r="AX322" s="276" t="s">
        <v>79</v>
      </c>
      <c r="AY322" s="286" t="s">
        <v>160</v>
      </c>
    </row>
    <row r="323" s="276" customFormat="true" ht="12.8" hidden="false" customHeight="false" outlineLevel="0" collapsed="false">
      <c r="B323" s="277"/>
      <c r="C323" s="278"/>
      <c r="D323" s="254" t="s">
        <v>168</v>
      </c>
      <c r="E323" s="279"/>
      <c r="F323" s="280" t="s">
        <v>2139</v>
      </c>
      <c r="G323" s="278"/>
      <c r="H323" s="279"/>
      <c r="I323" s="281"/>
      <c r="J323" s="278"/>
      <c r="K323" s="278"/>
      <c r="L323" s="282"/>
      <c r="M323" s="283"/>
      <c r="N323" s="284"/>
      <c r="O323" s="284"/>
      <c r="P323" s="284"/>
      <c r="Q323" s="284"/>
      <c r="R323" s="284"/>
      <c r="S323" s="284"/>
      <c r="T323" s="285"/>
      <c r="AT323" s="286" t="s">
        <v>168</v>
      </c>
      <c r="AU323" s="286" t="s">
        <v>88</v>
      </c>
      <c r="AV323" s="276" t="s">
        <v>86</v>
      </c>
      <c r="AW323" s="276" t="s">
        <v>35</v>
      </c>
      <c r="AX323" s="276" t="s">
        <v>79</v>
      </c>
      <c r="AY323" s="286" t="s">
        <v>160</v>
      </c>
    </row>
    <row r="324" s="276" customFormat="true" ht="12.8" hidden="false" customHeight="false" outlineLevel="0" collapsed="false">
      <c r="B324" s="277"/>
      <c r="C324" s="278"/>
      <c r="D324" s="254" t="s">
        <v>168</v>
      </c>
      <c r="E324" s="279"/>
      <c r="F324" s="280" t="s">
        <v>2140</v>
      </c>
      <c r="G324" s="278"/>
      <c r="H324" s="279"/>
      <c r="I324" s="281"/>
      <c r="J324" s="278"/>
      <c r="K324" s="278"/>
      <c r="L324" s="282"/>
      <c r="M324" s="283"/>
      <c r="N324" s="284"/>
      <c r="O324" s="284"/>
      <c r="P324" s="284"/>
      <c r="Q324" s="284"/>
      <c r="R324" s="284"/>
      <c r="S324" s="284"/>
      <c r="T324" s="285"/>
      <c r="AT324" s="286" t="s">
        <v>168</v>
      </c>
      <c r="AU324" s="286" t="s">
        <v>88</v>
      </c>
      <c r="AV324" s="276" t="s">
        <v>86</v>
      </c>
      <c r="AW324" s="276" t="s">
        <v>35</v>
      </c>
      <c r="AX324" s="276" t="s">
        <v>79</v>
      </c>
      <c r="AY324" s="286" t="s">
        <v>160</v>
      </c>
    </row>
    <row r="325" s="31" customFormat="true" ht="16.5" hidden="false" customHeight="true" outlineLevel="0" collapsed="false">
      <c r="A325" s="24"/>
      <c r="B325" s="25"/>
      <c r="C325" s="287" t="s">
        <v>344</v>
      </c>
      <c r="D325" s="287" t="s">
        <v>262</v>
      </c>
      <c r="E325" s="288" t="s">
        <v>2206</v>
      </c>
      <c r="F325" s="289" t="s">
        <v>2145</v>
      </c>
      <c r="G325" s="290" t="s">
        <v>2135</v>
      </c>
      <c r="H325" s="291" t="n">
        <v>2.409</v>
      </c>
      <c r="I325" s="292"/>
      <c r="J325" s="293" t="n">
        <f aca="false">ROUND(I325*H325,2)</f>
        <v>0</v>
      </c>
      <c r="K325" s="294"/>
      <c r="L325" s="295"/>
      <c r="M325" s="296"/>
      <c r="N325" s="297" t="s">
        <v>44</v>
      </c>
      <c r="O325" s="74"/>
      <c r="P325" s="247" t="n">
        <f aca="false">O325*H325</f>
        <v>0</v>
      </c>
      <c r="Q325" s="247" t="n">
        <v>0</v>
      </c>
      <c r="R325" s="247" t="n">
        <f aca="false">Q325*H325</f>
        <v>0</v>
      </c>
      <c r="S325" s="247" t="n">
        <v>0</v>
      </c>
      <c r="T325" s="248" t="n">
        <f aca="false">S325*H325</f>
        <v>0</v>
      </c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R325" s="249" t="s">
        <v>200</v>
      </c>
      <c r="AT325" s="249" t="s">
        <v>262</v>
      </c>
      <c r="AU325" s="249" t="s">
        <v>88</v>
      </c>
      <c r="AY325" s="3" t="s">
        <v>160</v>
      </c>
      <c r="BE325" s="250" t="n">
        <f aca="false">IF(N325="základní",J325,0)</f>
        <v>0</v>
      </c>
      <c r="BF325" s="250" t="n">
        <f aca="false">IF(N325="snížená",J325,0)</f>
        <v>0</v>
      </c>
      <c r="BG325" s="250" t="n">
        <f aca="false">IF(N325="zákl. přenesená",J325,0)</f>
        <v>0</v>
      </c>
      <c r="BH325" s="250" t="n">
        <f aca="false">IF(N325="sníž. přenesená",J325,0)</f>
        <v>0</v>
      </c>
      <c r="BI325" s="250" t="n">
        <f aca="false">IF(N325="nulová",J325,0)</f>
        <v>0</v>
      </c>
      <c r="BJ325" s="3" t="s">
        <v>86</v>
      </c>
      <c r="BK325" s="250" t="n">
        <f aca="false">ROUND(I325*H325,2)</f>
        <v>0</v>
      </c>
      <c r="BL325" s="3" t="s">
        <v>166</v>
      </c>
      <c r="BM325" s="249" t="s">
        <v>797</v>
      </c>
    </row>
    <row r="326" s="251" customFormat="true" ht="12.8" hidden="false" customHeight="false" outlineLevel="0" collapsed="false">
      <c r="B326" s="252"/>
      <c r="C326" s="253"/>
      <c r="D326" s="254" t="s">
        <v>168</v>
      </c>
      <c r="E326" s="255"/>
      <c r="F326" s="256" t="s">
        <v>2163</v>
      </c>
      <c r="G326" s="253"/>
      <c r="H326" s="257" t="n">
        <v>2.409</v>
      </c>
      <c r="I326" s="258"/>
      <c r="J326" s="253"/>
      <c r="K326" s="253"/>
      <c r="L326" s="259"/>
      <c r="M326" s="260"/>
      <c r="N326" s="261"/>
      <c r="O326" s="261"/>
      <c r="P326" s="261"/>
      <c r="Q326" s="261"/>
      <c r="R326" s="261"/>
      <c r="S326" s="261"/>
      <c r="T326" s="262"/>
      <c r="AT326" s="263" t="s">
        <v>168</v>
      </c>
      <c r="AU326" s="263" t="s">
        <v>88</v>
      </c>
      <c r="AV326" s="251" t="s">
        <v>88</v>
      </c>
      <c r="AW326" s="251" t="s">
        <v>35</v>
      </c>
      <c r="AX326" s="251" t="s">
        <v>86</v>
      </c>
      <c r="AY326" s="263" t="s">
        <v>160</v>
      </c>
    </row>
    <row r="327" s="264" customFormat="true" ht="12.8" hidden="false" customHeight="false" outlineLevel="0" collapsed="false">
      <c r="B327" s="265"/>
      <c r="C327" s="266"/>
      <c r="D327" s="254" t="s">
        <v>168</v>
      </c>
      <c r="E327" s="267"/>
      <c r="F327" s="268" t="s">
        <v>2137</v>
      </c>
      <c r="G327" s="266"/>
      <c r="H327" s="269" t="n">
        <v>2.409</v>
      </c>
      <c r="I327" s="270"/>
      <c r="J327" s="266"/>
      <c r="K327" s="266"/>
      <c r="L327" s="271"/>
      <c r="M327" s="272"/>
      <c r="N327" s="273"/>
      <c r="O327" s="273"/>
      <c r="P327" s="273"/>
      <c r="Q327" s="273"/>
      <c r="R327" s="273"/>
      <c r="S327" s="273"/>
      <c r="T327" s="274"/>
      <c r="AT327" s="275" t="s">
        <v>168</v>
      </c>
      <c r="AU327" s="275" t="s">
        <v>88</v>
      </c>
      <c r="AV327" s="264" t="s">
        <v>166</v>
      </c>
      <c r="AW327" s="264" t="s">
        <v>35</v>
      </c>
      <c r="AX327" s="264" t="s">
        <v>79</v>
      </c>
      <c r="AY327" s="275" t="s">
        <v>160</v>
      </c>
    </row>
    <row r="328" s="276" customFormat="true" ht="12.8" hidden="false" customHeight="false" outlineLevel="0" collapsed="false">
      <c r="B328" s="277"/>
      <c r="C328" s="278"/>
      <c r="D328" s="254" t="s">
        <v>168</v>
      </c>
      <c r="E328" s="279"/>
      <c r="F328" s="280" t="s">
        <v>2138</v>
      </c>
      <c r="G328" s="278"/>
      <c r="H328" s="279"/>
      <c r="I328" s="281"/>
      <c r="J328" s="278"/>
      <c r="K328" s="278"/>
      <c r="L328" s="282"/>
      <c r="M328" s="283"/>
      <c r="N328" s="284"/>
      <c r="O328" s="284"/>
      <c r="P328" s="284"/>
      <c r="Q328" s="284"/>
      <c r="R328" s="284"/>
      <c r="S328" s="284"/>
      <c r="T328" s="285"/>
      <c r="AT328" s="286" t="s">
        <v>168</v>
      </c>
      <c r="AU328" s="286" t="s">
        <v>88</v>
      </c>
      <c r="AV328" s="276" t="s">
        <v>86</v>
      </c>
      <c r="AW328" s="276" t="s">
        <v>35</v>
      </c>
      <c r="AX328" s="276" t="s">
        <v>79</v>
      </c>
      <c r="AY328" s="286" t="s">
        <v>160</v>
      </c>
    </row>
    <row r="329" s="276" customFormat="true" ht="12.8" hidden="false" customHeight="false" outlineLevel="0" collapsed="false">
      <c r="B329" s="277"/>
      <c r="C329" s="278"/>
      <c r="D329" s="254" t="s">
        <v>168</v>
      </c>
      <c r="E329" s="279"/>
      <c r="F329" s="280" t="s">
        <v>2139</v>
      </c>
      <c r="G329" s="278"/>
      <c r="H329" s="279"/>
      <c r="I329" s="281"/>
      <c r="J329" s="278"/>
      <c r="K329" s="278"/>
      <c r="L329" s="282"/>
      <c r="M329" s="283"/>
      <c r="N329" s="284"/>
      <c r="O329" s="284"/>
      <c r="P329" s="284"/>
      <c r="Q329" s="284"/>
      <c r="R329" s="284"/>
      <c r="S329" s="284"/>
      <c r="T329" s="285"/>
      <c r="AT329" s="286" t="s">
        <v>168</v>
      </c>
      <c r="AU329" s="286" t="s">
        <v>88</v>
      </c>
      <c r="AV329" s="276" t="s">
        <v>86</v>
      </c>
      <c r="AW329" s="276" t="s">
        <v>35</v>
      </c>
      <c r="AX329" s="276" t="s">
        <v>79</v>
      </c>
      <c r="AY329" s="286" t="s">
        <v>160</v>
      </c>
    </row>
    <row r="330" s="276" customFormat="true" ht="12.8" hidden="false" customHeight="false" outlineLevel="0" collapsed="false">
      <c r="B330" s="277"/>
      <c r="C330" s="278"/>
      <c r="D330" s="254" t="s">
        <v>168</v>
      </c>
      <c r="E330" s="279"/>
      <c r="F330" s="280" t="s">
        <v>2140</v>
      </c>
      <c r="G330" s="278"/>
      <c r="H330" s="279"/>
      <c r="I330" s="281"/>
      <c r="J330" s="278"/>
      <c r="K330" s="278"/>
      <c r="L330" s="282"/>
      <c r="M330" s="283"/>
      <c r="N330" s="284"/>
      <c r="O330" s="284"/>
      <c r="P330" s="284"/>
      <c r="Q330" s="284"/>
      <c r="R330" s="284"/>
      <c r="S330" s="284"/>
      <c r="T330" s="285"/>
      <c r="AT330" s="286" t="s">
        <v>168</v>
      </c>
      <c r="AU330" s="286" t="s">
        <v>88</v>
      </c>
      <c r="AV330" s="276" t="s">
        <v>86</v>
      </c>
      <c r="AW330" s="276" t="s">
        <v>35</v>
      </c>
      <c r="AX330" s="276" t="s">
        <v>79</v>
      </c>
      <c r="AY330" s="286" t="s">
        <v>160</v>
      </c>
    </row>
    <row r="331" s="31" customFormat="true" ht="16.5" hidden="false" customHeight="true" outlineLevel="0" collapsed="false">
      <c r="A331" s="24"/>
      <c r="B331" s="25"/>
      <c r="C331" s="287" t="s">
        <v>348</v>
      </c>
      <c r="D331" s="287" t="s">
        <v>262</v>
      </c>
      <c r="E331" s="288" t="s">
        <v>2207</v>
      </c>
      <c r="F331" s="289" t="s">
        <v>2208</v>
      </c>
      <c r="G331" s="290" t="s">
        <v>2135</v>
      </c>
      <c r="H331" s="291" t="n">
        <v>0.602</v>
      </c>
      <c r="I331" s="292"/>
      <c r="J331" s="293" t="n">
        <f aca="false">ROUND(I331*H331,2)</f>
        <v>0</v>
      </c>
      <c r="K331" s="294"/>
      <c r="L331" s="295"/>
      <c r="M331" s="296"/>
      <c r="N331" s="297" t="s">
        <v>44</v>
      </c>
      <c r="O331" s="74"/>
      <c r="P331" s="247" t="n">
        <f aca="false">O331*H331</f>
        <v>0</v>
      </c>
      <c r="Q331" s="247" t="n">
        <v>0</v>
      </c>
      <c r="R331" s="247" t="n">
        <f aca="false">Q331*H331</f>
        <v>0</v>
      </c>
      <c r="S331" s="247" t="n">
        <v>0</v>
      </c>
      <c r="T331" s="248" t="n">
        <f aca="false">S331*H331</f>
        <v>0</v>
      </c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R331" s="249" t="s">
        <v>200</v>
      </c>
      <c r="AT331" s="249" t="s">
        <v>262</v>
      </c>
      <c r="AU331" s="249" t="s">
        <v>88</v>
      </c>
      <c r="AY331" s="3" t="s">
        <v>160</v>
      </c>
      <c r="BE331" s="250" t="n">
        <f aca="false">IF(N331="základní",J331,0)</f>
        <v>0</v>
      </c>
      <c r="BF331" s="250" t="n">
        <f aca="false">IF(N331="snížená",J331,0)</f>
        <v>0</v>
      </c>
      <c r="BG331" s="250" t="n">
        <f aca="false">IF(N331="zákl. přenesená",J331,0)</f>
        <v>0</v>
      </c>
      <c r="BH331" s="250" t="n">
        <f aca="false">IF(N331="sníž. přenesená",J331,0)</f>
        <v>0</v>
      </c>
      <c r="BI331" s="250" t="n">
        <f aca="false">IF(N331="nulová",J331,0)</f>
        <v>0</v>
      </c>
      <c r="BJ331" s="3" t="s">
        <v>86</v>
      </c>
      <c r="BK331" s="250" t="n">
        <f aca="false">ROUND(I331*H331,2)</f>
        <v>0</v>
      </c>
      <c r="BL331" s="3" t="s">
        <v>166</v>
      </c>
      <c r="BM331" s="249" t="s">
        <v>807</v>
      </c>
    </row>
    <row r="332" s="251" customFormat="true" ht="12.8" hidden="false" customHeight="false" outlineLevel="0" collapsed="false">
      <c r="B332" s="252"/>
      <c r="C332" s="253"/>
      <c r="D332" s="254" t="s">
        <v>168</v>
      </c>
      <c r="E332" s="255"/>
      <c r="F332" s="256" t="s">
        <v>2136</v>
      </c>
      <c r="G332" s="253"/>
      <c r="H332" s="257" t="n">
        <v>0.602</v>
      </c>
      <c r="I332" s="258"/>
      <c r="J332" s="253"/>
      <c r="K332" s="253"/>
      <c r="L332" s="259"/>
      <c r="M332" s="260"/>
      <c r="N332" s="261"/>
      <c r="O332" s="261"/>
      <c r="P332" s="261"/>
      <c r="Q332" s="261"/>
      <c r="R332" s="261"/>
      <c r="S332" s="261"/>
      <c r="T332" s="262"/>
      <c r="AT332" s="263" t="s">
        <v>168</v>
      </c>
      <c r="AU332" s="263" t="s">
        <v>88</v>
      </c>
      <c r="AV332" s="251" t="s">
        <v>88</v>
      </c>
      <c r="AW332" s="251" t="s">
        <v>35</v>
      </c>
      <c r="AX332" s="251" t="s">
        <v>86</v>
      </c>
      <c r="AY332" s="263" t="s">
        <v>160</v>
      </c>
    </row>
    <row r="333" s="264" customFormat="true" ht="12.8" hidden="false" customHeight="false" outlineLevel="0" collapsed="false">
      <c r="B333" s="265"/>
      <c r="C333" s="266"/>
      <c r="D333" s="254" t="s">
        <v>168</v>
      </c>
      <c r="E333" s="267"/>
      <c r="F333" s="268" t="s">
        <v>2137</v>
      </c>
      <c r="G333" s="266"/>
      <c r="H333" s="269" t="n">
        <v>0.602</v>
      </c>
      <c r="I333" s="270"/>
      <c r="J333" s="266"/>
      <c r="K333" s="266"/>
      <c r="L333" s="271"/>
      <c r="M333" s="272"/>
      <c r="N333" s="273"/>
      <c r="O333" s="273"/>
      <c r="P333" s="273"/>
      <c r="Q333" s="273"/>
      <c r="R333" s="273"/>
      <c r="S333" s="273"/>
      <c r="T333" s="274"/>
      <c r="AT333" s="275" t="s">
        <v>168</v>
      </c>
      <c r="AU333" s="275" t="s">
        <v>88</v>
      </c>
      <c r="AV333" s="264" t="s">
        <v>166</v>
      </c>
      <c r="AW333" s="264" t="s">
        <v>35</v>
      </c>
      <c r="AX333" s="264" t="s">
        <v>79</v>
      </c>
      <c r="AY333" s="275" t="s">
        <v>160</v>
      </c>
    </row>
    <row r="334" s="276" customFormat="true" ht="12.8" hidden="false" customHeight="false" outlineLevel="0" collapsed="false">
      <c r="B334" s="277"/>
      <c r="C334" s="278"/>
      <c r="D334" s="254" t="s">
        <v>168</v>
      </c>
      <c r="E334" s="279"/>
      <c r="F334" s="280" t="s">
        <v>2138</v>
      </c>
      <c r="G334" s="278"/>
      <c r="H334" s="279"/>
      <c r="I334" s="281"/>
      <c r="J334" s="278"/>
      <c r="K334" s="278"/>
      <c r="L334" s="282"/>
      <c r="M334" s="283"/>
      <c r="N334" s="284"/>
      <c r="O334" s="284"/>
      <c r="P334" s="284"/>
      <c r="Q334" s="284"/>
      <c r="R334" s="284"/>
      <c r="S334" s="284"/>
      <c r="T334" s="285"/>
      <c r="AT334" s="286" t="s">
        <v>168</v>
      </c>
      <c r="AU334" s="286" t="s">
        <v>88</v>
      </c>
      <c r="AV334" s="276" t="s">
        <v>86</v>
      </c>
      <c r="AW334" s="276" t="s">
        <v>35</v>
      </c>
      <c r="AX334" s="276" t="s">
        <v>79</v>
      </c>
      <c r="AY334" s="286" t="s">
        <v>160</v>
      </c>
    </row>
    <row r="335" s="276" customFormat="true" ht="12.8" hidden="false" customHeight="false" outlineLevel="0" collapsed="false">
      <c r="B335" s="277"/>
      <c r="C335" s="278"/>
      <c r="D335" s="254" t="s">
        <v>168</v>
      </c>
      <c r="E335" s="279"/>
      <c r="F335" s="280" t="s">
        <v>2139</v>
      </c>
      <c r="G335" s="278"/>
      <c r="H335" s="279"/>
      <c r="I335" s="281"/>
      <c r="J335" s="278"/>
      <c r="K335" s="278"/>
      <c r="L335" s="282"/>
      <c r="M335" s="283"/>
      <c r="N335" s="284"/>
      <c r="O335" s="284"/>
      <c r="P335" s="284"/>
      <c r="Q335" s="284"/>
      <c r="R335" s="284"/>
      <c r="S335" s="284"/>
      <c r="T335" s="285"/>
      <c r="AT335" s="286" t="s">
        <v>168</v>
      </c>
      <c r="AU335" s="286" t="s">
        <v>88</v>
      </c>
      <c r="AV335" s="276" t="s">
        <v>86</v>
      </c>
      <c r="AW335" s="276" t="s">
        <v>35</v>
      </c>
      <c r="AX335" s="276" t="s">
        <v>79</v>
      </c>
      <c r="AY335" s="286" t="s">
        <v>160</v>
      </c>
    </row>
    <row r="336" s="276" customFormat="true" ht="12.8" hidden="false" customHeight="false" outlineLevel="0" collapsed="false">
      <c r="B336" s="277"/>
      <c r="C336" s="278"/>
      <c r="D336" s="254" t="s">
        <v>168</v>
      </c>
      <c r="E336" s="279"/>
      <c r="F336" s="280" t="s">
        <v>2140</v>
      </c>
      <c r="G336" s="278"/>
      <c r="H336" s="279"/>
      <c r="I336" s="281"/>
      <c r="J336" s="278"/>
      <c r="K336" s="278"/>
      <c r="L336" s="282"/>
      <c r="M336" s="283"/>
      <c r="N336" s="284"/>
      <c r="O336" s="284"/>
      <c r="P336" s="284"/>
      <c r="Q336" s="284"/>
      <c r="R336" s="284"/>
      <c r="S336" s="284"/>
      <c r="T336" s="285"/>
      <c r="AT336" s="286" t="s">
        <v>168</v>
      </c>
      <c r="AU336" s="286" t="s">
        <v>88</v>
      </c>
      <c r="AV336" s="276" t="s">
        <v>86</v>
      </c>
      <c r="AW336" s="276" t="s">
        <v>35</v>
      </c>
      <c r="AX336" s="276" t="s">
        <v>79</v>
      </c>
      <c r="AY336" s="286" t="s">
        <v>160</v>
      </c>
    </row>
    <row r="337" s="31" customFormat="true" ht="16.5" hidden="false" customHeight="true" outlineLevel="0" collapsed="false">
      <c r="A337" s="24"/>
      <c r="B337" s="25"/>
      <c r="C337" s="287" t="s">
        <v>352</v>
      </c>
      <c r="D337" s="287" t="s">
        <v>262</v>
      </c>
      <c r="E337" s="288" t="s">
        <v>2209</v>
      </c>
      <c r="F337" s="289" t="s">
        <v>2210</v>
      </c>
      <c r="G337" s="290" t="s">
        <v>2135</v>
      </c>
      <c r="H337" s="291" t="n">
        <v>0.602</v>
      </c>
      <c r="I337" s="292"/>
      <c r="J337" s="293" t="n">
        <f aca="false">ROUND(I337*H337,2)</f>
        <v>0</v>
      </c>
      <c r="K337" s="294"/>
      <c r="L337" s="295"/>
      <c r="M337" s="296"/>
      <c r="N337" s="297" t="s">
        <v>44</v>
      </c>
      <c r="O337" s="74"/>
      <c r="P337" s="247" t="n">
        <f aca="false">O337*H337</f>
        <v>0</v>
      </c>
      <c r="Q337" s="247" t="n">
        <v>0</v>
      </c>
      <c r="R337" s="247" t="n">
        <f aca="false">Q337*H337</f>
        <v>0</v>
      </c>
      <c r="S337" s="247" t="n">
        <v>0</v>
      </c>
      <c r="T337" s="248" t="n">
        <f aca="false">S337*H337</f>
        <v>0</v>
      </c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R337" s="249" t="s">
        <v>200</v>
      </c>
      <c r="AT337" s="249" t="s">
        <v>262</v>
      </c>
      <c r="AU337" s="249" t="s">
        <v>88</v>
      </c>
      <c r="AY337" s="3" t="s">
        <v>160</v>
      </c>
      <c r="BE337" s="250" t="n">
        <f aca="false">IF(N337="základní",J337,0)</f>
        <v>0</v>
      </c>
      <c r="BF337" s="250" t="n">
        <f aca="false">IF(N337="snížená",J337,0)</f>
        <v>0</v>
      </c>
      <c r="BG337" s="250" t="n">
        <f aca="false">IF(N337="zákl. přenesená",J337,0)</f>
        <v>0</v>
      </c>
      <c r="BH337" s="250" t="n">
        <f aca="false">IF(N337="sníž. přenesená",J337,0)</f>
        <v>0</v>
      </c>
      <c r="BI337" s="250" t="n">
        <f aca="false">IF(N337="nulová",J337,0)</f>
        <v>0</v>
      </c>
      <c r="BJ337" s="3" t="s">
        <v>86</v>
      </c>
      <c r="BK337" s="250" t="n">
        <f aca="false">ROUND(I337*H337,2)</f>
        <v>0</v>
      </c>
      <c r="BL337" s="3" t="s">
        <v>166</v>
      </c>
      <c r="BM337" s="249" t="s">
        <v>816</v>
      </c>
    </row>
    <row r="338" s="251" customFormat="true" ht="12.8" hidden="false" customHeight="false" outlineLevel="0" collapsed="false">
      <c r="B338" s="252"/>
      <c r="C338" s="253"/>
      <c r="D338" s="254" t="s">
        <v>168</v>
      </c>
      <c r="E338" s="255"/>
      <c r="F338" s="256" t="s">
        <v>2136</v>
      </c>
      <c r="G338" s="253"/>
      <c r="H338" s="257" t="n">
        <v>0.602</v>
      </c>
      <c r="I338" s="258"/>
      <c r="J338" s="253"/>
      <c r="K338" s="253"/>
      <c r="L338" s="259"/>
      <c r="M338" s="260"/>
      <c r="N338" s="261"/>
      <c r="O338" s="261"/>
      <c r="P338" s="261"/>
      <c r="Q338" s="261"/>
      <c r="R338" s="261"/>
      <c r="S338" s="261"/>
      <c r="T338" s="262"/>
      <c r="AT338" s="263" t="s">
        <v>168</v>
      </c>
      <c r="AU338" s="263" t="s">
        <v>88</v>
      </c>
      <c r="AV338" s="251" t="s">
        <v>88</v>
      </c>
      <c r="AW338" s="251" t="s">
        <v>35</v>
      </c>
      <c r="AX338" s="251" t="s">
        <v>86</v>
      </c>
      <c r="AY338" s="263" t="s">
        <v>160</v>
      </c>
    </row>
    <row r="339" s="264" customFormat="true" ht="12.8" hidden="false" customHeight="false" outlineLevel="0" collapsed="false">
      <c r="B339" s="265"/>
      <c r="C339" s="266"/>
      <c r="D339" s="254" t="s">
        <v>168</v>
      </c>
      <c r="E339" s="267"/>
      <c r="F339" s="268" t="s">
        <v>2137</v>
      </c>
      <c r="G339" s="266"/>
      <c r="H339" s="269" t="n">
        <v>0.602</v>
      </c>
      <c r="I339" s="270"/>
      <c r="J339" s="266"/>
      <c r="K339" s="266"/>
      <c r="L339" s="271"/>
      <c r="M339" s="272"/>
      <c r="N339" s="273"/>
      <c r="O339" s="273"/>
      <c r="P339" s="273"/>
      <c r="Q339" s="273"/>
      <c r="R339" s="273"/>
      <c r="S339" s="273"/>
      <c r="T339" s="274"/>
      <c r="AT339" s="275" t="s">
        <v>168</v>
      </c>
      <c r="AU339" s="275" t="s">
        <v>88</v>
      </c>
      <c r="AV339" s="264" t="s">
        <v>166</v>
      </c>
      <c r="AW339" s="264" t="s">
        <v>35</v>
      </c>
      <c r="AX339" s="264" t="s">
        <v>79</v>
      </c>
      <c r="AY339" s="275" t="s">
        <v>160</v>
      </c>
    </row>
    <row r="340" s="276" customFormat="true" ht="12.8" hidden="false" customHeight="false" outlineLevel="0" collapsed="false">
      <c r="B340" s="277"/>
      <c r="C340" s="278"/>
      <c r="D340" s="254" t="s">
        <v>168</v>
      </c>
      <c r="E340" s="279"/>
      <c r="F340" s="280" t="s">
        <v>2138</v>
      </c>
      <c r="G340" s="278"/>
      <c r="H340" s="279"/>
      <c r="I340" s="281"/>
      <c r="J340" s="278"/>
      <c r="K340" s="278"/>
      <c r="L340" s="282"/>
      <c r="M340" s="283"/>
      <c r="N340" s="284"/>
      <c r="O340" s="284"/>
      <c r="P340" s="284"/>
      <c r="Q340" s="284"/>
      <c r="R340" s="284"/>
      <c r="S340" s="284"/>
      <c r="T340" s="285"/>
      <c r="AT340" s="286" t="s">
        <v>168</v>
      </c>
      <c r="AU340" s="286" t="s">
        <v>88</v>
      </c>
      <c r="AV340" s="276" t="s">
        <v>86</v>
      </c>
      <c r="AW340" s="276" t="s">
        <v>35</v>
      </c>
      <c r="AX340" s="276" t="s">
        <v>79</v>
      </c>
      <c r="AY340" s="286" t="s">
        <v>160</v>
      </c>
    </row>
    <row r="341" s="276" customFormat="true" ht="12.8" hidden="false" customHeight="false" outlineLevel="0" collapsed="false">
      <c r="B341" s="277"/>
      <c r="C341" s="278"/>
      <c r="D341" s="254" t="s">
        <v>168</v>
      </c>
      <c r="E341" s="279"/>
      <c r="F341" s="280" t="s">
        <v>2139</v>
      </c>
      <c r="G341" s="278"/>
      <c r="H341" s="279"/>
      <c r="I341" s="281"/>
      <c r="J341" s="278"/>
      <c r="K341" s="278"/>
      <c r="L341" s="282"/>
      <c r="M341" s="283"/>
      <c r="N341" s="284"/>
      <c r="O341" s="284"/>
      <c r="P341" s="284"/>
      <c r="Q341" s="284"/>
      <c r="R341" s="284"/>
      <c r="S341" s="284"/>
      <c r="T341" s="285"/>
      <c r="AT341" s="286" t="s">
        <v>168</v>
      </c>
      <c r="AU341" s="286" t="s">
        <v>88</v>
      </c>
      <c r="AV341" s="276" t="s">
        <v>86</v>
      </c>
      <c r="AW341" s="276" t="s">
        <v>35</v>
      </c>
      <c r="AX341" s="276" t="s">
        <v>79</v>
      </c>
      <c r="AY341" s="286" t="s">
        <v>160</v>
      </c>
    </row>
    <row r="342" s="276" customFormat="true" ht="12.8" hidden="false" customHeight="false" outlineLevel="0" collapsed="false">
      <c r="B342" s="277"/>
      <c r="C342" s="278"/>
      <c r="D342" s="254" t="s">
        <v>168</v>
      </c>
      <c r="E342" s="279"/>
      <c r="F342" s="280" t="s">
        <v>2140</v>
      </c>
      <c r="G342" s="278"/>
      <c r="H342" s="279"/>
      <c r="I342" s="281"/>
      <c r="J342" s="278"/>
      <c r="K342" s="278"/>
      <c r="L342" s="282"/>
      <c r="M342" s="283"/>
      <c r="N342" s="284"/>
      <c r="O342" s="284"/>
      <c r="P342" s="284"/>
      <c r="Q342" s="284"/>
      <c r="R342" s="284"/>
      <c r="S342" s="284"/>
      <c r="T342" s="285"/>
      <c r="AT342" s="286" t="s">
        <v>168</v>
      </c>
      <c r="AU342" s="286" t="s">
        <v>88</v>
      </c>
      <c r="AV342" s="276" t="s">
        <v>86</v>
      </c>
      <c r="AW342" s="276" t="s">
        <v>35</v>
      </c>
      <c r="AX342" s="276" t="s">
        <v>79</v>
      </c>
      <c r="AY342" s="286" t="s">
        <v>160</v>
      </c>
    </row>
    <row r="343" s="31" customFormat="true" ht="16.5" hidden="false" customHeight="true" outlineLevel="0" collapsed="false">
      <c r="A343" s="24"/>
      <c r="B343" s="25"/>
      <c r="C343" s="287" t="s">
        <v>356</v>
      </c>
      <c r="D343" s="287" t="s">
        <v>262</v>
      </c>
      <c r="E343" s="288" t="s">
        <v>2211</v>
      </c>
      <c r="F343" s="289" t="s">
        <v>2212</v>
      </c>
      <c r="G343" s="290" t="s">
        <v>2135</v>
      </c>
      <c r="H343" s="291" t="n">
        <v>1.205</v>
      </c>
      <c r="I343" s="292"/>
      <c r="J343" s="293" t="n">
        <f aca="false">ROUND(I343*H343,2)</f>
        <v>0</v>
      </c>
      <c r="K343" s="294"/>
      <c r="L343" s="295"/>
      <c r="M343" s="296"/>
      <c r="N343" s="297" t="s">
        <v>44</v>
      </c>
      <c r="O343" s="74"/>
      <c r="P343" s="247" t="n">
        <f aca="false">O343*H343</f>
        <v>0</v>
      </c>
      <c r="Q343" s="247" t="n">
        <v>0</v>
      </c>
      <c r="R343" s="247" t="n">
        <f aca="false">Q343*H343</f>
        <v>0</v>
      </c>
      <c r="S343" s="247" t="n">
        <v>0</v>
      </c>
      <c r="T343" s="248" t="n">
        <f aca="false">S343*H343</f>
        <v>0</v>
      </c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R343" s="249" t="s">
        <v>200</v>
      </c>
      <c r="AT343" s="249" t="s">
        <v>262</v>
      </c>
      <c r="AU343" s="249" t="s">
        <v>88</v>
      </c>
      <c r="AY343" s="3" t="s">
        <v>160</v>
      </c>
      <c r="BE343" s="250" t="n">
        <f aca="false">IF(N343="základní",J343,0)</f>
        <v>0</v>
      </c>
      <c r="BF343" s="250" t="n">
        <f aca="false">IF(N343="snížená",J343,0)</f>
        <v>0</v>
      </c>
      <c r="BG343" s="250" t="n">
        <f aca="false">IF(N343="zákl. přenesená",J343,0)</f>
        <v>0</v>
      </c>
      <c r="BH343" s="250" t="n">
        <f aca="false">IF(N343="sníž. přenesená",J343,0)</f>
        <v>0</v>
      </c>
      <c r="BI343" s="250" t="n">
        <f aca="false">IF(N343="nulová",J343,0)</f>
        <v>0</v>
      </c>
      <c r="BJ343" s="3" t="s">
        <v>86</v>
      </c>
      <c r="BK343" s="250" t="n">
        <f aca="false">ROUND(I343*H343,2)</f>
        <v>0</v>
      </c>
      <c r="BL343" s="3" t="s">
        <v>166</v>
      </c>
      <c r="BM343" s="249" t="s">
        <v>835</v>
      </c>
    </row>
    <row r="344" s="251" customFormat="true" ht="12.8" hidden="false" customHeight="false" outlineLevel="0" collapsed="false">
      <c r="B344" s="252"/>
      <c r="C344" s="253"/>
      <c r="D344" s="254" t="s">
        <v>168</v>
      </c>
      <c r="E344" s="255"/>
      <c r="F344" s="256" t="s">
        <v>2189</v>
      </c>
      <c r="G344" s="253"/>
      <c r="H344" s="257" t="n">
        <v>1.205</v>
      </c>
      <c r="I344" s="258"/>
      <c r="J344" s="253"/>
      <c r="K344" s="253"/>
      <c r="L344" s="259"/>
      <c r="M344" s="260"/>
      <c r="N344" s="261"/>
      <c r="O344" s="261"/>
      <c r="P344" s="261"/>
      <c r="Q344" s="261"/>
      <c r="R344" s="261"/>
      <c r="S344" s="261"/>
      <c r="T344" s="262"/>
      <c r="AT344" s="263" t="s">
        <v>168</v>
      </c>
      <c r="AU344" s="263" t="s">
        <v>88</v>
      </c>
      <c r="AV344" s="251" t="s">
        <v>88</v>
      </c>
      <c r="AW344" s="251" t="s">
        <v>35</v>
      </c>
      <c r="AX344" s="251" t="s">
        <v>86</v>
      </c>
      <c r="AY344" s="263" t="s">
        <v>160</v>
      </c>
    </row>
    <row r="345" s="264" customFormat="true" ht="12.8" hidden="false" customHeight="false" outlineLevel="0" collapsed="false">
      <c r="B345" s="265"/>
      <c r="C345" s="266"/>
      <c r="D345" s="254" t="s">
        <v>168</v>
      </c>
      <c r="E345" s="267"/>
      <c r="F345" s="268" t="s">
        <v>2137</v>
      </c>
      <c r="G345" s="266"/>
      <c r="H345" s="269" t="n">
        <v>1.205</v>
      </c>
      <c r="I345" s="270"/>
      <c r="J345" s="266"/>
      <c r="K345" s="266"/>
      <c r="L345" s="271"/>
      <c r="M345" s="272"/>
      <c r="N345" s="273"/>
      <c r="O345" s="273"/>
      <c r="P345" s="273"/>
      <c r="Q345" s="273"/>
      <c r="R345" s="273"/>
      <c r="S345" s="273"/>
      <c r="T345" s="274"/>
      <c r="AT345" s="275" t="s">
        <v>168</v>
      </c>
      <c r="AU345" s="275" t="s">
        <v>88</v>
      </c>
      <c r="AV345" s="264" t="s">
        <v>166</v>
      </c>
      <c r="AW345" s="264" t="s">
        <v>35</v>
      </c>
      <c r="AX345" s="264" t="s">
        <v>79</v>
      </c>
      <c r="AY345" s="275" t="s">
        <v>160</v>
      </c>
    </row>
    <row r="346" s="276" customFormat="true" ht="12.8" hidden="false" customHeight="false" outlineLevel="0" collapsed="false">
      <c r="B346" s="277"/>
      <c r="C346" s="278"/>
      <c r="D346" s="254" t="s">
        <v>168</v>
      </c>
      <c r="E346" s="279"/>
      <c r="F346" s="280" t="s">
        <v>2138</v>
      </c>
      <c r="G346" s="278"/>
      <c r="H346" s="279"/>
      <c r="I346" s="281"/>
      <c r="J346" s="278"/>
      <c r="K346" s="278"/>
      <c r="L346" s="282"/>
      <c r="M346" s="283"/>
      <c r="N346" s="284"/>
      <c r="O346" s="284"/>
      <c r="P346" s="284"/>
      <c r="Q346" s="284"/>
      <c r="R346" s="284"/>
      <c r="S346" s="284"/>
      <c r="T346" s="285"/>
      <c r="AT346" s="286" t="s">
        <v>168</v>
      </c>
      <c r="AU346" s="286" t="s">
        <v>88</v>
      </c>
      <c r="AV346" s="276" t="s">
        <v>86</v>
      </c>
      <c r="AW346" s="276" t="s">
        <v>35</v>
      </c>
      <c r="AX346" s="276" t="s">
        <v>79</v>
      </c>
      <c r="AY346" s="286" t="s">
        <v>160</v>
      </c>
    </row>
    <row r="347" s="276" customFormat="true" ht="12.8" hidden="false" customHeight="false" outlineLevel="0" collapsed="false">
      <c r="B347" s="277"/>
      <c r="C347" s="278"/>
      <c r="D347" s="254" t="s">
        <v>168</v>
      </c>
      <c r="E347" s="279"/>
      <c r="F347" s="280" t="s">
        <v>2139</v>
      </c>
      <c r="G347" s="278"/>
      <c r="H347" s="279"/>
      <c r="I347" s="281"/>
      <c r="J347" s="278"/>
      <c r="K347" s="278"/>
      <c r="L347" s="282"/>
      <c r="M347" s="283"/>
      <c r="N347" s="284"/>
      <c r="O347" s="284"/>
      <c r="P347" s="284"/>
      <c r="Q347" s="284"/>
      <c r="R347" s="284"/>
      <c r="S347" s="284"/>
      <c r="T347" s="285"/>
      <c r="AT347" s="286" t="s">
        <v>168</v>
      </c>
      <c r="AU347" s="286" t="s">
        <v>88</v>
      </c>
      <c r="AV347" s="276" t="s">
        <v>86</v>
      </c>
      <c r="AW347" s="276" t="s">
        <v>35</v>
      </c>
      <c r="AX347" s="276" t="s">
        <v>79</v>
      </c>
      <c r="AY347" s="286" t="s">
        <v>160</v>
      </c>
    </row>
    <row r="348" s="276" customFormat="true" ht="12.8" hidden="false" customHeight="false" outlineLevel="0" collapsed="false">
      <c r="B348" s="277"/>
      <c r="C348" s="278"/>
      <c r="D348" s="254" t="s">
        <v>168</v>
      </c>
      <c r="E348" s="279"/>
      <c r="F348" s="280" t="s">
        <v>2140</v>
      </c>
      <c r="G348" s="278"/>
      <c r="H348" s="279"/>
      <c r="I348" s="281"/>
      <c r="J348" s="278"/>
      <c r="K348" s="278"/>
      <c r="L348" s="282"/>
      <c r="M348" s="283"/>
      <c r="N348" s="284"/>
      <c r="O348" s="284"/>
      <c r="P348" s="284"/>
      <c r="Q348" s="284"/>
      <c r="R348" s="284"/>
      <c r="S348" s="284"/>
      <c r="T348" s="285"/>
      <c r="AT348" s="286" t="s">
        <v>168</v>
      </c>
      <c r="AU348" s="286" t="s">
        <v>88</v>
      </c>
      <c r="AV348" s="276" t="s">
        <v>86</v>
      </c>
      <c r="AW348" s="276" t="s">
        <v>35</v>
      </c>
      <c r="AX348" s="276" t="s">
        <v>79</v>
      </c>
      <c r="AY348" s="286" t="s">
        <v>160</v>
      </c>
    </row>
    <row r="349" s="31" customFormat="true" ht="16.5" hidden="false" customHeight="true" outlineLevel="0" collapsed="false">
      <c r="A349" s="24"/>
      <c r="B349" s="25"/>
      <c r="C349" s="287" t="s">
        <v>360</v>
      </c>
      <c r="D349" s="287" t="s">
        <v>262</v>
      </c>
      <c r="E349" s="288" t="s">
        <v>2213</v>
      </c>
      <c r="F349" s="289" t="s">
        <v>2214</v>
      </c>
      <c r="G349" s="290" t="s">
        <v>2135</v>
      </c>
      <c r="H349" s="291" t="n">
        <v>0.602</v>
      </c>
      <c r="I349" s="292"/>
      <c r="J349" s="293" t="n">
        <f aca="false">ROUND(I349*H349,2)</f>
        <v>0</v>
      </c>
      <c r="K349" s="294"/>
      <c r="L349" s="295"/>
      <c r="M349" s="296"/>
      <c r="N349" s="297" t="s">
        <v>44</v>
      </c>
      <c r="O349" s="74"/>
      <c r="P349" s="247" t="n">
        <f aca="false">O349*H349</f>
        <v>0</v>
      </c>
      <c r="Q349" s="247" t="n">
        <v>0</v>
      </c>
      <c r="R349" s="247" t="n">
        <f aca="false">Q349*H349</f>
        <v>0</v>
      </c>
      <c r="S349" s="247" t="n">
        <v>0</v>
      </c>
      <c r="T349" s="248" t="n">
        <f aca="false">S349*H349</f>
        <v>0</v>
      </c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R349" s="249" t="s">
        <v>200</v>
      </c>
      <c r="AT349" s="249" t="s">
        <v>262</v>
      </c>
      <c r="AU349" s="249" t="s">
        <v>88</v>
      </c>
      <c r="AY349" s="3" t="s">
        <v>160</v>
      </c>
      <c r="BE349" s="250" t="n">
        <f aca="false">IF(N349="základní",J349,0)</f>
        <v>0</v>
      </c>
      <c r="BF349" s="250" t="n">
        <f aca="false">IF(N349="snížená",J349,0)</f>
        <v>0</v>
      </c>
      <c r="BG349" s="250" t="n">
        <f aca="false">IF(N349="zákl. přenesená",J349,0)</f>
        <v>0</v>
      </c>
      <c r="BH349" s="250" t="n">
        <f aca="false">IF(N349="sníž. přenesená",J349,0)</f>
        <v>0</v>
      </c>
      <c r="BI349" s="250" t="n">
        <f aca="false">IF(N349="nulová",J349,0)</f>
        <v>0</v>
      </c>
      <c r="BJ349" s="3" t="s">
        <v>86</v>
      </c>
      <c r="BK349" s="250" t="n">
        <f aca="false">ROUND(I349*H349,2)</f>
        <v>0</v>
      </c>
      <c r="BL349" s="3" t="s">
        <v>166</v>
      </c>
      <c r="BM349" s="249" t="s">
        <v>849</v>
      </c>
    </row>
    <row r="350" s="251" customFormat="true" ht="12.8" hidden="false" customHeight="false" outlineLevel="0" collapsed="false">
      <c r="B350" s="252"/>
      <c r="C350" s="253"/>
      <c r="D350" s="254" t="s">
        <v>168</v>
      </c>
      <c r="E350" s="255"/>
      <c r="F350" s="256" t="s">
        <v>2136</v>
      </c>
      <c r="G350" s="253"/>
      <c r="H350" s="257" t="n">
        <v>0.602</v>
      </c>
      <c r="I350" s="258"/>
      <c r="J350" s="253"/>
      <c r="K350" s="253"/>
      <c r="L350" s="259"/>
      <c r="M350" s="260"/>
      <c r="N350" s="261"/>
      <c r="O350" s="261"/>
      <c r="P350" s="261"/>
      <c r="Q350" s="261"/>
      <c r="R350" s="261"/>
      <c r="S350" s="261"/>
      <c r="T350" s="262"/>
      <c r="AT350" s="263" t="s">
        <v>168</v>
      </c>
      <c r="AU350" s="263" t="s">
        <v>88</v>
      </c>
      <c r="AV350" s="251" t="s">
        <v>88</v>
      </c>
      <c r="AW350" s="251" t="s">
        <v>35</v>
      </c>
      <c r="AX350" s="251" t="s">
        <v>86</v>
      </c>
      <c r="AY350" s="263" t="s">
        <v>160</v>
      </c>
    </row>
    <row r="351" s="264" customFormat="true" ht="12.8" hidden="false" customHeight="false" outlineLevel="0" collapsed="false">
      <c r="B351" s="265"/>
      <c r="C351" s="266"/>
      <c r="D351" s="254" t="s">
        <v>168</v>
      </c>
      <c r="E351" s="267"/>
      <c r="F351" s="268" t="s">
        <v>2137</v>
      </c>
      <c r="G351" s="266"/>
      <c r="H351" s="269" t="n">
        <v>0.602</v>
      </c>
      <c r="I351" s="270"/>
      <c r="J351" s="266"/>
      <c r="K351" s="266"/>
      <c r="L351" s="271"/>
      <c r="M351" s="272"/>
      <c r="N351" s="273"/>
      <c r="O351" s="273"/>
      <c r="P351" s="273"/>
      <c r="Q351" s="273"/>
      <c r="R351" s="273"/>
      <c r="S351" s="273"/>
      <c r="T351" s="274"/>
      <c r="AT351" s="275" t="s">
        <v>168</v>
      </c>
      <c r="AU351" s="275" t="s">
        <v>88</v>
      </c>
      <c r="AV351" s="264" t="s">
        <v>166</v>
      </c>
      <c r="AW351" s="264" t="s">
        <v>35</v>
      </c>
      <c r="AX351" s="264" t="s">
        <v>79</v>
      </c>
      <c r="AY351" s="275" t="s">
        <v>160</v>
      </c>
    </row>
    <row r="352" s="276" customFormat="true" ht="12.8" hidden="false" customHeight="false" outlineLevel="0" collapsed="false">
      <c r="B352" s="277"/>
      <c r="C352" s="278"/>
      <c r="D352" s="254" t="s">
        <v>168</v>
      </c>
      <c r="E352" s="279"/>
      <c r="F352" s="280" t="s">
        <v>2138</v>
      </c>
      <c r="G352" s="278"/>
      <c r="H352" s="279"/>
      <c r="I352" s="281"/>
      <c r="J352" s="278"/>
      <c r="K352" s="278"/>
      <c r="L352" s="282"/>
      <c r="M352" s="283"/>
      <c r="N352" s="284"/>
      <c r="O352" s="284"/>
      <c r="P352" s="284"/>
      <c r="Q352" s="284"/>
      <c r="R352" s="284"/>
      <c r="S352" s="284"/>
      <c r="T352" s="285"/>
      <c r="AT352" s="286" t="s">
        <v>168</v>
      </c>
      <c r="AU352" s="286" t="s">
        <v>88</v>
      </c>
      <c r="AV352" s="276" t="s">
        <v>86</v>
      </c>
      <c r="AW352" s="276" t="s">
        <v>35</v>
      </c>
      <c r="AX352" s="276" t="s">
        <v>79</v>
      </c>
      <c r="AY352" s="286" t="s">
        <v>160</v>
      </c>
    </row>
    <row r="353" s="276" customFormat="true" ht="12.8" hidden="false" customHeight="false" outlineLevel="0" collapsed="false">
      <c r="B353" s="277"/>
      <c r="C353" s="278"/>
      <c r="D353" s="254" t="s">
        <v>168</v>
      </c>
      <c r="E353" s="279"/>
      <c r="F353" s="280" t="s">
        <v>2139</v>
      </c>
      <c r="G353" s="278"/>
      <c r="H353" s="279"/>
      <c r="I353" s="281"/>
      <c r="J353" s="278"/>
      <c r="K353" s="278"/>
      <c r="L353" s="282"/>
      <c r="M353" s="283"/>
      <c r="N353" s="284"/>
      <c r="O353" s="284"/>
      <c r="P353" s="284"/>
      <c r="Q353" s="284"/>
      <c r="R353" s="284"/>
      <c r="S353" s="284"/>
      <c r="T353" s="285"/>
      <c r="AT353" s="286" t="s">
        <v>168</v>
      </c>
      <c r="AU353" s="286" t="s">
        <v>88</v>
      </c>
      <c r="AV353" s="276" t="s">
        <v>86</v>
      </c>
      <c r="AW353" s="276" t="s">
        <v>35</v>
      </c>
      <c r="AX353" s="276" t="s">
        <v>79</v>
      </c>
      <c r="AY353" s="286" t="s">
        <v>160</v>
      </c>
    </row>
    <row r="354" s="276" customFormat="true" ht="12.8" hidden="false" customHeight="false" outlineLevel="0" collapsed="false">
      <c r="B354" s="277"/>
      <c r="C354" s="278"/>
      <c r="D354" s="254" t="s">
        <v>168</v>
      </c>
      <c r="E354" s="279"/>
      <c r="F354" s="280" t="s">
        <v>2140</v>
      </c>
      <c r="G354" s="278"/>
      <c r="H354" s="279"/>
      <c r="I354" s="281"/>
      <c r="J354" s="278"/>
      <c r="K354" s="278"/>
      <c r="L354" s="282"/>
      <c r="M354" s="283"/>
      <c r="N354" s="284"/>
      <c r="O354" s="284"/>
      <c r="P354" s="284"/>
      <c r="Q354" s="284"/>
      <c r="R354" s="284"/>
      <c r="S354" s="284"/>
      <c r="T354" s="285"/>
      <c r="AT354" s="286" t="s">
        <v>168</v>
      </c>
      <c r="AU354" s="286" t="s">
        <v>88</v>
      </c>
      <c r="AV354" s="276" t="s">
        <v>86</v>
      </c>
      <c r="AW354" s="276" t="s">
        <v>35</v>
      </c>
      <c r="AX354" s="276" t="s">
        <v>79</v>
      </c>
      <c r="AY354" s="286" t="s">
        <v>160</v>
      </c>
    </row>
    <row r="355" s="31" customFormat="true" ht="16.5" hidden="false" customHeight="true" outlineLevel="0" collapsed="false">
      <c r="A355" s="24"/>
      <c r="B355" s="25"/>
      <c r="C355" s="287" t="s">
        <v>367</v>
      </c>
      <c r="D355" s="287" t="s">
        <v>262</v>
      </c>
      <c r="E355" s="288" t="s">
        <v>2215</v>
      </c>
      <c r="F355" s="289" t="s">
        <v>2216</v>
      </c>
      <c r="G355" s="290" t="s">
        <v>2135</v>
      </c>
      <c r="H355" s="291" t="n">
        <v>1.205</v>
      </c>
      <c r="I355" s="292"/>
      <c r="J355" s="293" t="n">
        <f aca="false">ROUND(I355*H355,2)</f>
        <v>0</v>
      </c>
      <c r="K355" s="294"/>
      <c r="L355" s="295"/>
      <c r="M355" s="296"/>
      <c r="N355" s="297" t="s">
        <v>44</v>
      </c>
      <c r="O355" s="74"/>
      <c r="P355" s="247" t="n">
        <f aca="false">O355*H355</f>
        <v>0</v>
      </c>
      <c r="Q355" s="247" t="n">
        <v>0</v>
      </c>
      <c r="R355" s="247" t="n">
        <f aca="false">Q355*H355</f>
        <v>0</v>
      </c>
      <c r="S355" s="247" t="n">
        <v>0</v>
      </c>
      <c r="T355" s="248" t="n">
        <f aca="false">S355*H355</f>
        <v>0</v>
      </c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R355" s="249" t="s">
        <v>200</v>
      </c>
      <c r="AT355" s="249" t="s">
        <v>262</v>
      </c>
      <c r="AU355" s="249" t="s">
        <v>88</v>
      </c>
      <c r="AY355" s="3" t="s">
        <v>160</v>
      </c>
      <c r="BE355" s="250" t="n">
        <f aca="false">IF(N355="základní",J355,0)</f>
        <v>0</v>
      </c>
      <c r="BF355" s="250" t="n">
        <f aca="false">IF(N355="snížená",J355,0)</f>
        <v>0</v>
      </c>
      <c r="BG355" s="250" t="n">
        <f aca="false">IF(N355="zákl. přenesená",J355,0)</f>
        <v>0</v>
      </c>
      <c r="BH355" s="250" t="n">
        <f aca="false">IF(N355="sníž. přenesená",J355,0)</f>
        <v>0</v>
      </c>
      <c r="BI355" s="250" t="n">
        <f aca="false">IF(N355="nulová",J355,0)</f>
        <v>0</v>
      </c>
      <c r="BJ355" s="3" t="s">
        <v>86</v>
      </c>
      <c r="BK355" s="250" t="n">
        <f aca="false">ROUND(I355*H355,2)</f>
        <v>0</v>
      </c>
      <c r="BL355" s="3" t="s">
        <v>166</v>
      </c>
      <c r="BM355" s="249" t="s">
        <v>854</v>
      </c>
    </row>
    <row r="356" s="251" customFormat="true" ht="12.8" hidden="false" customHeight="false" outlineLevel="0" collapsed="false">
      <c r="B356" s="252"/>
      <c r="C356" s="253"/>
      <c r="D356" s="254" t="s">
        <v>168</v>
      </c>
      <c r="E356" s="255"/>
      <c r="F356" s="256" t="s">
        <v>2189</v>
      </c>
      <c r="G356" s="253"/>
      <c r="H356" s="257" t="n">
        <v>1.205</v>
      </c>
      <c r="I356" s="258"/>
      <c r="J356" s="253"/>
      <c r="K356" s="253"/>
      <c r="L356" s="259"/>
      <c r="M356" s="260"/>
      <c r="N356" s="261"/>
      <c r="O356" s="261"/>
      <c r="P356" s="261"/>
      <c r="Q356" s="261"/>
      <c r="R356" s="261"/>
      <c r="S356" s="261"/>
      <c r="T356" s="262"/>
      <c r="AT356" s="263" t="s">
        <v>168</v>
      </c>
      <c r="AU356" s="263" t="s">
        <v>88</v>
      </c>
      <c r="AV356" s="251" t="s">
        <v>88</v>
      </c>
      <c r="AW356" s="251" t="s">
        <v>35</v>
      </c>
      <c r="AX356" s="251" t="s">
        <v>86</v>
      </c>
      <c r="AY356" s="263" t="s">
        <v>160</v>
      </c>
    </row>
    <row r="357" s="264" customFormat="true" ht="12.8" hidden="false" customHeight="false" outlineLevel="0" collapsed="false">
      <c r="B357" s="265"/>
      <c r="C357" s="266"/>
      <c r="D357" s="254" t="s">
        <v>168</v>
      </c>
      <c r="E357" s="267"/>
      <c r="F357" s="268" t="s">
        <v>2137</v>
      </c>
      <c r="G357" s="266"/>
      <c r="H357" s="269" t="n">
        <v>1.205</v>
      </c>
      <c r="I357" s="270"/>
      <c r="J357" s="266"/>
      <c r="K357" s="266"/>
      <c r="L357" s="271"/>
      <c r="M357" s="272"/>
      <c r="N357" s="273"/>
      <c r="O357" s="273"/>
      <c r="P357" s="273"/>
      <c r="Q357" s="273"/>
      <c r="R357" s="273"/>
      <c r="S357" s="273"/>
      <c r="T357" s="274"/>
      <c r="AT357" s="275" t="s">
        <v>168</v>
      </c>
      <c r="AU357" s="275" t="s">
        <v>88</v>
      </c>
      <c r="AV357" s="264" t="s">
        <v>166</v>
      </c>
      <c r="AW357" s="264" t="s">
        <v>35</v>
      </c>
      <c r="AX357" s="264" t="s">
        <v>79</v>
      </c>
      <c r="AY357" s="275" t="s">
        <v>160</v>
      </c>
    </row>
    <row r="358" s="276" customFormat="true" ht="12.8" hidden="false" customHeight="false" outlineLevel="0" collapsed="false">
      <c r="B358" s="277"/>
      <c r="C358" s="278"/>
      <c r="D358" s="254" t="s">
        <v>168</v>
      </c>
      <c r="E358" s="279"/>
      <c r="F358" s="280" t="s">
        <v>2138</v>
      </c>
      <c r="G358" s="278"/>
      <c r="H358" s="279"/>
      <c r="I358" s="281"/>
      <c r="J358" s="278"/>
      <c r="K358" s="278"/>
      <c r="L358" s="282"/>
      <c r="M358" s="283"/>
      <c r="N358" s="284"/>
      <c r="O358" s="284"/>
      <c r="P358" s="284"/>
      <c r="Q358" s="284"/>
      <c r="R358" s="284"/>
      <c r="S358" s="284"/>
      <c r="T358" s="285"/>
      <c r="AT358" s="286" t="s">
        <v>168</v>
      </c>
      <c r="AU358" s="286" t="s">
        <v>88</v>
      </c>
      <c r="AV358" s="276" t="s">
        <v>86</v>
      </c>
      <c r="AW358" s="276" t="s">
        <v>35</v>
      </c>
      <c r="AX358" s="276" t="s">
        <v>79</v>
      </c>
      <c r="AY358" s="286" t="s">
        <v>160</v>
      </c>
    </row>
    <row r="359" s="276" customFormat="true" ht="12.8" hidden="false" customHeight="false" outlineLevel="0" collapsed="false">
      <c r="B359" s="277"/>
      <c r="C359" s="278"/>
      <c r="D359" s="254" t="s">
        <v>168</v>
      </c>
      <c r="E359" s="279"/>
      <c r="F359" s="280" t="s">
        <v>2139</v>
      </c>
      <c r="G359" s="278"/>
      <c r="H359" s="279"/>
      <c r="I359" s="281"/>
      <c r="J359" s="278"/>
      <c r="K359" s="278"/>
      <c r="L359" s="282"/>
      <c r="M359" s="283"/>
      <c r="N359" s="284"/>
      <c r="O359" s="284"/>
      <c r="P359" s="284"/>
      <c r="Q359" s="284"/>
      <c r="R359" s="284"/>
      <c r="S359" s="284"/>
      <c r="T359" s="285"/>
      <c r="AT359" s="286" t="s">
        <v>168</v>
      </c>
      <c r="AU359" s="286" t="s">
        <v>88</v>
      </c>
      <c r="AV359" s="276" t="s">
        <v>86</v>
      </c>
      <c r="AW359" s="276" t="s">
        <v>35</v>
      </c>
      <c r="AX359" s="276" t="s">
        <v>79</v>
      </c>
      <c r="AY359" s="286" t="s">
        <v>160</v>
      </c>
    </row>
    <row r="360" s="276" customFormat="true" ht="12.8" hidden="false" customHeight="false" outlineLevel="0" collapsed="false">
      <c r="B360" s="277"/>
      <c r="C360" s="278"/>
      <c r="D360" s="254" t="s">
        <v>168</v>
      </c>
      <c r="E360" s="279"/>
      <c r="F360" s="280" t="s">
        <v>2140</v>
      </c>
      <c r="G360" s="278"/>
      <c r="H360" s="279"/>
      <c r="I360" s="281"/>
      <c r="J360" s="278"/>
      <c r="K360" s="278"/>
      <c r="L360" s="282"/>
      <c r="M360" s="283"/>
      <c r="N360" s="284"/>
      <c r="O360" s="284"/>
      <c r="P360" s="284"/>
      <c r="Q360" s="284"/>
      <c r="R360" s="284"/>
      <c r="S360" s="284"/>
      <c r="T360" s="285"/>
      <c r="AT360" s="286" t="s">
        <v>168</v>
      </c>
      <c r="AU360" s="286" t="s">
        <v>88</v>
      </c>
      <c r="AV360" s="276" t="s">
        <v>86</v>
      </c>
      <c r="AW360" s="276" t="s">
        <v>35</v>
      </c>
      <c r="AX360" s="276" t="s">
        <v>79</v>
      </c>
      <c r="AY360" s="286" t="s">
        <v>160</v>
      </c>
    </row>
    <row r="361" s="31" customFormat="true" ht="21.75" hidden="false" customHeight="true" outlineLevel="0" collapsed="false">
      <c r="A361" s="24"/>
      <c r="B361" s="25"/>
      <c r="C361" s="287" t="s">
        <v>372</v>
      </c>
      <c r="D361" s="287" t="s">
        <v>262</v>
      </c>
      <c r="E361" s="288" t="s">
        <v>2217</v>
      </c>
      <c r="F361" s="289" t="s">
        <v>2218</v>
      </c>
      <c r="G361" s="290" t="s">
        <v>2135</v>
      </c>
      <c r="H361" s="291" t="n">
        <v>0.602</v>
      </c>
      <c r="I361" s="292"/>
      <c r="J361" s="293" t="n">
        <f aca="false">ROUND(I361*H361,2)</f>
        <v>0</v>
      </c>
      <c r="K361" s="294"/>
      <c r="L361" s="295"/>
      <c r="M361" s="296"/>
      <c r="N361" s="297" t="s">
        <v>44</v>
      </c>
      <c r="O361" s="74"/>
      <c r="P361" s="247" t="n">
        <f aca="false">O361*H361</f>
        <v>0</v>
      </c>
      <c r="Q361" s="247" t="n">
        <v>0</v>
      </c>
      <c r="R361" s="247" t="n">
        <f aca="false">Q361*H361</f>
        <v>0</v>
      </c>
      <c r="S361" s="247" t="n">
        <v>0</v>
      </c>
      <c r="T361" s="248" t="n">
        <f aca="false">S361*H361</f>
        <v>0</v>
      </c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R361" s="249" t="s">
        <v>200</v>
      </c>
      <c r="AT361" s="249" t="s">
        <v>262</v>
      </c>
      <c r="AU361" s="249" t="s">
        <v>88</v>
      </c>
      <c r="AY361" s="3" t="s">
        <v>160</v>
      </c>
      <c r="BE361" s="250" t="n">
        <f aca="false">IF(N361="základní",J361,0)</f>
        <v>0</v>
      </c>
      <c r="BF361" s="250" t="n">
        <f aca="false">IF(N361="snížená",J361,0)</f>
        <v>0</v>
      </c>
      <c r="BG361" s="250" t="n">
        <f aca="false">IF(N361="zákl. přenesená",J361,0)</f>
        <v>0</v>
      </c>
      <c r="BH361" s="250" t="n">
        <f aca="false">IF(N361="sníž. přenesená",J361,0)</f>
        <v>0</v>
      </c>
      <c r="BI361" s="250" t="n">
        <f aca="false">IF(N361="nulová",J361,0)</f>
        <v>0</v>
      </c>
      <c r="BJ361" s="3" t="s">
        <v>86</v>
      </c>
      <c r="BK361" s="250" t="n">
        <f aca="false">ROUND(I361*H361,2)</f>
        <v>0</v>
      </c>
      <c r="BL361" s="3" t="s">
        <v>166</v>
      </c>
      <c r="BM361" s="249" t="s">
        <v>861</v>
      </c>
    </row>
    <row r="362" s="251" customFormat="true" ht="12.8" hidden="false" customHeight="false" outlineLevel="0" collapsed="false">
      <c r="B362" s="252"/>
      <c r="C362" s="253"/>
      <c r="D362" s="254" t="s">
        <v>168</v>
      </c>
      <c r="E362" s="255"/>
      <c r="F362" s="256" t="s">
        <v>2136</v>
      </c>
      <c r="G362" s="253"/>
      <c r="H362" s="257" t="n">
        <v>0.602</v>
      </c>
      <c r="I362" s="258"/>
      <c r="J362" s="253"/>
      <c r="K362" s="253"/>
      <c r="L362" s="259"/>
      <c r="M362" s="260"/>
      <c r="N362" s="261"/>
      <c r="O362" s="261"/>
      <c r="P362" s="261"/>
      <c r="Q362" s="261"/>
      <c r="R362" s="261"/>
      <c r="S362" s="261"/>
      <c r="T362" s="262"/>
      <c r="AT362" s="263" t="s">
        <v>168</v>
      </c>
      <c r="AU362" s="263" t="s">
        <v>88</v>
      </c>
      <c r="AV362" s="251" t="s">
        <v>88</v>
      </c>
      <c r="AW362" s="251" t="s">
        <v>35</v>
      </c>
      <c r="AX362" s="251" t="s">
        <v>86</v>
      </c>
      <c r="AY362" s="263" t="s">
        <v>160</v>
      </c>
    </row>
    <row r="363" s="264" customFormat="true" ht="12.8" hidden="false" customHeight="false" outlineLevel="0" collapsed="false">
      <c r="B363" s="265"/>
      <c r="C363" s="266"/>
      <c r="D363" s="254" t="s">
        <v>168</v>
      </c>
      <c r="E363" s="267"/>
      <c r="F363" s="268" t="s">
        <v>2137</v>
      </c>
      <c r="G363" s="266"/>
      <c r="H363" s="269" t="n">
        <v>0.602</v>
      </c>
      <c r="I363" s="270"/>
      <c r="J363" s="266"/>
      <c r="K363" s="266"/>
      <c r="L363" s="271"/>
      <c r="M363" s="272"/>
      <c r="N363" s="273"/>
      <c r="O363" s="273"/>
      <c r="P363" s="273"/>
      <c r="Q363" s="273"/>
      <c r="R363" s="273"/>
      <c r="S363" s="273"/>
      <c r="T363" s="274"/>
      <c r="AT363" s="275" t="s">
        <v>168</v>
      </c>
      <c r="AU363" s="275" t="s">
        <v>88</v>
      </c>
      <c r="AV363" s="264" t="s">
        <v>166</v>
      </c>
      <c r="AW363" s="264" t="s">
        <v>35</v>
      </c>
      <c r="AX363" s="264" t="s">
        <v>79</v>
      </c>
      <c r="AY363" s="275" t="s">
        <v>160</v>
      </c>
    </row>
    <row r="364" s="276" customFormat="true" ht="12.8" hidden="false" customHeight="false" outlineLevel="0" collapsed="false">
      <c r="B364" s="277"/>
      <c r="C364" s="278"/>
      <c r="D364" s="254" t="s">
        <v>168</v>
      </c>
      <c r="E364" s="279"/>
      <c r="F364" s="280" t="s">
        <v>2138</v>
      </c>
      <c r="G364" s="278"/>
      <c r="H364" s="279"/>
      <c r="I364" s="281"/>
      <c r="J364" s="278"/>
      <c r="K364" s="278"/>
      <c r="L364" s="282"/>
      <c r="M364" s="283"/>
      <c r="N364" s="284"/>
      <c r="O364" s="284"/>
      <c r="P364" s="284"/>
      <c r="Q364" s="284"/>
      <c r="R364" s="284"/>
      <c r="S364" s="284"/>
      <c r="T364" s="285"/>
      <c r="AT364" s="286" t="s">
        <v>168</v>
      </c>
      <c r="AU364" s="286" t="s">
        <v>88</v>
      </c>
      <c r="AV364" s="276" t="s">
        <v>86</v>
      </c>
      <c r="AW364" s="276" t="s">
        <v>35</v>
      </c>
      <c r="AX364" s="276" t="s">
        <v>79</v>
      </c>
      <c r="AY364" s="286" t="s">
        <v>160</v>
      </c>
    </row>
    <row r="365" s="276" customFormat="true" ht="12.8" hidden="false" customHeight="false" outlineLevel="0" collapsed="false">
      <c r="B365" s="277"/>
      <c r="C365" s="278"/>
      <c r="D365" s="254" t="s">
        <v>168</v>
      </c>
      <c r="E365" s="279"/>
      <c r="F365" s="280" t="s">
        <v>2139</v>
      </c>
      <c r="G365" s="278"/>
      <c r="H365" s="279"/>
      <c r="I365" s="281"/>
      <c r="J365" s="278"/>
      <c r="K365" s="278"/>
      <c r="L365" s="282"/>
      <c r="M365" s="283"/>
      <c r="N365" s="284"/>
      <c r="O365" s="284"/>
      <c r="P365" s="284"/>
      <c r="Q365" s="284"/>
      <c r="R365" s="284"/>
      <c r="S365" s="284"/>
      <c r="T365" s="285"/>
      <c r="AT365" s="286" t="s">
        <v>168</v>
      </c>
      <c r="AU365" s="286" t="s">
        <v>88</v>
      </c>
      <c r="AV365" s="276" t="s">
        <v>86</v>
      </c>
      <c r="AW365" s="276" t="s">
        <v>35</v>
      </c>
      <c r="AX365" s="276" t="s">
        <v>79</v>
      </c>
      <c r="AY365" s="286" t="s">
        <v>160</v>
      </c>
    </row>
    <row r="366" s="276" customFormat="true" ht="12.8" hidden="false" customHeight="false" outlineLevel="0" collapsed="false">
      <c r="B366" s="277"/>
      <c r="C366" s="278"/>
      <c r="D366" s="254" t="s">
        <v>168</v>
      </c>
      <c r="E366" s="279"/>
      <c r="F366" s="280" t="s">
        <v>2140</v>
      </c>
      <c r="G366" s="278"/>
      <c r="H366" s="279"/>
      <c r="I366" s="281"/>
      <c r="J366" s="278"/>
      <c r="K366" s="278"/>
      <c r="L366" s="282"/>
      <c r="M366" s="283"/>
      <c r="N366" s="284"/>
      <c r="O366" s="284"/>
      <c r="P366" s="284"/>
      <c r="Q366" s="284"/>
      <c r="R366" s="284"/>
      <c r="S366" s="284"/>
      <c r="T366" s="285"/>
      <c r="AT366" s="286" t="s">
        <v>168</v>
      </c>
      <c r="AU366" s="286" t="s">
        <v>88</v>
      </c>
      <c r="AV366" s="276" t="s">
        <v>86</v>
      </c>
      <c r="AW366" s="276" t="s">
        <v>35</v>
      </c>
      <c r="AX366" s="276" t="s">
        <v>79</v>
      </c>
      <c r="AY366" s="286" t="s">
        <v>160</v>
      </c>
    </row>
    <row r="367" s="31" customFormat="true" ht="16.5" hidden="false" customHeight="true" outlineLevel="0" collapsed="false">
      <c r="A367" s="24"/>
      <c r="B367" s="25"/>
      <c r="C367" s="287" t="s">
        <v>376</v>
      </c>
      <c r="D367" s="287" t="s">
        <v>262</v>
      </c>
      <c r="E367" s="288" t="s">
        <v>2219</v>
      </c>
      <c r="F367" s="289" t="s">
        <v>2220</v>
      </c>
      <c r="G367" s="290" t="s">
        <v>2135</v>
      </c>
      <c r="H367" s="291" t="n">
        <v>0.602</v>
      </c>
      <c r="I367" s="292"/>
      <c r="J367" s="293" t="n">
        <f aca="false">ROUND(I367*H367,2)</f>
        <v>0</v>
      </c>
      <c r="K367" s="294"/>
      <c r="L367" s="295"/>
      <c r="M367" s="296"/>
      <c r="N367" s="297" t="s">
        <v>44</v>
      </c>
      <c r="O367" s="74"/>
      <c r="P367" s="247" t="n">
        <f aca="false">O367*H367</f>
        <v>0</v>
      </c>
      <c r="Q367" s="247" t="n">
        <v>0</v>
      </c>
      <c r="R367" s="247" t="n">
        <f aca="false">Q367*H367</f>
        <v>0</v>
      </c>
      <c r="S367" s="247" t="n">
        <v>0</v>
      </c>
      <c r="T367" s="248" t="n">
        <f aca="false">S367*H367</f>
        <v>0</v>
      </c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R367" s="249" t="s">
        <v>200</v>
      </c>
      <c r="AT367" s="249" t="s">
        <v>262</v>
      </c>
      <c r="AU367" s="249" t="s">
        <v>88</v>
      </c>
      <c r="AY367" s="3" t="s">
        <v>160</v>
      </c>
      <c r="BE367" s="250" t="n">
        <f aca="false">IF(N367="základní",J367,0)</f>
        <v>0</v>
      </c>
      <c r="BF367" s="250" t="n">
        <f aca="false">IF(N367="snížená",J367,0)</f>
        <v>0</v>
      </c>
      <c r="BG367" s="250" t="n">
        <f aca="false">IF(N367="zákl. přenesená",J367,0)</f>
        <v>0</v>
      </c>
      <c r="BH367" s="250" t="n">
        <f aca="false">IF(N367="sníž. přenesená",J367,0)</f>
        <v>0</v>
      </c>
      <c r="BI367" s="250" t="n">
        <f aca="false">IF(N367="nulová",J367,0)</f>
        <v>0</v>
      </c>
      <c r="BJ367" s="3" t="s">
        <v>86</v>
      </c>
      <c r="BK367" s="250" t="n">
        <f aca="false">ROUND(I367*H367,2)</f>
        <v>0</v>
      </c>
      <c r="BL367" s="3" t="s">
        <v>166</v>
      </c>
      <c r="BM367" s="249" t="s">
        <v>877</v>
      </c>
    </row>
    <row r="368" s="251" customFormat="true" ht="12.8" hidden="false" customHeight="false" outlineLevel="0" collapsed="false">
      <c r="B368" s="252"/>
      <c r="C368" s="253"/>
      <c r="D368" s="254" t="s">
        <v>168</v>
      </c>
      <c r="E368" s="255"/>
      <c r="F368" s="256" t="s">
        <v>2136</v>
      </c>
      <c r="G368" s="253"/>
      <c r="H368" s="257" t="n">
        <v>0.602</v>
      </c>
      <c r="I368" s="258"/>
      <c r="J368" s="253"/>
      <c r="K368" s="253"/>
      <c r="L368" s="259"/>
      <c r="M368" s="260"/>
      <c r="N368" s="261"/>
      <c r="O368" s="261"/>
      <c r="P368" s="261"/>
      <c r="Q368" s="261"/>
      <c r="R368" s="261"/>
      <c r="S368" s="261"/>
      <c r="T368" s="262"/>
      <c r="AT368" s="263" t="s">
        <v>168</v>
      </c>
      <c r="AU368" s="263" t="s">
        <v>88</v>
      </c>
      <c r="AV368" s="251" t="s">
        <v>88</v>
      </c>
      <c r="AW368" s="251" t="s">
        <v>35</v>
      </c>
      <c r="AX368" s="251" t="s">
        <v>86</v>
      </c>
      <c r="AY368" s="263" t="s">
        <v>160</v>
      </c>
    </row>
    <row r="369" s="264" customFormat="true" ht="12.8" hidden="false" customHeight="false" outlineLevel="0" collapsed="false">
      <c r="B369" s="265"/>
      <c r="C369" s="266"/>
      <c r="D369" s="254" t="s">
        <v>168</v>
      </c>
      <c r="E369" s="267"/>
      <c r="F369" s="268" t="s">
        <v>2137</v>
      </c>
      <c r="G369" s="266"/>
      <c r="H369" s="269" t="n">
        <v>0.602</v>
      </c>
      <c r="I369" s="270"/>
      <c r="J369" s="266"/>
      <c r="K369" s="266"/>
      <c r="L369" s="271"/>
      <c r="M369" s="272"/>
      <c r="N369" s="273"/>
      <c r="O369" s="273"/>
      <c r="P369" s="273"/>
      <c r="Q369" s="273"/>
      <c r="R369" s="273"/>
      <c r="S369" s="273"/>
      <c r="T369" s="274"/>
      <c r="AT369" s="275" t="s">
        <v>168</v>
      </c>
      <c r="AU369" s="275" t="s">
        <v>88</v>
      </c>
      <c r="AV369" s="264" t="s">
        <v>166</v>
      </c>
      <c r="AW369" s="264" t="s">
        <v>35</v>
      </c>
      <c r="AX369" s="264" t="s">
        <v>79</v>
      </c>
      <c r="AY369" s="275" t="s">
        <v>160</v>
      </c>
    </row>
    <row r="370" s="276" customFormat="true" ht="12.8" hidden="false" customHeight="false" outlineLevel="0" collapsed="false">
      <c r="B370" s="277"/>
      <c r="C370" s="278"/>
      <c r="D370" s="254" t="s">
        <v>168</v>
      </c>
      <c r="E370" s="279"/>
      <c r="F370" s="280" t="s">
        <v>2138</v>
      </c>
      <c r="G370" s="278"/>
      <c r="H370" s="279"/>
      <c r="I370" s="281"/>
      <c r="J370" s="278"/>
      <c r="K370" s="278"/>
      <c r="L370" s="282"/>
      <c r="M370" s="283"/>
      <c r="N370" s="284"/>
      <c r="O370" s="284"/>
      <c r="P370" s="284"/>
      <c r="Q370" s="284"/>
      <c r="R370" s="284"/>
      <c r="S370" s="284"/>
      <c r="T370" s="285"/>
      <c r="AT370" s="286" t="s">
        <v>168</v>
      </c>
      <c r="AU370" s="286" t="s">
        <v>88</v>
      </c>
      <c r="AV370" s="276" t="s">
        <v>86</v>
      </c>
      <c r="AW370" s="276" t="s">
        <v>35</v>
      </c>
      <c r="AX370" s="276" t="s">
        <v>79</v>
      </c>
      <c r="AY370" s="286" t="s">
        <v>160</v>
      </c>
    </row>
    <row r="371" s="276" customFormat="true" ht="12.8" hidden="false" customHeight="false" outlineLevel="0" collapsed="false">
      <c r="B371" s="277"/>
      <c r="C371" s="278"/>
      <c r="D371" s="254" t="s">
        <v>168</v>
      </c>
      <c r="E371" s="279"/>
      <c r="F371" s="280" t="s">
        <v>2139</v>
      </c>
      <c r="G371" s="278"/>
      <c r="H371" s="279"/>
      <c r="I371" s="281"/>
      <c r="J371" s="278"/>
      <c r="K371" s="278"/>
      <c r="L371" s="282"/>
      <c r="M371" s="283"/>
      <c r="N371" s="284"/>
      <c r="O371" s="284"/>
      <c r="P371" s="284"/>
      <c r="Q371" s="284"/>
      <c r="R371" s="284"/>
      <c r="S371" s="284"/>
      <c r="T371" s="285"/>
      <c r="AT371" s="286" t="s">
        <v>168</v>
      </c>
      <c r="AU371" s="286" t="s">
        <v>88</v>
      </c>
      <c r="AV371" s="276" t="s">
        <v>86</v>
      </c>
      <c r="AW371" s="276" t="s">
        <v>35</v>
      </c>
      <c r="AX371" s="276" t="s">
        <v>79</v>
      </c>
      <c r="AY371" s="286" t="s">
        <v>160</v>
      </c>
    </row>
    <row r="372" s="276" customFormat="true" ht="12.8" hidden="false" customHeight="false" outlineLevel="0" collapsed="false">
      <c r="B372" s="277"/>
      <c r="C372" s="278"/>
      <c r="D372" s="254" t="s">
        <v>168</v>
      </c>
      <c r="E372" s="279"/>
      <c r="F372" s="280" t="s">
        <v>2140</v>
      </c>
      <c r="G372" s="278"/>
      <c r="H372" s="279"/>
      <c r="I372" s="281"/>
      <c r="J372" s="278"/>
      <c r="K372" s="278"/>
      <c r="L372" s="282"/>
      <c r="M372" s="283"/>
      <c r="N372" s="284"/>
      <c r="O372" s="284"/>
      <c r="P372" s="284"/>
      <c r="Q372" s="284"/>
      <c r="R372" s="284"/>
      <c r="S372" s="284"/>
      <c r="T372" s="285"/>
      <c r="AT372" s="286" t="s">
        <v>168</v>
      </c>
      <c r="AU372" s="286" t="s">
        <v>88</v>
      </c>
      <c r="AV372" s="276" t="s">
        <v>86</v>
      </c>
      <c r="AW372" s="276" t="s">
        <v>35</v>
      </c>
      <c r="AX372" s="276" t="s">
        <v>79</v>
      </c>
      <c r="AY372" s="286" t="s">
        <v>160</v>
      </c>
    </row>
    <row r="373" s="31" customFormat="true" ht="16.5" hidden="false" customHeight="true" outlineLevel="0" collapsed="false">
      <c r="A373" s="24"/>
      <c r="B373" s="25"/>
      <c r="C373" s="287" t="s">
        <v>380</v>
      </c>
      <c r="D373" s="287" t="s">
        <v>262</v>
      </c>
      <c r="E373" s="288" t="s">
        <v>2221</v>
      </c>
      <c r="F373" s="289" t="s">
        <v>2222</v>
      </c>
      <c r="G373" s="290" t="s">
        <v>2135</v>
      </c>
      <c r="H373" s="291" t="n">
        <v>1.807</v>
      </c>
      <c r="I373" s="292"/>
      <c r="J373" s="293" t="n">
        <f aca="false">ROUND(I373*H373,2)</f>
        <v>0</v>
      </c>
      <c r="K373" s="294"/>
      <c r="L373" s="295"/>
      <c r="M373" s="296"/>
      <c r="N373" s="297" t="s">
        <v>44</v>
      </c>
      <c r="O373" s="74"/>
      <c r="P373" s="247" t="n">
        <f aca="false">O373*H373</f>
        <v>0</v>
      </c>
      <c r="Q373" s="247" t="n">
        <v>0</v>
      </c>
      <c r="R373" s="247" t="n">
        <f aca="false">Q373*H373</f>
        <v>0</v>
      </c>
      <c r="S373" s="247" t="n">
        <v>0</v>
      </c>
      <c r="T373" s="248" t="n">
        <f aca="false">S373*H373</f>
        <v>0</v>
      </c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R373" s="249" t="s">
        <v>200</v>
      </c>
      <c r="AT373" s="249" t="s">
        <v>262</v>
      </c>
      <c r="AU373" s="249" t="s">
        <v>88</v>
      </c>
      <c r="AY373" s="3" t="s">
        <v>160</v>
      </c>
      <c r="BE373" s="250" t="n">
        <f aca="false">IF(N373="základní",J373,0)</f>
        <v>0</v>
      </c>
      <c r="BF373" s="250" t="n">
        <f aca="false">IF(N373="snížená",J373,0)</f>
        <v>0</v>
      </c>
      <c r="BG373" s="250" t="n">
        <f aca="false">IF(N373="zákl. přenesená",J373,0)</f>
        <v>0</v>
      </c>
      <c r="BH373" s="250" t="n">
        <f aca="false">IF(N373="sníž. přenesená",J373,0)</f>
        <v>0</v>
      </c>
      <c r="BI373" s="250" t="n">
        <f aca="false">IF(N373="nulová",J373,0)</f>
        <v>0</v>
      </c>
      <c r="BJ373" s="3" t="s">
        <v>86</v>
      </c>
      <c r="BK373" s="250" t="n">
        <f aca="false">ROUND(I373*H373,2)</f>
        <v>0</v>
      </c>
      <c r="BL373" s="3" t="s">
        <v>166</v>
      </c>
      <c r="BM373" s="249" t="s">
        <v>887</v>
      </c>
    </row>
    <row r="374" s="251" customFormat="true" ht="12.8" hidden="false" customHeight="false" outlineLevel="0" collapsed="false">
      <c r="B374" s="252"/>
      <c r="C374" s="253"/>
      <c r="D374" s="254" t="s">
        <v>168</v>
      </c>
      <c r="E374" s="255"/>
      <c r="F374" s="256" t="s">
        <v>2154</v>
      </c>
      <c r="G374" s="253"/>
      <c r="H374" s="257" t="n">
        <v>1.807</v>
      </c>
      <c r="I374" s="258"/>
      <c r="J374" s="253"/>
      <c r="K374" s="253"/>
      <c r="L374" s="259"/>
      <c r="M374" s="260"/>
      <c r="N374" s="261"/>
      <c r="O374" s="261"/>
      <c r="P374" s="261"/>
      <c r="Q374" s="261"/>
      <c r="R374" s="261"/>
      <c r="S374" s="261"/>
      <c r="T374" s="262"/>
      <c r="AT374" s="263" t="s">
        <v>168</v>
      </c>
      <c r="AU374" s="263" t="s">
        <v>88</v>
      </c>
      <c r="AV374" s="251" t="s">
        <v>88</v>
      </c>
      <c r="AW374" s="251" t="s">
        <v>35</v>
      </c>
      <c r="AX374" s="251" t="s">
        <v>86</v>
      </c>
      <c r="AY374" s="263" t="s">
        <v>160</v>
      </c>
    </row>
    <row r="375" s="264" customFormat="true" ht="12.8" hidden="false" customHeight="false" outlineLevel="0" collapsed="false">
      <c r="B375" s="265"/>
      <c r="C375" s="266"/>
      <c r="D375" s="254" t="s">
        <v>168</v>
      </c>
      <c r="E375" s="267"/>
      <c r="F375" s="268" t="s">
        <v>2137</v>
      </c>
      <c r="G375" s="266"/>
      <c r="H375" s="269" t="n">
        <v>1.807</v>
      </c>
      <c r="I375" s="270"/>
      <c r="J375" s="266"/>
      <c r="K375" s="266"/>
      <c r="L375" s="271"/>
      <c r="M375" s="272"/>
      <c r="N375" s="273"/>
      <c r="O375" s="273"/>
      <c r="P375" s="273"/>
      <c r="Q375" s="273"/>
      <c r="R375" s="273"/>
      <c r="S375" s="273"/>
      <c r="T375" s="274"/>
      <c r="AT375" s="275" t="s">
        <v>168</v>
      </c>
      <c r="AU375" s="275" t="s">
        <v>88</v>
      </c>
      <c r="AV375" s="264" t="s">
        <v>166</v>
      </c>
      <c r="AW375" s="264" t="s">
        <v>35</v>
      </c>
      <c r="AX375" s="264" t="s">
        <v>79</v>
      </c>
      <c r="AY375" s="275" t="s">
        <v>160</v>
      </c>
    </row>
    <row r="376" s="276" customFormat="true" ht="12.8" hidden="false" customHeight="false" outlineLevel="0" collapsed="false">
      <c r="B376" s="277"/>
      <c r="C376" s="278"/>
      <c r="D376" s="254" t="s">
        <v>168</v>
      </c>
      <c r="E376" s="279"/>
      <c r="F376" s="280" t="s">
        <v>2138</v>
      </c>
      <c r="G376" s="278"/>
      <c r="H376" s="279"/>
      <c r="I376" s="281"/>
      <c r="J376" s="278"/>
      <c r="K376" s="278"/>
      <c r="L376" s="282"/>
      <c r="M376" s="283"/>
      <c r="N376" s="284"/>
      <c r="O376" s="284"/>
      <c r="P376" s="284"/>
      <c r="Q376" s="284"/>
      <c r="R376" s="284"/>
      <c r="S376" s="284"/>
      <c r="T376" s="285"/>
      <c r="AT376" s="286" t="s">
        <v>168</v>
      </c>
      <c r="AU376" s="286" t="s">
        <v>88</v>
      </c>
      <c r="AV376" s="276" t="s">
        <v>86</v>
      </c>
      <c r="AW376" s="276" t="s">
        <v>35</v>
      </c>
      <c r="AX376" s="276" t="s">
        <v>79</v>
      </c>
      <c r="AY376" s="286" t="s">
        <v>160</v>
      </c>
    </row>
    <row r="377" s="276" customFormat="true" ht="12.8" hidden="false" customHeight="false" outlineLevel="0" collapsed="false">
      <c r="B377" s="277"/>
      <c r="C377" s="278"/>
      <c r="D377" s="254" t="s">
        <v>168</v>
      </c>
      <c r="E377" s="279"/>
      <c r="F377" s="280" t="s">
        <v>2139</v>
      </c>
      <c r="G377" s="278"/>
      <c r="H377" s="279"/>
      <c r="I377" s="281"/>
      <c r="J377" s="278"/>
      <c r="K377" s="278"/>
      <c r="L377" s="282"/>
      <c r="M377" s="283"/>
      <c r="N377" s="284"/>
      <c r="O377" s="284"/>
      <c r="P377" s="284"/>
      <c r="Q377" s="284"/>
      <c r="R377" s="284"/>
      <c r="S377" s="284"/>
      <c r="T377" s="285"/>
      <c r="AT377" s="286" t="s">
        <v>168</v>
      </c>
      <c r="AU377" s="286" t="s">
        <v>88</v>
      </c>
      <c r="AV377" s="276" t="s">
        <v>86</v>
      </c>
      <c r="AW377" s="276" t="s">
        <v>35</v>
      </c>
      <c r="AX377" s="276" t="s">
        <v>79</v>
      </c>
      <c r="AY377" s="286" t="s">
        <v>160</v>
      </c>
    </row>
    <row r="378" s="276" customFormat="true" ht="12.8" hidden="false" customHeight="false" outlineLevel="0" collapsed="false">
      <c r="B378" s="277"/>
      <c r="C378" s="278"/>
      <c r="D378" s="254" t="s">
        <v>168</v>
      </c>
      <c r="E378" s="279"/>
      <c r="F378" s="280" t="s">
        <v>2140</v>
      </c>
      <c r="G378" s="278"/>
      <c r="H378" s="279"/>
      <c r="I378" s="281"/>
      <c r="J378" s="278"/>
      <c r="K378" s="278"/>
      <c r="L378" s="282"/>
      <c r="M378" s="283"/>
      <c r="N378" s="284"/>
      <c r="O378" s="284"/>
      <c r="P378" s="284"/>
      <c r="Q378" s="284"/>
      <c r="R378" s="284"/>
      <c r="S378" s="284"/>
      <c r="T378" s="285"/>
      <c r="AT378" s="286" t="s">
        <v>168</v>
      </c>
      <c r="AU378" s="286" t="s">
        <v>88</v>
      </c>
      <c r="AV378" s="276" t="s">
        <v>86</v>
      </c>
      <c r="AW378" s="276" t="s">
        <v>35</v>
      </c>
      <c r="AX378" s="276" t="s">
        <v>79</v>
      </c>
      <c r="AY378" s="286" t="s">
        <v>160</v>
      </c>
    </row>
    <row r="379" s="31" customFormat="true" ht="16.5" hidden="false" customHeight="true" outlineLevel="0" collapsed="false">
      <c r="A379" s="24"/>
      <c r="B379" s="25"/>
      <c r="C379" s="287" t="s">
        <v>388</v>
      </c>
      <c r="D379" s="287" t="s">
        <v>262</v>
      </c>
      <c r="E379" s="288" t="s">
        <v>2223</v>
      </c>
      <c r="F379" s="289" t="s">
        <v>2148</v>
      </c>
      <c r="G379" s="290" t="s">
        <v>2135</v>
      </c>
      <c r="H379" s="291" t="n">
        <v>1.807</v>
      </c>
      <c r="I379" s="292"/>
      <c r="J379" s="293" t="n">
        <f aca="false">ROUND(I379*H379,2)</f>
        <v>0</v>
      </c>
      <c r="K379" s="294"/>
      <c r="L379" s="295"/>
      <c r="M379" s="296"/>
      <c r="N379" s="297" t="s">
        <v>44</v>
      </c>
      <c r="O379" s="74"/>
      <c r="P379" s="247" t="n">
        <f aca="false">O379*H379</f>
        <v>0</v>
      </c>
      <c r="Q379" s="247" t="n">
        <v>0</v>
      </c>
      <c r="R379" s="247" t="n">
        <f aca="false">Q379*H379</f>
        <v>0</v>
      </c>
      <c r="S379" s="247" t="n">
        <v>0</v>
      </c>
      <c r="T379" s="248" t="n">
        <f aca="false">S379*H379</f>
        <v>0</v>
      </c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R379" s="249" t="s">
        <v>200</v>
      </c>
      <c r="AT379" s="249" t="s">
        <v>262</v>
      </c>
      <c r="AU379" s="249" t="s">
        <v>88</v>
      </c>
      <c r="AY379" s="3" t="s">
        <v>160</v>
      </c>
      <c r="BE379" s="250" t="n">
        <f aca="false">IF(N379="základní",J379,0)</f>
        <v>0</v>
      </c>
      <c r="BF379" s="250" t="n">
        <f aca="false">IF(N379="snížená",J379,0)</f>
        <v>0</v>
      </c>
      <c r="BG379" s="250" t="n">
        <f aca="false">IF(N379="zákl. přenesená",J379,0)</f>
        <v>0</v>
      </c>
      <c r="BH379" s="250" t="n">
        <f aca="false">IF(N379="sníž. přenesená",J379,0)</f>
        <v>0</v>
      </c>
      <c r="BI379" s="250" t="n">
        <f aca="false">IF(N379="nulová",J379,0)</f>
        <v>0</v>
      </c>
      <c r="BJ379" s="3" t="s">
        <v>86</v>
      </c>
      <c r="BK379" s="250" t="n">
        <f aca="false">ROUND(I379*H379,2)</f>
        <v>0</v>
      </c>
      <c r="BL379" s="3" t="s">
        <v>166</v>
      </c>
      <c r="BM379" s="249" t="s">
        <v>904</v>
      </c>
    </row>
    <row r="380" s="251" customFormat="true" ht="12.8" hidden="false" customHeight="false" outlineLevel="0" collapsed="false">
      <c r="B380" s="252"/>
      <c r="C380" s="253"/>
      <c r="D380" s="254" t="s">
        <v>168</v>
      </c>
      <c r="E380" s="255"/>
      <c r="F380" s="256" t="s">
        <v>2154</v>
      </c>
      <c r="G380" s="253"/>
      <c r="H380" s="257" t="n">
        <v>1.807</v>
      </c>
      <c r="I380" s="258"/>
      <c r="J380" s="253"/>
      <c r="K380" s="253"/>
      <c r="L380" s="259"/>
      <c r="M380" s="260"/>
      <c r="N380" s="261"/>
      <c r="O380" s="261"/>
      <c r="P380" s="261"/>
      <c r="Q380" s="261"/>
      <c r="R380" s="261"/>
      <c r="S380" s="261"/>
      <c r="T380" s="262"/>
      <c r="AT380" s="263" t="s">
        <v>168</v>
      </c>
      <c r="AU380" s="263" t="s">
        <v>88</v>
      </c>
      <c r="AV380" s="251" t="s">
        <v>88</v>
      </c>
      <c r="AW380" s="251" t="s">
        <v>35</v>
      </c>
      <c r="AX380" s="251" t="s">
        <v>86</v>
      </c>
      <c r="AY380" s="263" t="s">
        <v>160</v>
      </c>
    </row>
    <row r="381" s="264" customFormat="true" ht="12.8" hidden="false" customHeight="false" outlineLevel="0" collapsed="false">
      <c r="B381" s="265"/>
      <c r="C381" s="266"/>
      <c r="D381" s="254" t="s">
        <v>168</v>
      </c>
      <c r="E381" s="267"/>
      <c r="F381" s="268" t="s">
        <v>2137</v>
      </c>
      <c r="G381" s="266"/>
      <c r="H381" s="269" t="n">
        <v>1.807</v>
      </c>
      <c r="I381" s="270"/>
      <c r="J381" s="266"/>
      <c r="K381" s="266"/>
      <c r="L381" s="271"/>
      <c r="M381" s="272"/>
      <c r="N381" s="273"/>
      <c r="O381" s="273"/>
      <c r="P381" s="273"/>
      <c r="Q381" s="273"/>
      <c r="R381" s="273"/>
      <c r="S381" s="273"/>
      <c r="T381" s="274"/>
      <c r="AT381" s="275" t="s">
        <v>168</v>
      </c>
      <c r="AU381" s="275" t="s">
        <v>88</v>
      </c>
      <c r="AV381" s="264" t="s">
        <v>166</v>
      </c>
      <c r="AW381" s="264" t="s">
        <v>35</v>
      </c>
      <c r="AX381" s="264" t="s">
        <v>79</v>
      </c>
      <c r="AY381" s="275" t="s">
        <v>160</v>
      </c>
    </row>
    <row r="382" s="276" customFormat="true" ht="12.8" hidden="false" customHeight="false" outlineLevel="0" collapsed="false">
      <c r="B382" s="277"/>
      <c r="C382" s="278"/>
      <c r="D382" s="254" t="s">
        <v>168</v>
      </c>
      <c r="E382" s="279"/>
      <c r="F382" s="280" t="s">
        <v>2138</v>
      </c>
      <c r="G382" s="278"/>
      <c r="H382" s="279"/>
      <c r="I382" s="281"/>
      <c r="J382" s="278"/>
      <c r="K382" s="278"/>
      <c r="L382" s="282"/>
      <c r="M382" s="283"/>
      <c r="N382" s="284"/>
      <c r="O382" s="284"/>
      <c r="P382" s="284"/>
      <c r="Q382" s="284"/>
      <c r="R382" s="284"/>
      <c r="S382" s="284"/>
      <c r="T382" s="285"/>
      <c r="AT382" s="286" t="s">
        <v>168</v>
      </c>
      <c r="AU382" s="286" t="s">
        <v>88</v>
      </c>
      <c r="AV382" s="276" t="s">
        <v>86</v>
      </c>
      <c r="AW382" s="276" t="s">
        <v>35</v>
      </c>
      <c r="AX382" s="276" t="s">
        <v>79</v>
      </c>
      <c r="AY382" s="286" t="s">
        <v>160</v>
      </c>
    </row>
    <row r="383" s="276" customFormat="true" ht="12.8" hidden="false" customHeight="false" outlineLevel="0" collapsed="false">
      <c r="B383" s="277"/>
      <c r="C383" s="278"/>
      <c r="D383" s="254" t="s">
        <v>168</v>
      </c>
      <c r="E383" s="279"/>
      <c r="F383" s="280" t="s">
        <v>2139</v>
      </c>
      <c r="G383" s="278"/>
      <c r="H383" s="279"/>
      <c r="I383" s="281"/>
      <c r="J383" s="278"/>
      <c r="K383" s="278"/>
      <c r="L383" s="282"/>
      <c r="M383" s="283"/>
      <c r="N383" s="284"/>
      <c r="O383" s="284"/>
      <c r="P383" s="284"/>
      <c r="Q383" s="284"/>
      <c r="R383" s="284"/>
      <c r="S383" s="284"/>
      <c r="T383" s="285"/>
      <c r="AT383" s="286" t="s">
        <v>168</v>
      </c>
      <c r="AU383" s="286" t="s">
        <v>88</v>
      </c>
      <c r="AV383" s="276" t="s">
        <v>86</v>
      </c>
      <c r="AW383" s="276" t="s">
        <v>35</v>
      </c>
      <c r="AX383" s="276" t="s">
        <v>79</v>
      </c>
      <c r="AY383" s="286" t="s">
        <v>160</v>
      </c>
    </row>
    <row r="384" s="276" customFormat="true" ht="12.8" hidden="false" customHeight="false" outlineLevel="0" collapsed="false">
      <c r="B384" s="277"/>
      <c r="C384" s="278"/>
      <c r="D384" s="254" t="s">
        <v>168</v>
      </c>
      <c r="E384" s="279"/>
      <c r="F384" s="280" t="s">
        <v>2140</v>
      </c>
      <c r="G384" s="278"/>
      <c r="H384" s="279"/>
      <c r="I384" s="281"/>
      <c r="J384" s="278"/>
      <c r="K384" s="278"/>
      <c r="L384" s="282"/>
      <c r="M384" s="283"/>
      <c r="N384" s="284"/>
      <c r="O384" s="284"/>
      <c r="P384" s="284"/>
      <c r="Q384" s="284"/>
      <c r="R384" s="284"/>
      <c r="S384" s="284"/>
      <c r="T384" s="285"/>
      <c r="AT384" s="286" t="s">
        <v>168</v>
      </c>
      <c r="AU384" s="286" t="s">
        <v>88</v>
      </c>
      <c r="AV384" s="276" t="s">
        <v>86</v>
      </c>
      <c r="AW384" s="276" t="s">
        <v>35</v>
      </c>
      <c r="AX384" s="276" t="s">
        <v>79</v>
      </c>
      <c r="AY384" s="286" t="s">
        <v>160</v>
      </c>
    </row>
    <row r="385" s="31" customFormat="true" ht="16.5" hidden="false" customHeight="true" outlineLevel="0" collapsed="false">
      <c r="A385" s="24"/>
      <c r="B385" s="25"/>
      <c r="C385" s="287" t="s">
        <v>675</v>
      </c>
      <c r="D385" s="287" t="s">
        <v>262</v>
      </c>
      <c r="E385" s="288" t="s">
        <v>2224</v>
      </c>
      <c r="F385" s="289" t="s">
        <v>2192</v>
      </c>
      <c r="G385" s="290" t="s">
        <v>2135</v>
      </c>
      <c r="H385" s="291" t="n">
        <v>1.205</v>
      </c>
      <c r="I385" s="292"/>
      <c r="J385" s="293" t="n">
        <f aca="false">ROUND(I385*H385,2)</f>
        <v>0</v>
      </c>
      <c r="K385" s="294"/>
      <c r="L385" s="295"/>
      <c r="M385" s="296"/>
      <c r="N385" s="297" t="s">
        <v>44</v>
      </c>
      <c r="O385" s="74"/>
      <c r="P385" s="247" t="n">
        <f aca="false">O385*H385</f>
        <v>0</v>
      </c>
      <c r="Q385" s="247" t="n">
        <v>0</v>
      </c>
      <c r="R385" s="247" t="n">
        <f aca="false">Q385*H385</f>
        <v>0</v>
      </c>
      <c r="S385" s="247" t="n">
        <v>0</v>
      </c>
      <c r="T385" s="248" t="n">
        <f aca="false">S385*H385</f>
        <v>0</v>
      </c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R385" s="249" t="s">
        <v>200</v>
      </c>
      <c r="AT385" s="249" t="s">
        <v>262</v>
      </c>
      <c r="AU385" s="249" t="s">
        <v>88</v>
      </c>
      <c r="AY385" s="3" t="s">
        <v>160</v>
      </c>
      <c r="BE385" s="250" t="n">
        <f aca="false">IF(N385="základní",J385,0)</f>
        <v>0</v>
      </c>
      <c r="BF385" s="250" t="n">
        <f aca="false">IF(N385="snížená",J385,0)</f>
        <v>0</v>
      </c>
      <c r="BG385" s="250" t="n">
        <f aca="false">IF(N385="zákl. přenesená",J385,0)</f>
        <v>0</v>
      </c>
      <c r="BH385" s="250" t="n">
        <f aca="false">IF(N385="sníž. přenesená",J385,0)</f>
        <v>0</v>
      </c>
      <c r="BI385" s="250" t="n">
        <f aca="false">IF(N385="nulová",J385,0)</f>
        <v>0</v>
      </c>
      <c r="BJ385" s="3" t="s">
        <v>86</v>
      </c>
      <c r="BK385" s="250" t="n">
        <f aca="false">ROUND(I385*H385,2)</f>
        <v>0</v>
      </c>
      <c r="BL385" s="3" t="s">
        <v>166</v>
      </c>
      <c r="BM385" s="249" t="s">
        <v>913</v>
      </c>
    </row>
    <row r="386" s="251" customFormat="true" ht="12.8" hidden="false" customHeight="false" outlineLevel="0" collapsed="false">
      <c r="B386" s="252"/>
      <c r="C386" s="253"/>
      <c r="D386" s="254" t="s">
        <v>168</v>
      </c>
      <c r="E386" s="255"/>
      <c r="F386" s="256" t="s">
        <v>2189</v>
      </c>
      <c r="G386" s="253"/>
      <c r="H386" s="257" t="n">
        <v>1.205</v>
      </c>
      <c r="I386" s="258"/>
      <c r="J386" s="253"/>
      <c r="K386" s="253"/>
      <c r="L386" s="259"/>
      <c r="M386" s="260"/>
      <c r="N386" s="261"/>
      <c r="O386" s="261"/>
      <c r="P386" s="261"/>
      <c r="Q386" s="261"/>
      <c r="R386" s="261"/>
      <c r="S386" s="261"/>
      <c r="T386" s="262"/>
      <c r="AT386" s="263" t="s">
        <v>168</v>
      </c>
      <c r="AU386" s="263" t="s">
        <v>88</v>
      </c>
      <c r="AV386" s="251" t="s">
        <v>88</v>
      </c>
      <c r="AW386" s="251" t="s">
        <v>35</v>
      </c>
      <c r="AX386" s="251" t="s">
        <v>86</v>
      </c>
      <c r="AY386" s="263" t="s">
        <v>160</v>
      </c>
    </row>
    <row r="387" s="264" customFormat="true" ht="12.8" hidden="false" customHeight="false" outlineLevel="0" collapsed="false">
      <c r="B387" s="265"/>
      <c r="C387" s="266"/>
      <c r="D387" s="254" t="s">
        <v>168</v>
      </c>
      <c r="E387" s="267"/>
      <c r="F387" s="268" t="s">
        <v>2137</v>
      </c>
      <c r="G387" s="266"/>
      <c r="H387" s="269" t="n">
        <v>1.205</v>
      </c>
      <c r="I387" s="270"/>
      <c r="J387" s="266"/>
      <c r="K387" s="266"/>
      <c r="L387" s="271"/>
      <c r="M387" s="272"/>
      <c r="N387" s="273"/>
      <c r="O387" s="273"/>
      <c r="P387" s="273"/>
      <c r="Q387" s="273"/>
      <c r="R387" s="273"/>
      <c r="S387" s="273"/>
      <c r="T387" s="274"/>
      <c r="AT387" s="275" t="s">
        <v>168</v>
      </c>
      <c r="AU387" s="275" t="s">
        <v>88</v>
      </c>
      <c r="AV387" s="264" t="s">
        <v>166</v>
      </c>
      <c r="AW387" s="264" t="s">
        <v>35</v>
      </c>
      <c r="AX387" s="264" t="s">
        <v>79</v>
      </c>
      <c r="AY387" s="275" t="s">
        <v>160</v>
      </c>
    </row>
    <row r="388" s="276" customFormat="true" ht="12.8" hidden="false" customHeight="false" outlineLevel="0" collapsed="false">
      <c r="B388" s="277"/>
      <c r="C388" s="278"/>
      <c r="D388" s="254" t="s">
        <v>168</v>
      </c>
      <c r="E388" s="279"/>
      <c r="F388" s="280" t="s">
        <v>2138</v>
      </c>
      <c r="G388" s="278"/>
      <c r="H388" s="279"/>
      <c r="I388" s="281"/>
      <c r="J388" s="278"/>
      <c r="K388" s="278"/>
      <c r="L388" s="282"/>
      <c r="M388" s="283"/>
      <c r="N388" s="284"/>
      <c r="O388" s="284"/>
      <c r="P388" s="284"/>
      <c r="Q388" s="284"/>
      <c r="R388" s="284"/>
      <c r="S388" s="284"/>
      <c r="T388" s="285"/>
      <c r="AT388" s="286" t="s">
        <v>168</v>
      </c>
      <c r="AU388" s="286" t="s">
        <v>88</v>
      </c>
      <c r="AV388" s="276" t="s">
        <v>86</v>
      </c>
      <c r="AW388" s="276" t="s">
        <v>35</v>
      </c>
      <c r="AX388" s="276" t="s">
        <v>79</v>
      </c>
      <c r="AY388" s="286" t="s">
        <v>160</v>
      </c>
    </row>
    <row r="389" s="276" customFormat="true" ht="12.8" hidden="false" customHeight="false" outlineLevel="0" collapsed="false">
      <c r="B389" s="277"/>
      <c r="C389" s="278"/>
      <c r="D389" s="254" t="s">
        <v>168</v>
      </c>
      <c r="E389" s="279"/>
      <c r="F389" s="280" t="s">
        <v>2139</v>
      </c>
      <c r="G389" s="278"/>
      <c r="H389" s="279"/>
      <c r="I389" s="281"/>
      <c r="J389" s="278"/>
      <c r="K389" s="278"/>
      <c r="L389" s="282"/>
      <c r="M389" s="283"/>
      <c r="N389" s="284"/>
      <c r="O389" s="284"/>
      <c r="P389" s="284"/>
      <c r="Q389" s="284"/>
      <c r="R389" s="284"/>
      <c r="S389" s="284"/>
      <c r="T389" s="285"/>
      <c r="AT389" s="286" t="s">
        <v>168</v>
      </c>
      <c r="AU389" s="286" t="s">
        <v>88</v>
      </c>
      <c r="AV389" s="276" t="s">
        <v>86</v>
      </c>
      <c r="AW389" s="276" t="s">
        <v>35</v>
      </c>
      <c r="AX389" s="276" t="s">
        <v>79</v>
      </c>
      <c r="AY389" s="286" t="s">
        <v>160</v>
      </c>
    </row>
    <row r="390" s="276" customFormat="true" ht="12.8" hidden="false" customHeight="false" outlineLevel="0" collapsed="false">
      <c r="B390" s="277"/>
      <c r="C390" s="278"/>
      <c r="D390" s="254" t="s">
        <v>168</v>
      </c>
      <c r="E390" s="279"/>
      <c r="F390" s="280" t="s">
        <v>2140</v>
      </c>
      <c r="G390" s="278"/>
      <c r="H390" s="279"/>
      <c r="I390" s="281"/>
      <c r="J390" s="278"/>
      <c r="K390" s="278"/>
      <c r="L390" s="282"/>
      <c r="M390" s="283"/>
      <c r="N390" s="284"/>
      <c r="O390" s="284"/>
      <c r="P390" s="284"/>
      <c r="Q390" s="284"/>
      <c r="R390" s="284"/>
      <c r="S390" s="284"/>
      <c r="T390" s="285"/>
      <c r="AT390" s="286" t="s">
        <v>168</v>
      </c>
      <c r="AU390" s="286" t="s">
        <v>88</v>
      </c>
      <c r="AV390" s="276" t="s">
        <v>86</v>
      </c>
      <c r="AW390" s="276" t="s">
        <v>35</v>
      </c>
      <c r="AX390" s="276" t="s">
        <v>79</v>
      </c>
      <c r="AY390" s="286" t="s">
        <v>160</v>
      </c>
    </row>
    <row r="391" s="31" customFormat="true" ht="16.5" hidden="false" customHeight="true" outlineLevel="0" collapsed="false">
      <c r="A391" s="24"/>
      <c r="B391" s="25"/>
      <c r="C391" s="287" t="s">
        <v>679</v>
      </c>
      <c r="D391" s="287" t="s">
        <v>262</v>
      </c>
      <c r="E391" s="288" t="s">
        <v>2225</v>
      </c>
      <c r="F391" s="289" t="s">
        <v>2226</v>
      </c>
      <c r="G391" s="290" t="s">
        <v>2135</v>
      </c>
      <c r="H391" s="291" t="n">
        <v>0.602</v>
      </c>
      <c r="I391" s="292"/>
      <c r="J391" s="293" t="n">
        <f aca="false">ROUND(I391*H391,2)</f>
        <v>0</v>
      </c>
      <c r="K391" s="294"/>
      <c r="L391" s="295"/>
      <c r="M391" s="296"/>
      <c r="N391" s="297" t="s">
        <v>44</v>
      </c>
      <c r="O391" s="74"/>
      <c r="P391" s="247" t="n">
        <f aca="false">O391*H391</f>
        <v>0</v>
      </c>
      <c r="Q391" s="247" t="n">
        <v>0</v>
      </c>
      <c r="R391" s="247" t="n">
        <f aca="false">Q391*H391</f>
        <v>0</v>
      </c>
      <c r="S391" s="247" t="n">
        <v>0</v>
      </c>
      <c r="T391" s="248" t="n">
        <f aca="false">S391*H391</f>
        <v>0</v>
      </c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R391" s="249" t="s">
        <v>200</v>
      </c>
      <c r="AT391" s="249" t="s">
        <v>262</v>
      </c>
      <c r="AU391" s="249" t="s">
        <v>88</v>
      </c>
      <c r="AY391" s="3" t="s">
        <v>160</v>
      </c>
      <c r="BE391" s="250" t="n">
        <f aca="false">IF(N391="základní",J391,0)</f>
        <v>0</v>
      </c>
      <c r="BF391" s="250" t="n">
        <f aca="false">IF(N391="snížená",J391,0)</f>
        <v>0</v>
      </c>
      <c r="BG391" s="250" t="n">
        <f aca="false">IF(N391="zákl. přenesená",J391,0)</f>
        <v>0</v>
      </c>
      <c r="BH391" s="250" t="n">
        <f aca="false">IF(N391="sníž. přenesená",J391,0)</f>
        <v>0</v>
      </c>
      <c r="BI391" s="250" t="n">
        <f aca="false">IF(N391="nulová",J391,0)</f>
        <v>0</v>
      </c>
      <c r="BJ391" s="3" t="s">
        <v>86</v>
      </c>
      <c r="BK391" s="250" t="n">
        <f aca="false">ROUND(I391*H391,2)</f>
        <v>0</v>
      </c>
      <c r="BL391" s="3" t="s">
        <v>166</v>
      </c>
      <c r="BM391" s="249" t="s">
        <v>922</v>
      </c>
    </row>
    <row r="392" s="251" customFormat="true" ht="12.8" hidden="false" customHeight="false" outlineLevel="0" collapsed="false">
      <c r="B392" s="252"/>
      <c r="C392" s="253"/>
      <c r="D392" s="254" t="s">
        <v>168</v>
      </c>
      <c r="E392" s="255"/>
      <c r="F392" s="256" t="s">
        <v>2136</v>
      </c>
      <c r="G392" s="253"/>
      <c r="H392" s="257" t="n">
        <v>0.602</v>
      </c>
      <c r="I392" s="258"/>
      <c r="J392" s="253"/>
      <c r="K392" s="253"/>
      <c r="L392" s="259"/>
      <c r="M392" s="260"/>
      <c r="N392" s="261"/>
      <c r="O392" s="261"/>
      <c r="P392" s="261"/>
      <c r="Q392" s="261"/>
      <c r="R392" s="261"/>
      <c r="S392" s="261"/>
      <c r="T392" s="262"/>
      <c r="AT392" s="263" t="s">
        <v>168</v>
      </c>
      <c r="AU392" s="263" t="s">
        <v>88</v>
      </c>
      <c r="AV392" s="251" t="s">
        <v>88</v>
      </c>
      <c r="AW392" s="251" t="s">
        <v>35</v>
      </c>
      <c r="AX392" s="251" t="s">
        <v>86</v>
      </c>
      <c r="AY392" s="263" t="s">
        <v>160</v>
      </c>
    </row>
    <row r="393" s="264" customFormat="true" ht="12.8" hidden="false" customHeight="false" outlineLevel="0" collapsed="false">
      <c r="B393" s="265"/>
      <c r="C393" s="266"/>
      <c r="D393" s="254" t="s">
        <v>168</v>
      </c>
      <c r="E393" s="267"/>
      <c r="F393" s="268" t="s">
        <v>2137</v>
      </c>
      <c r="G393" s="266"/>
      <c r="H393" s="269" t="n">
        <v>0.602</v>
      </c>
      <c r="I393" s="270"/>
      <c r="J393" s="266"/>
      <c r="K393" s="266"/>
      <c r="L393" s="271"/>
      <c r="M393" s="272"/>
      <c r="N393" s="273"/>
      <c r="O393" s="273"/>
      <c r="P393" s="273"/>
      <c r="Q393" s="273"/>
      <c r="R393" s="273"/>
      <c r="S393" s="273"/>
      <c r="T393" s="274"/>
      <c r="AT393" s="275" t="s">
        <v>168</v>
      </c>
      <c r="AU393" s="275" t="s">
        <v>88</v>
      </c>
      <c r="AV393" s="264" t="s">
        <v>166</v>
      </c>
      <c r="AW393" s="264" t="s">
        <v>35</v>
      </c>
      <c r="AX393" s="264" t="s">
        <v>79</v>
      </c>
      <c r="AY393" s="275" t="s">
        <v>160</v>
      </c>
    </row>
    <row r="394" s="276" customFormat="true" ht="12.8" hidden="false" customHeight="false" outlineLevel="0" collapsed="false">
      <c r="B394" s="277"/>
      <c r="C394" s="278"/>
      <c r="D394" s="254" t="s">
        <v>168</v>
      </c>
      <c r="E394" s="279"/>
      <c r="F394" s="280" t="s">
        <v>2138</v>
      </c>
      <c r="G394" s="278"/>
      <c r="H394" s="279"/>
      <c r="I394" s="281"/>
      <c r="J394" s="278"/>
      <c r="K394" s="278"/>
      <c r="L394" s="282"/>
      <c r="M394" s="283"/>
      <c r="N394" s="284"/>
      <c r="O394" s="284"/>
      <c r="P394" s="284"/>
      <c r="Q394" s="284"/>
      <c r="R394" s="284"/>
      <c r="S394" s="284"/>
      <c r="T394" s="285"/>
      <c r="AT394" s="286" t="s">
        <v>168</v>
      </c>
      <c r="AU394" s="286" t="s">
        <v>88</v>
      </c>
      <c r="AV394" s="276" t="s">
        <v>86</v>
      </c>
      <c r="AW394" s="276" t="s">
        <v>35</v>
      </c>
      <c r="AX394" s="276" t="s">
        <v>79</v>
      </c>
      <c r="AY394" s="286" t="s">
        <v>160</v>
      </c>
    </row>
    <row r="395" s="276" customFormat="true" ht="12.8" hidden="false" customHeight="false" outlineLevel="0" collapsed="false">
      <c r="B395" s="277"/>
      <c r="C395" s="278"/>
      <c r="D395" s="254" t="s">
        <v>168</v>
      </c>
      <c r="E395" s="279"/>
      <c r="F395" s="280" t="s">
        <v>2139</v>
      </c>
      <c r="G395" s="278"/>
      <c r="H395" s="279"/>
      <c r="I395" s="281"/>
      <c r="J395" s="278"/>
      <c r="K395" s="278"/>
      <c r="L395" s="282"/>
      <c r="M395" s="283"/>
      <c r="N395" s="284"/>
      <c r="O395" s="284"/>
      <c r="P395" s="284"/>
      <c r="Q395" s="284"/>
      <c r="R395" s="284"/>
      <c r="S395" s="284"/>
      <c r="T395" s="285"/>
      <c r="AT395" s="286" t="s">
        <v>168</v>
      </c>
      <c r="AU395" s="286" t="s">
        <v>88</v>
      </c>
      <c r="AV395" s="276" t="s">
        <v>86</v>
      </c>
      <c r="AW395" s="276" t="s">
        <v>35</v>
      </c>
      <c r="AX395" s="276" t="s">
        <v>79</v>
      </c>
      <c r="AY395" s="286" t="s">
        <v>160</v>
      </c>
    </row>
    <row r="396" s="276" customFormat="true" ht="12.8" hidden="false" customHeight="false" outlineLevel="0" collapsed="false">
      <c r="B396" s="277"/>
      <c r="C396" s="278"/>
      <c r="D396" s="254" t="s">
        <v>168</v>
      </c>
      <c r="E396" s="279"/>
      <c r="F396" s="280" t="s">
        <v>2140</v>
      </c>
      <c r="G396" s="278"/>
      <c r="H396" s="279"/>
      <c r="I396" s="281"/>
      <c r="J396" s="278"/>
      <c r="K396" s="278"/>
      <c r="L396" s="282"/>
      <c r="M396" s="283"/>
      <c r="N396" s="284"/>
      <c r="O396" s="284"/>
      <c r="P396" s="284"/>
      <c r="Q396" s="284"/>
      <c r="R396" s="284"/>
      <c r="S396" s="284"/>
      <c r="T396" s="285"/>
      <c r="AT396" s="286" t="s">
        <v>168</v>
      </c>
      <c r="AU396" s="286" t="s">
        <v>88</v>
      </c>
      <c r="AV396" s="276" t="s">
        <v>86</v>
      </c>
      <c r="AW396" s="276" t="s">
        <v>35</v>
      </c>
      <c r="AX396" s="276" t="s">
        <v>79</v>
      </c>
      <c r="AY396" s="286" t="s">
        <v>160</v>
      </c>
    </row>
    <row r="397" s="31" customFormat="true" ht="16.5" hidden="false" customHeight="true" outlineLevel="0" collapsed="false">
      <c r="A397" s="24"/>
      <c r="B397" s="25"/>
      <c r="C397" s="287" t="s">
        <v>681</v>
      </c>
      <c r="D397" s="287" t="s">
        <v>262</v>
      </c>
      <c r="E397" s="288" t="s">
        <v>2227</v>
      </c>
      <c r="F397" s="289" t="s">
        <v>2173</v>
      </c>
      <c r="G397" s="290" t="s">
        <v>2135</v>
      </c>
      <c r="H397" s="291" t="n">
        <v>3.011</v>
      </c>
      <c r="I397" s="292"/>
      <c r="J397" s="293" t="n">
        <f aca="false">ROUND(I397*H397,2)</f>
        <v>0</v>
      </c>
      <c r="K397" s="294"/>
      <c r="L397" s="295"/>
      <c r="M397" s="296"/>
      <c r="N397" s="297" t="s">
        <v>44</v>
      </c>
      <c r="O397" s="74"/>
      <c r="P397" s="247" t="n">
        <f aca="false">O397*H397</f>
        <v>0</v>
      </c>
      <c r="Q397" s="247" t="n">
        <v>0</v>
      </c>
      <c r="R397" s="247" t="n">
        <f aca="false">Q397*H397</f>
        <v>0</v>
      </c>
      <c r="S397" s="247" t="n">
        <v>0</v>
      </c>
      <c r="T397" s="248" t="n">
        <f aca="false">S397*H397</f>
        <v>0</v>
      </c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R397" s="249" t="s">
        <v>200</v>
      </c>
      <c r="AT397" s="249" t="s">
        <v>262</v>
      </c>
      <c r="AU397" s="249" t="s">
        <v>88</v>
      </c>
      <c r="AY397" s="3" t="s">
        <v>160</v>
      </c>
      <c r="BE397" s="250" t="n">
        <f aca="false">IF(N397="základní",J397,0)</f>
        <v>0</v>
      </c>
      <c r="BF397" s="250" t="n">
        <f aca="false">IF(N397="snížená",J397,0)</f>
        <v>0</v>
      </c>
      <c r="BG397" s="250" t="n">
        <f aca="false">IF(N397="zákl. přenesená",J397,0)</f>
        <v>0</v>
      </c>
      <c r="BH397" s="250" t="n">
        <f aca="false">IF(N397="sníž. přenesená",J397,0)</f>
        <v>0</v>
      </c>
      <c r="BI397" s="250" t="n">
        <f aca="false">IF(N397="nulová",J397,0)</f>
        <v>0</v>
      </c>
      <c r="BJ397" s="3" t="s">
        <v>86</v>
      </c>
      <c r="BK397" s="250" t="n">
        <f aca="false">ROUND(I397*H397,2)</f>
        <v>0</v>
      </c>
      <c r="BL397" s="3" t="s">
        <v>166</v>
      </c>
      <c r="BM397" s="249" t="s">
        <v>932</v>
      </c>
    </row>
    <row r="398" s="251" customFormat="true" ht="12.8" hidden="false" customHeight="false" outlineLevel="0" collapsed="false">
      <c r="B398" s="252"/>
      <c r="C398" s="253"/>
      <c r="D398" s="254" t="s">
        <v>168</v>
      </c>
      <c r="E398" s="255"/>
      <c r="F398" s="256" t="s">
        <v>2151</v>
      </c>
      <c r="G398" s="253"/>
      <c r="H398" s="257" t="n">
        <v>3.011</v>
      </c>
      <c r="I398" s="258"/>
      <c r="J398" s="253"/>
      <c r="K398" s="253"/>
      <c r="L398" s="259"/>
      <c r="M398" s="260"/>
      <c r="N398" s="261"/>
      <c r="O398" s="261"/>
      <c r="P398" s="261"/>
      <c r="Q398" s="261"/>
      <c r="R398" s="261"/>
      <c r="S398" s="261"/>
      <c r="T398" s="262"/>
      <c r="AT398" s="263" t="s">
        <v>168</v>
      </c>
      <c r="AU398" s="263" t="s">
        <v>88</v>
      </c>
      <c r="AV398" s="251" t="s">
        <v>88</v>
      </c>
      <c r="AW398" s="251" t="s">
        <v>35</v>
      </c>
      <c r="AX398" s="251" t="s">
        <v>86</v>
      </c>
      <c r="AY398" s="263" t="s">
        <v>160</v>
      </c>
    </row>
    <row r="399" s="264" customFormat="true" ht="12.8" hidden="false" customHeight="false" outlineLevel="0" collapsed="false">
      <c r="B399" s="265"/>
      <c r="C399" s="266"/>
      <c r="D399" s="254" t="s">
        <v>168</v>
      </c>
      <c r="E399" s="267"/>
      <c r="F399" s="268" t="s">
        <v>2137</v>
      </c>
      <c r="G399" s="266"/>
      <c r="H399" s="269" t="n">
        <v>3.011</v>
      </c>
      <c r="I399" s="270"/>
      <c r="J399" s="266"/>
      <c r="K399" s="266"/>
      <c r="L399" s="271"/>
      <c r="M399" s="272"/>
      <c r="N399" s="273"/>
      <c r="O399" s="273"/>
      <c r="P399" s="273"/>
      <c r="Q399" s="273"/>
      <c r="R399" s="273"/>
      <c r="S399" s="273"/>
      <c r="T399" s="274"/>
      <c r="AT399" s="275" t="s">
        <v>168</v>
      </c>
      <c r="AU399" s="275" t="s">
        <v>88</v>
      </c>
      <c r="AV399" s="264" t="s">
        <v>166</v>
      </c>
      <c r="AW399" s="264" t="s">
        <v>35</v>
      </c>
      <c r="AX399" s="264" t="s">
        <v>79</v>
      </c>
      <c r="AY399" s="275" t="s">
        <v>160</v>
      </c>
    </row>
    <row r="400" s="276" customFormat="true" ht="12.8" hidden="false" customHeight="false" outlineLevel="0" collapsed="false">
      <c r="B400" s="277"/>
      <c r="C400" s="278"/>
      <c r="D400" s="254" t="s">
        <v>168</v>
      </c>
      <c r="E400" s="279"/>
      <c r="F400" s="280" t="s">
        <v>2138</v>
      </c>
      <c r="G400" s="278"/>
      <c r="H400" s="279"/>
      <c r="I400" s="281"/>
      <c r="J400" s="278"/>
      <c r="K400" s="278"/>
      <c r="L400" s="282"/>
      <c r="M400" s="283"/>
      <c r="N400" s="284"/>
      <c r="O400" s="284"/>
      <c r="P400" s="284"/>
      <c r="Q400" s="284"/>
      <c r="R400" s="284"/>
      <c r="S400" s="284"/>
      <c r="T400" s="285"/>
      <c r="AT400" s="286" t="s">
        <v>168</v>
      </c>
      <c r="AU400" s="286" t="s">
        <v>88</v>
      </c>
      <c r="AV400" s="276" t="s">
        <v>86</v>
      </c>
      <c r="AW400" s="276" t="s">
        <v>35</v>
      </c>
      <c r="AX400" s="276" t="s">
        <v>79</v>
      </c>
      <c r="AY400" s="286" t="s">
        <v>160</v>
      </c>
    </row>
    <row r="401" s="276" customFormat="true" ht="12.8" hidden="false" customHeight="false" outlineLevel="0" collapsed="false">
      <c r="B401" s="277"/>
      <c r="C401" s="278"/>
      <c r="D401" s="254" t="s">
        <v>168</v>
      </c>
      <c r="E401" s="279"/>
      <c r="F401" s="280" t="s">
        <v>2139</v>
      </c>
      <c r="G401" s="278"/>
      <c r="H401" s="279"/>
      <c r="I401" s="281"/>
      <c r="J401" s="278"/>
      <c r="K401" s="278"/>
      <c r="L401" s="282"/>
      <c r="M401" s="283"/>
      <c r="N401" s="284"/>
      <c r="O401" s="284"/>
      <c r="P401" s="284"/>
      <c r="Q401" s="284"/>
      <c r="R401" s="284"/>
      <c r="S401" s="284"/>
      <c r="T401" s="285"/>
      <c r="AT401" s="286" t="s">
        <v>168</v>
      </c>
      <c r="AU401" s="286" t="s">
        <v>88</v>
      </c>
      <c r="AV401" s="276" t="s">
        <v>86</v>
      </c>
      <c r="AW401" s="276" t="s">
        <v>35</v>
      </c>
      <c r="AX401" s="276" t="s">
        <v>79</v>
      </c>
      <c r="AY401" s="286" t="s">
        <v>160</v>
      </c>
    </row>
    <row r="402" s="276" customFormat="true" ht="12.8" hidden="false" customHeight="false" outlineLevel="0" collapsed="false">
      <c r="B402" s="277"/>
      <c r="C402" s="278"/>
      <c r="D402" s="254" t="s">
        <v>168</v>
      </c>
      <c r="E402" s="279"/>
      <c r="F402" s="280" t="s">
        <v>2140</v>
      </c>
      <c r="G402" s="278"/>
      <c r="H402" s="279"/>
      <c r="I402" s="281"/>
      <c r="J402" s="278"/>
      <c r="K402" s="278"/>
      <c r="L402" s="282"/>
      <c r="M402" s="283"/>
      <c r="N402" s="284"/>
      <c r="O402" s="284"/>
      <c r="P402" s="284"/>
      <c r="Q402" s="284"/>
      <c r="R402" s="284"/>
      <c r="S402" s="284"/>
      <c r="T402" s="285"/>
      <c r="AT402" s="286" t="s">
        <v>168</v>
      </c>
      <c r="AU402" s="286" t="s">
        <v>88</v>
      </c>
      <c r="AV402" s="276" t="s">
        <v>86</v>
      </c>
      <c r="AW402" s="276" t="s">
        <v>35</v>
      </c>
      <c r="AX402" s="276" t="s">
        <v>79</v>
      </c>
      <c r="AY402" s="286" t="s">
        <v>160</v>
      </c>
    </row>
    <row r="403" s="31" customFormat="true" ht="16.5" hidden="false" customHeight="true" outlineLevel="0" collapsed="false">
      <c r="A403" s="24"/>
      <c r="B403" s="25"/>
      <c r="C403" s="287" t="s">
        <v>685</v>
      </c>
      <c r="D403" s="287" t="s">
        <v>262</v>
      </c>
      <c r="E403" s="288" t="s">
        <v>2228</v>
      </c>
      <c r="F403" s="289" t="s">
        <v>2229</v>
      </c>
      <c r="G403" s="290" t="s">
        <v>2135</v>
      </c>
      <c r="H403" s="291" t="n">
        <v>1.205</v>
      </c>
      <c r="I403" s="292"/>
      <c r="J403" s="293" t="n">
        <f aca="false">ROUND(I403*H403,2)</f>
        <v>0</v>
      </c>
      <c r="K403" s="294"/>
      <c r="L403" s="295"/>
      <c r="M403" s="296"/>
      <c r="N403" s="297" t="s">
        <v>44</v>
      </c>
      <c r="O403" s="74"/>
      <c r="P403" s="247" t="n">
        <f aca="false">O403*H403</f>
        <v>0</v>
      </c>
      <c r="Q403" s="247" t="n">
        <v>0</v>
      </c>
      <c r="R403" s="247" t="n">
        <f aca="false">Q403*H403</f>
        <v>0</v>
      </c>
      <c r="S403" s="247" t="n">
        <v>0</v>
      </c>
      <c r="T403" s="248" t="n">
        <f aca="false">S403*H403</f>
        <v>0</v>
      </c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R403" s="249" t="s">
        <v>200</v>
      </c>
      <c r="AT403" s="249" t="s">
        <v>262</v>
      </c>
      <c r="AU403" s="249" t="s">
        <v>88</v>
      </c>
      <c r="AY403" s="3" t="s">
        <v>160</v>
      </c>
      <c r="BE403" s="250" t="n">
        <f aca="false">IF(N403="základní",J403,0)</f>
        <v>0</v>
      </c>
      <c r="BF403" s="250" t="n">
        <f aca="false">IF(N403="snížená",J403,0)</f>
        <v>0</v>
      </c>
      <c r="BG403" s="250" t="n">
        <f aca="false">IF(N403="zákl. přenesená",J403,0)</f>
        <v>0</v>
      </c>
      <c r="BH403" s="250" t="n">
        <f aca="false">IF(N403="sníž. přenesená",J403,0)</f>
        <v>0</v>
      </c>
      <c r="BI403" s="250" t="n">
        <f aca="false">IF(N403="nulová",J403,0)</f>
        <v>0</v>
      </c>
      <c r="BJ403" s="3" t="s">
        <v>86</v>
      </c>
      <c r="BK403" s="250" t="n">
        <f aca="false">ROUND(I403*H403,2)</f>
        <v>0</v>
      </c>
      <c r="BL403" s="3" t="s">
        <v>166</v>
      </c>
      <c r="BM403" s="249" t="s">
        <v>942</v>
      </c>
    </row>
    <row r="404" s="251" customFormat="true" ht="12.8" hidden="false" customHeight="false" outlineLevel="0" collapsed="false">
      <c r="B404" s="252"/>
      <c r="C404" s="253"/>
      <c r="D404" s="254" t="s">
        <v>168</v>
      </c>
      <c r="E404" s="255"/>
      <c r="F404" s="256" t="s">
        <v>2189</v>
      </c>
      <c r="G404" s="253"/>
      <c r="H404" s="257" t="n">
        <v>1.205</v>
      </c>
      <c r="I404" s="258"/>
      <c r="J404" s="253"/>
      <c r="K404" s="253"/>
      <c r="L404" s="259"/>
      <c r="M404" s="260"/>
      <c r="N404" s="261"/>
      <c r="O404" s="261"/>
      <c r="P404" s="261"/>
      <c r="Q404" s="261"/>
      <c r="R404" s="261"/>
      <c r="S404" s="261"/>
      <c r="T404" s="262"/>
      <c r="AT404" s="263" t="s">
        <v>168</v>
      </c>
      <c r="AU404" s="263" t="s">
        <v>88</v>
      </c>
      <c r="AV404" s="251" t="s">
        <v>88</v>
      </c>
      <c r="AW404" s="251" t="s">
        <v>35</v>
      </c>
      <c r="AX404" s="251" t="s">
        <v>86</v>
      </c>
      <c r="AY404" s="263" t="s">
        <v>160</v>
      </c>
    </row>
    <row r="405" s="264" customFormat="true" ht="12.8" hidden="false" customHeight="false" outlineLevel="0" collapsed="false">
      <c r="B405" s="265"/>
      <c r="C405" s="266"/>
      <c r="D405" s="254" t="s">
        <v>168</v>
      </c>
      <c r="E405" s="267"/>
      <c r="F405" s="268" t="s">
        <v>2137</v>
      </c>
      <c r="G405" s="266"/>
      <c r="H405" s="269" t="n">
        <v>1.205</v>
      </c>
      <c r="I405" s="270"/>
      <c r="J405" s="266"/>
      <c r="K405" s="266"/>
      <c r="L405" s="271"/>
      <c r="M405" s="272"/>
      <c r="N405" s="273"/>
      <c r="O405" s="273"/>
      <c r="P405" s="273"/>
      <c r="Q405" s="273"/>
      <c r="R405" s="273"/>
      <c r="S405" s="273"/>
      <c r="T405" s="274"/>
      <c r="AT405" s="275" t="s">
        <v>168</v>
      </c>
      <c r="AU405" s="275" t="s">
        <v>88</v>
      </c>
      <c r="AV405" s="264" t="s">
        <v>166</v>
      </c>
      <c r="AW405" s="264" t="s">
        <v>35</v>
      </c>
      <c r="AX405" s="264" t="s">
        <v>79</v>
      </c>
      <c r="AY405" s="275" t="s">
        <v>160</v>
      </c>
    </row>
    <row r="406" s="276" customFormat="true" ht="12.8" hidden="false" customHeight="false" outlineLevel="0" collapsed="false">
      <c r="B406" s="277"/>
      <c r="C406" s="278"/>
      <c r="D406" s="254" t="s">
        <v>168</v>
      </c>
      <c r="E406" s="279"/>
      <c r="F406" s="280" t="s">
        <v>2138</v>
      </c>
      <c r="G406" s="278"/>
      <c r="H406" s="279"/>
      <c r="I406" s="281"/>
      <c r="J406" s="278"/>
      <c r="K406" s="278"/>
      <c r="L406" s="282"/>
      <c r="M406" s="283"/>
      <c r="N406" s="284"/>
      <c r="O406" s="284"/>
      <c r="P406" s="284"/>
      <c r="Q406" s="284"/>
      <c r="R406" s="284"/>
      <c r="S406" s="284"/>
      <c r="T406" s="285"/>
      <c r="AT406" s="286" t="s">
        <v>168</v>
      </c>
      <c r="AU406" s="286" t="s">
        <v>88</v>
      </c>
      <c r="AV406" s="276" t="s">
        <v>86</v>
      </c>
      <c r="AW406" s="276" t="s">
        <v>35</v>
      </c>
      <c r="AX406" s="276" t="s">
        <v>79</v>
      </c>
      <c r="AY406" s="286" t="s">
        <v>160</v>
      </c>
    </row>
    <row r="407" s="276" customFormat="true" ht="12.8" hidden="false" customHeight="false" outlineLevel="0" collapsed="false">
      <c r="B407" s="277"/>
      <c r="C407" s="278"/>
      <c r="D407" s="254" t="s">
        <v>168</v>
      </c>
      <c r="E407" s="279"/>
      <c r="F407" s="280" t="s">
        <v>2139</v>
      </c>
      <c r="G407" s="278"/>
      <c r="H407" s="279"/>
      <c r="I407" s="281"/>
      <c r="J407" s="278"/>
      <c r="K407" s="278"/>
      <c r="L407" s="282"/>
      <c r="M407" s="283"/>
      <c r="N407" s="284"/>
      <c r="O407" s="284"/>
      <c r="P407" s="284"/>
      <c r="Q407" s="284"/>
      <c r="R407" s="284"/>
      <c r="S407" s="284"/>
      <c r="T407" s="285"/>
      <c r="AT407" s="286" t="s">
        <v>168</v>
      </c>
      <c r="AU407" s="286" t="s">
        <v>88</v>
      </c>
      <c r="AV407" s="276" t="s">
        <v>86</v>
      </c>
      <c r="AW407" s="276" t="s">
        <v>35</v>
      </c>
      <c r="AX407" s="276" t="s">
        <v>79</v>
      </c>
      <c r="AY407" s="286" t="s">
        <v>160</v>
      </c>
    </row>
    <row r="408" s="276" customFormat="true" ht="12.8" hidden="false" customHeight="false" outlineLevel="0" collapsed="false">
      <c r="B408" s="277"/>
      <c r="C408" s="278"/>
      <c r="D408" s="254" t="s">
        <v>168</v>
      </c>
      <c r="E408" s="279"/>
      <c r="F408" s="280" t="s">
        <v>2140</v>
      </c>
      <c r="G408" s="278"/>
      <c r="H408" s="279"/>
      <c r="I408" s="281"/>
      <c r="J408" s="278"/>
      <c r="K408" s="278"/>
      <c r="L408" s="282"/>
      <c r="M408" s="283"/>
      <c r="N408" s="284"/>
      <c r="O408" s="284"/>
      <c r="P408" s="284"/>
      <c r="Q408" s="284"/>
      <c r="R408" s="284"/>
      <c r="S408" s="284"/>
      <c r="T408" s="285"/>
      <c r="AT408" s="286" t="s">
        <v>168</v>
      </c>
      <c r="AU408" s="286" t="s">
        <v>88</v>
      </c>
      <c r="AV408" s="276" t="s">
        <v>86</v>
      </c>
      <c r="AW408" s="276" t="s">
        <v>35</v>
      </c>
      <c r="AX408" s="276" t="s">
        <v>79</v>
      </c>
      <c r="AY408" s="286" t="s">
        <v>160</v>
      </c>
    </row>
    <row r="409" s="31" customFormat="true" ht="16.5" hidden="false" customHeight="true" outlineLevel="0" collapsed="false">
      <c r="A409" s="24"/>
      <c r="B409" s="25"/>
      <c r="C409" s="287" t="s">
        <v>689</v>
      </c>
      <c r="D409" s="287" t="s">
        <v>262</v>
      </c>
      <c r="E409" s="288" t="s">
        <v>2230</v>
      </c>
      <c r="F409" s="289" t="s">
        <v>2231</v>
      </c>
      <c r="G409" s="290" t="s">
        <v>2135</v>
      </c>
      <c r="H409" s="291" t="n">
        <v>0.602</v>
      </c>
      <c r="I409" s="292"/>
      <c r="J409" s="293" t="n">
        <f aca="false">ROUND(I409*H409,2)</f>
        <v>0</v>
      </c>
      <c r="K409" s="294"/>
      <c r="L409" s="295"/>
      <c r="M409" s="296"/>
      <c r="N409" s="297" t="s">
        <v>44</v>
      </c>
      <c r="O409" s="74"/>
      <c r="P409" s="247" t="n">
        <f aca="false">O409*H409</f>
        <v>0</v>
      </c>
      <c r="Q409" s="247" t="n">
        <v>0</v>
      </c>
      <c r="R409" s="247" t="n">
        <f aca="false">Q409*H409</f>
        <v>0</v>
      </c>
      <c r="S409" s="247" t="n">
        <v>0</v>
      </c>
      <c r="T409" s="248" t="n">
        <f aca="false">S409*H409</f>
        <v>0</v>
      </c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R409" s="249" t="s">
        <v>200</v>
      </c>
      <c r="AT409" s="249" t="s">
        <v>262</v>
      </c>
      <c r="AU409" s="249" t="s">
        <v>88</v>
      </c>
      <c r="AY409" s="3" t="s">
        <v>160</v>
      </c>
      <c r="BE409" s="250" t="n">
        <f aca="false">IF(N409="základní",J409,0)</f>
        <v>0</v>
      </c>
      <c r="BF409" s="250" t="n">
        <f aca="false">IF(N409="snížená",J409,0)</f>
        <v>0</v>
      </c>
      <c r="BG409" s="250" t="n">
        <f aca="false">IF(N409="zákl. přenesená",J409,0)</f>
        <v>0</v>
      </c>
      <c r="BH409" s="250" t="n">
        <f aca="false">IF(N409="sníž. přenesená",J409,0)</f>
        <v>0</v>
      </c>
      <c r="BI409" s="250" t="n">
        <f aca="false">IF(N409="nulová",J409,0)</f>
        <v>0</v>
      </c>
      <c r="BJ409" s="3" t="s">
        <v>86</v>
      </c>
      <c r="BK409" s="250" t="n">
        <f aca="false">ROUND(I409*H409,2)</f>
        <v>0</v>
      </c>
      <c r="BL409" s="3" t="s">
        <v>166</v>
      </c>
      <c r="BM409" s="249" t="s">
        <v>955</v>
      </c>
    </row>
    <row r="410" s="251" customFormat="true" ht="12.8" hidden="false" customHeight="false" outlineLevel="0" collapsed="false">
      <c r="B410" s="252"/>
      <c r="C410" s="253"/>
      <c r="D410" s="254" t="s">
        <v>168</v>
      </c>
      <c r="E410" s="255"/>
      <c r="F410" s="256" t="s">
        <v>2136</v>
      </c>
      <c r="G410" s="253"/>
      <c r="H410" s="257" t="n">
        <v>0.602</v>
      </c>
      <c r="I410" s="258"/>
      <c r="J410" s="253"/>
      <c r="K410" s="253"/>
      <c r="L410" s="259"/>
      <c r="M410" s="260"/>
      <c r="N410" s="261"/>
      <c r="O410" s="261"/>
      <c r="P410" s="261"/>
      <c r="Q410" s="261"/>
      <c r="R410" s="261"/>
      <c r="S410" s="261"/>
      <c r="T410" s="262"/>
      <c r="AT410" s="263" t="s">
        <v>168</v>
      </c>
      <c r="AU410" s="263" t="s">
        <v>88</v>
      </c>
      <c r="AV410" s="251" t="s">
        <v>88</v>
      </c>
      <c r="AW410" s="251" t="s">
        <v>35</v>
      </c>
      <c r="AX410" s="251" t="s">
        <v>86</v>
      </c>
      <c r="AY410" s="263" t="s">
        <v>160</v>
      </c>
    </row>
    <row r="411" s="264" customFormat="true" ht="12.8" hidden="false" customHeight="false" outlineLevel="0" collapsed="false">
      <c r="B411" s="265"/>
      <c r="C411" s="266"/>
      <c r="D411" s="254" t="s">
        <v>168</v>
      </c>
      <c r="E411" s="267"/>
      <c r="F411" s="268" t="s">
        <v>2137</v>
      </c>
      <c r="G411" s="266"/>
      <c r="H411" s="269" t="n">
        <v>0.602</v>
      </c>
      <c r="I411" s="270"/>
      <c r="J411" s="266"/>
      <c r="K411" s="266"/>
      <c r="L411" s="271"/>
      <c r="M411" s="272"/>
      <c r="N411" s="273"/>
      <c r="O411" s="273"/>
      <c r="P411" s="273"/>
      <c r="Q411" s="273"/>
      <c r="R411" s="273"/>
      <c r="S411" s="273"/>
      <c r="T411" s="274"/>
      <c r="AT411" s="275" t="s">
        <v>168</v>
      </c>
      <c r="AU411" s="275" t="s">
        <v>88</v>
      </c>
      <c r="AV411" s="264" t="s">
        <v>166</v>
      </c>
      <c r="AW411" s="264" t="s">
        <v>35</v>
      </c>
      <c r="AX411" s="264" t="s">
        <v>79</v>
      </c>
      <c r="AY411" s="275" t="s">
        <v>160</v>
      </c>
    </row>
    <row r="412" s="276" customFormat="true" ht="12.8" hidden="false" customHeight="false" outlineLevel="0" collapsed="false">
      <c r="B412" s="277"/>
      <c r="C412" s="278"/>
      <c r="D412" s="254" t="s">
        <v>168</v>
      </c>
      <c r="E412" s="279"/>
      <c r="F412" s="280" t="s">
        <v>2138</v>
      </c>
      <c r="G412" s="278"/>
      <c r="H412" s="279"/>
      <c r="I412" s="281"/>
      <c r="J412" s="278"/>
      <c r="K412" s="278"/>
      <c r="L412" s="282"/>
      <c r="M412" s="283"/>
      <c r="N412" s="284"/>
      <c r="O412" s="284"/>
      <c r="P412" s="284"/>
      <c r="Q412" s="284"/>
      <c r="R412" s="284"/>
      <c r="S412" s="284"/>
      <c r="T412" s="285"/>
      <c r="AT412" s="286" t="s">
        <v>168</v>
      </c>
      <c r="AU412" s="286" t="s">
        <v>88</v>
      </c>
      <c r="AV412" s="276" t="s">
        <v>86</v>
      </c>
      <c r="AW412" s="276" t="s">
        <v>35</v>
      </c>
      <c r="AX412" s="276" t="s">
        <v>79</v>
      </c>
      <c r="AY412" s="286" t="s">
        <v>160</v>
      </c>
    </row>
    <row r="413" s="276" customFormat="true" ht="12.8" hidden="false" customHeight="false" outlineLevel="0" collapsed="false">
      <c r="B413" s="277"/>
      <c r="C413" s="278"/>
      <c r="D413" s="254" t="s">
        <v>168</v>
      </c>
      <c r="E413" s="279"/>
      <c r="F413" s="280" t="s">
        <v>2139</v>
      </c>
      <c r="G413" s="278"/>
      <c r="H413" s="279"/>
      <c r="I413" s="281"/>
      <c r="J413" s="278"/>
      <c r="K413" s="278"/>
      <c r="L413" s="282"/>
      <c r="M413" s="283"/>
      <c r="N413" s="284"/>
      <c r="O413" s="284"/>
      <c r="P413" s="284"/>
      <c r="Q413" s="284"/>
      <c r="R413" s="284"/>
      <c r="S413" s="284"/>
      <c r="T413" s="285"/>
      <c r="AT413" s="286" t="s">
        <v>168</v>
      </c>
      <c r="AU413" s="286" t="s">
        <v>88</v>
      </c>
      <c r="AV413" s="276" t="s">
        <v>86</v>
      </c>
      <c r="AW413" s="276" t="s">
        <v>35</v>
      </c>
      <c r="AX413" s="276" t="s">
        <v>79</v>
      </c>
      <c r="AY413" s="286" t="s">
        <v>160</v>
      </c>
    </row>
    <row r="414" s="276" customFormat="true" ht="12.8" hidden="false" customHeight="false" outlineLevel="0" collapsed="false">
      <c r="B414" s="277"/>
      <c r="C414" s="278"/>
      <c r="D414" s="254" t="s">
        <v>168</v>
      </c>
      <c r="E414" s="279"/>
      <c r="F414" s="280" t="s">
        <v>2140</v>
      </c>
      <c r="G414" s="278"/>
      <c r="H414" s="279"/>
      <c r="I414" s="281"/>
      <c r="J414" s="278"/>
      <c r="K414" s="278"/>
      <c r="L414" s="282"/>
      <c r="M414" s="283"/>
      <c r="N414" s="284"/>
      <c r="O414" s="284"/>
      <c r="P414" s="284"/>
      <c r="Q414" s="284"/>
      <c r="R414" s="284"/>
      <c r="S414" s="284"/>
      <c r="T414" s="285"/>
      <c r="AT414" s="286" t="s">
        <v>168</v>
      </c>
      <c r="AU414" s="286" t="s">
        <v>88</v>
      </c>
      <c r="AV414" s="276" t="s">
        <v>86</v>
      </c>
      <c r="AW414" s="276" t="s">
        <v>35</v>
      </c>
      <c r="AX414" s="276" t="s">
        <v>79</v>
      </c>
      <c r="AY414" s="286" t="s">
        <v>160</v>
      </c>
    </row>
    <row r="415" s="31" customFormat="true" ht="16.5" hidden="false" customHeight="true" outlineLevel="0" collapsed="false">
      <c r="A415" s="24"/>
      <c r="B415" s="25"/>
      <c r="C415" s="287" t="s">
        <v>691</v>
      </c>
      <c r="D415" s="287" t="s">
        <v>262</v>
      </c>
      <c r="E415" s="288" t="s">
        <v>2232</v>
      </c>
      <c r="F415" s="289" t="s">
        <v>2233</v>
      </c>
      <c r="G415" s="290" t="s">
        <v>2135</v>
      </c>
      <c r="H415" s="291" t="n">
        <v>0.602</v>
      </c>
      <c r="I415" s="292"/>
      <c r="J415" s="293" t="n">
        <f aca="false">ROUND(I415*H415,2)</f>
        <v>0</v>
      </c>
      <c r="K415" s="294"/>
      <c r="L415" s="295"/>
      <c r="M415" s="296"/>
      <c r="N415" s="297" t="s">
        <v>44</v>
      </c>
      <c r="O415" s="74"/>
      <c r="P415" s="247" t="n">
        <f aca="false">O415*H415</f>
        <v>0</v>
      </c>
      <c r="Q415" s="247" t="n">
        <v>0</v>
      </c>
      <c r="R415" s="247" t="n">
        <f aca="false">Q415*H415</f>
        <v>0</v>
      </c>
      <c r="S415" s="247" t="n">
        <v>0</v>
      </c>
      <c r="T415" s="248" t="n">
        <f aca="false">S415*H415</f>
        <v>0</v>
      </c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R415" s="249" t="s">
        <v>200</v>
      </c>
      <c r="AT415" s="249" t="s">
        <v>262</v>
      </c>
      <c r="AU415" s="249" t="s">
        <v>88</v>
      </c>
      <c r="AY415" s="3" t="s">
        <v>160</v>
      </c>
      <c r="BE415" s="250" t="n">
        <f aca="false">IF(N415="základní",J415,0)</f>
        <v>0</v>
      </c>
      <c r="BF415" s="250" t="n">
        <f aca="false">IF(N415="snížená",J415,0)</f>
        <v>0</v>
      </c>
      <c r="BG415" s="250" t="n">
        <f aca="false">IF(N415="zákl. přenesená",J415,0)</f>
        <v>0</v>
      </c>
      <c r="BH415" s="250" t="n">
        <f aca="false">IF(N415="sníž. přenesená",J415,0)</f>
        <v>0</v>
      </c>
      <c r="BI415" s="250" t="n">
        <f aca="false">IF(N415="nulová",J415,0)</f>
        <v>0</v>
      </c>
      <c r="BJ415" s="3" t="s">
        <v>86</v>
      </c>
      <c r="BK415" s="250" t="n">
        <f aca="false">ROUND(I415*H415,2)</f>
        <v>0</v>
      </c>
      <c r="BL415" s="3" t="s">
        <v>166</v>
      </c>
      <c r="BM415" s="249" t="s">
        <v>965</v>
      </c>
    </row>
    <row r="416" s="251" customFormat="true" ht="12.8" hidden="false" customHeight="false" outlineLevel="0" collapsed="false">
      <c r="B416" s="252"/>
      <c r="C416" s="253"/>
      <c r="D416" s="254" t="s">
        <v>168</v>
      </c>
      <c r="E416" s="255"/>
      <c r="F416" s="256" t="s">
        <v>2136</v>
      </c>
      <c r="G416" s="253"/>
      <c r="H416" s="257" t="n">
        <v>0.602</v>
      </c>
      <c r="I416" s="258"/>
      <c r="J416" s="253"/>
      <c r="K416" s="253"/>
      <c r="L416" s="259"/>
      <c r="M416" s="260"/>
      <c r="N416" s="261"/>
      <c r="O416" s="261"/>
      <c r="P416" s="261"/>
      <c r="Q416" s="261"/>
      <c r="R416" s="261"/>
      <c r="S416" s="261"/>
      <c r="T416" s="262"/>
      <c r="AT416" s="263" t="s">
        <v>168</v>
      </c>
      <c r="AU416" s="263" t="s">
        <v>88</v>
      </c>
      <c r="AV416" s="251" t="s">
        <v>88</v>
      </c>
      <c r="AW416" s="251" t="s">
        <v>35</v>
      </c>
      <c r="AX416" s="251" t="s">
        <v>86</v>
      </c>
      <c r="AY416" s="263" t="s">
        <v>160</v>
      </c>
    </row>
    <row r="417" s="264" customFormat="true" ht="12.8" hidden="false" customHeight="false" outlineLevel="0" collapsed="false">
      <c r="B417" s="265"/>
      <c r="C417" s="266"/>
      <c r="D417" s="254" t="s">
        <v>168</v>
      </c>
      <c r="E417" s="267"/>
      <c r="F417" s="268" t="s">
        <v>2137</v>
      </c>
      <c r="G417" s="266"/>
      <c r="H417" s="269" t="n">
        <v>0.602</v>
      </c>
      <c r="I417" s="270"/>
      <c r="J417" s="266"/>
      <c r="K417" s="266"/>
      <c r="L417" s="271"/>
      <c r="M417" s="272"/>
      <c r="N417" s="273"/>
      <c r="O417" s="273"/>
      <c r="P417" s="273"/>
      <c r="Q417" s="273"/>
      <c r="R417" s="273"/>
      <c r="S417" s="273"/>
      <c r="T417" s="274"/>
      <c r="AT417" s="275" t="s">
        <v>168</v>
      </c>
      <c r="AU417" s="275" t="s">
        <v>88</v>
      </c>
      <c r="AV417" s="264" t="s">
        <v>166</v>
      </c>
      <c r="AW417" s="264" t="s">
        <v>35</v>
      </c>
      <c r="AX417" s="264" t="s">
        <v>79</v>
      </c>
      <c r="AY417" s="275" t="s">
        <v>160</v>
      </c>
    </row>
    <row r="418" s="276" customFormat="true" ht="12.8" hidden="false" customHeight="false" outlineLevel="0" collapsed="false">
      <c r="B418" s="277"/>
      <c r="C418" s="278"/>
      <c r="D418" s="254" t="s">
        <v>168</v>
      </c>
      <c r="E418" s="279"/>
      <c r="F418" s="280" t="s">
        <v>2138</v>
      </c>
      <c r="G418" s="278"/>
      <c r="H418" s="279"/>
      <c r="I418" s="281"/>
      <c r="J418" s="278"/>
      <c r="K418" s="278"/>
      <c r="L418" s="282"/>
      <c r="M418" s="283"/>
      <c r="N418" s="284"/>
      <c r="O418" s="284"/>
      <c r="P418" s="284"/>
      <c r="Q418" s="284"/>
      <c r="R418" s="284"/>
      <c r="S418" s="284"/>
      <c r="T418" s="285"/>
      <c r="AT418" s="286" t="s">
        <v>168</v>
      </c>
      <c r="AU418" s="286" t="s">
        <v>88</v>
      </c>
      <c r="AV418" s="276" t="s">
        <v>86</v>
      </c>
      <c r="AW418" s="276" t="s">
        <v>35</v>
      </c>
      <c r="AX418" s="276" t="s">
        <v>79</v>
      </c>
      <c r="AY418" s="286" t="s">
        <v>160</v>
      </c>
    </row>
    <row r="419" s="276" customFormat="true" ht="12.8" hidden="false" customHeight="false" outlineLevel="0" collapsed="false">
      <c r="B419" s="277"/>
      <c r="C419" s="278"/>
      <c r="D419" s="254" t="s">
        <v>168</v>
      </c>
      <c r="E419" s="279"/>
      <c r="F419" s="280" t="s">
        <v>2139</v>
      </c>
      <c r="G419" s="278"/>
      <c r="H419" s="279"/>
      <c r="I419" s="281"/>
      <c r="J419" s="278"/>
      <c r="K419" s="278"/>
      <c r="L419" s="282"/>
      <c r="M419" s="283"/>
      <c r="N419" s="284"/>
      <c r="O419" s="284"/>
      <c r="P419" s="284"/>
      <c r="Q419" s="284"/>
      <c r="R419" s="284"/>
      <c r="S419" s="284"/>
      <c r="T419" s="285"/>
      <c r="AT419" s="286" t="s">
        <v>168</v>
      </c>
      <c r="AU419" s="286" t="s">
        <v>88</v>
      </c>
      <c r="AV419" s="276" t="s">
        <v>86</v>
      </c>
      <c r="AW419" s="276" t="s">
        <v>35</v>
      </c>
      <c r="AX419" s="276" t="s">
        <v>79</v>
      </c>
      <c r="AY419" s="286" t="s">
        <v>160</v>
      </c>
    </row>
    <row r="420" s="276" customFormat="true" ht="12.8" hidden="false" customHeight="false" outlineLevel="0" collapsed="false">
      <c r="B420" s="277"/>
      <c r="C420" s="278"/>
      <c r="D420" s="254" t="s">
        <v>168</v>
      </c>
      <c r="E420" s="279"/>
      <c r="F420" s="280" t="s">
        <v>2140</v>
      </c>
      <c r="G420" s="278"/>
      <c r="H420" s="279"/>
      <c r="I420" s="281"/>
      <c r="J420" s="278"/>
      <c r="K420" s="278"/>
      <c r="L420" s="282"/>
      <c r="M420" s="283"/>
      <c r="N420" s="284"/>
      <c r="O420" s="284"/>
      <c r="P420" s="284"/>
      <c r="Q420" s="284"/>
      <c r="R420" s="284"/>
      <c r="S420" s="284"/>
      <c r="T420" s="285"/>
      <c r="AT420" s="286" t="s">
        <v>168</v>
      </c>
      <c r="AU420" s="286" t="s">
        <v>88</v>
      </c>
      <c r="AV420" s="276" t="s">
        <v>86</v>
      </c>
      <c r="AW420" s="276" t="s">
        <v>35</v>
      </c>
      <c r="AX420" s="276" t="s">
        <v>79</v>
      </c>
      <c r="AY420" s="286" t="s">
        <v>160</v>
      </c>
    </row>
    <row r="421" s="31" customFormat="true" ht="16.5" hidden="false" customHeight="true" outlineLevel="0" collapsed="false">
      <c r="A421" s="24"/>
      <c r="B421" s="25"/>
      <c r="C421" s="287" t="s">
        <v>695</v>
      </c>
      <c r="D421" s="287" t="s">
        <v>262</v>
      </c>
      <c r="E421" s="288" t="s">
        <v>2234</v>
      </c>
      <c r="F421" s="289" t="s">
        <v>2235</v>
      </c>
      <c r="G421" s="290" t="s">
        <v>2135</v>
      </c>
      <c r="H421" s="291" t="n">
        <v>1.205</v>
      </c>
      <c r="I421" s="292"/>
      <c r="J421" s="293" t="n">
        <f aca="false">ROUND(I421*H421,2)</f>
        <v>0</v>
      </c>
      <c r="K421" s="294"/>
      <c r="L421" s="295"/>
      <c r="M421" s="296"/>
      <c r="N421" s="297" t="s">
        <v>44</v>
      </c>
      <c r="O421" s="74"/>
      <c r="P421" s="247" t="n">
        <f aca="false">O421*H421</f>
        <v>0</v>
      </c>
      <c r="Q421" s="247" t="n">
        <v>0</v>
      </c>
      <c r="R421" s="247" t="n">
        <f aca="false">Q421*H421</f>
        <v>0</v>
      </c>
      <c r="S421" s="247" t="n">
        <v>0</v>
      </c>
      <c r="T421" s="248" t="n">
        <f aca="false">S421*H421</f>
        <v>0</v>
      </c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R421" s="249" t="s">
        <v>200</v>
      </c>
      <c r="AT421" s="249" t="s">
        <v>262</v>
      </c>
      <c r="AU421" s="249" t="s">
        <v>88</v>
      </c>
      <c r="AY421" s="3" t="s">
        <v>160</v>
      </c>
      <c r="BE421" s="250" t="n">
        <f aca="false">IF(N421="základní",J421,0)</f>
        <v>0</v>
      </c>
      <c r="BF421" s="250" t="n">
        <f aca="false">IF(N421="snížená",J421,0)</f>
        <v>0</v>
      </c>
      <c r="BG421" s="250" t="n">
        <f aca="false">IF(N421="zákl. přenesená",J421,0)</f>
        <v>0</v>
      </c>
      <c r="BH421" s="250" t="n">
        <f aca="false">IF(N421="sníž. přenesená",J421,0)</f>
        <v>0</v>
      </c>
      <c r="BI421" s="250" t="n">
        <f aca="false">IF(N421="nulová",J421,0)</f>
        <v>0</v>
      </c>
      <c r="BJ421" s="3" t="s">
        <v>86</v>
      </c>
      <c r="BK421" s="250" t="n">
        <f aca="false">ROUND(I421*H421,2)</f>
        <v>0</v>
      </c>
      <c r="BL421" s="3" t="s">
        <v>166</v>
      </c>
      <c r="BM421" s="249" t="s">
        <v>975</v>
      </c>
    </row>
    <row r="422" s="251" customFormat="true" ht="12.8" hidden="false" customHeight="false" outlineLevel="0" collapsed="false">
      <c r="B422" s="252"/>
      <c r="C422" s="253"/>
      <c r="D422" s="254" t="s">
        <v>168</v>
      </c>
      <c r="E422" s="255"/>
      <c r="F422" s="256" t="s">
        <v>2189</v>
      </c>
      <c r="G422" s="253"/>
      <c r="H422" s="257" t="n">
        <v>1.205</v>
      </c>
      <c r="I422" s="258"/>
      <c r="J422" s="253"/>
      <c r="K422" s="253"/>
      <c r="L422" s="259"/>
      <c r="M422" s="260"/>
      <c r="N422" s="261"/>
      <c r="O422" s="261"/>
      <c r="P422" s="261"/>
      <c r="Q422" s="261"/>
      <c r="R422" s="261"/>
      <c r="S422" s="261"/>
      <c r="T422" s="262"/>
      <c r="AT422" s="263" t="s">
        <v>168</v>
      </c>
      <c r="AU422" s="263" t="s">
        <v>88</v>
      </c>
      <c r="AV422" s="251" t="s">
        <v>88</v>
      </c>
      <c r="AW422" s="251" t="s">
        <v>35</v>
      </c>
      <c r="AX422" s="251" t="s">
        <v>86</v>
      </c>
      <c r="AY422" s="263" t="s">
        <v>160</v>
      </c>
    </row>
    <row r="423" s="264" customFormat="true" ht="12.8" hidden="false" customHeight="false" outlineLevel="0" collapsed="false">
      <c r="B423" s="265"/>
      <c r="C423" s="266"/>
      <c r="D423" s="254" t="s">
        <v>168</v>
      </c>
      <c r="E423" s="267"/>
      <c r="F423" s="268" t="s">
        <v>2137</v>
      </c>
      <c r="G423" s="266"/>
      <c r="H423" s="269" t="n">
        <v>1.205</v>
      </c>
      <c r="I423" s="270"/>
      <c r="J423" s="266"/>
      <c r="K423" s="266"/>
      <c r="L423" s="271"/>
      <c r="M423" s="272"/>
      <c r="N423" s="273"/>
      <c r="O423" s="273"/>
      <c r="P423" s="273"/>
      <c r="Q423" s="273"/>
      <c r="R423" s="273"/>
      <c r="S423" s="273"/>
      <c r="T423" s="274"/>
      <c r="AT423" s="275" t="s">
        <v>168</v>
      </c>
      <c r="AU423" s="275" t="s">
        <v>88</v>
      </c>
      <c r="AV423" s="264" t="s">
        <v>166</v>
      </c>
      <c r="AW423" s="264" t="s">
        <v>35</v>
      </c>
      <c r="AX423" s="264" t="s">
        <v>79</v>
      </c>
      <c r="AY423" s="275" t="s">
        <v>160</v>
      </c>
    </row>
    <row r="424" s="276" customFormat="true" ht="12.8" hidden="false" customHeight="false" outlineLevel="0" collapsed="false">
      <c r="B424" s="277"/>
      <c r="C424" s="278"/>
      <c r="D424" s="254" t="s">
        <v>168</v>
      </c>
      <c r="E424" s="279"/>
      <c r="F424" s="280" t="s">
        <v>2138</v>
      </c>
      <c r="G424" s="278"/>
      <c r="H424" s="279"/>
      <c r="I424" s="281"/>
      <c r="J424" s="278"/>
      <c r="K424" s="278"/>
      <c r="L424" s="282"/>
      <c r="M424" s="283"/>
      <c r="N424" s="284"/>
      <c r="O424" s="284"/>
      <c r="P424" s="284"/>
      <c r="Q424" s="284"/>
      <c r="R424" s="284"/>
      <c r="S424" s="284"/>
      <c r="T424" s="285"/>
      <c r="AT424" s="286" t="s">
        <v>168</v>
      </c>
      <c r="AU424" s="286" t="s">
        <v>88</v>
      </c>
      <c r="AV424" s="276" t="s">
        <v>86</v>
      </c>
      <c r="AW424" s="276" t="s">
        <v>35</v>
      </c>
      <c r="AX424" s="276" t="s">
        <v>79</v>
      </c>
      <c r="AY424" s="286" t="s">
        <v>160</v>
      </c>
    </row>
    <row r="425" s="276" customFormat="true" ht="12.8" hidden="false" customHeight="false" outlineLevel="0" collapsed="false">
      <c r="B425" s="277"/>
      <c r="C425" s="278"/>
      <c r="D425" s="254" t="s">
        <v>168</v>
      </c>
      <c r="E425" s="279"/>
      <c r="F425" s="280" t="s">
        <v>2139</v>
      </c>
      <c r="G425" s="278"/>
      <c r="H425" s="279"/>
      <c r="I425" s="281"/>
      <c r="J425" s="278"/>
      <c r="K425" s="278"/>
      <c r="L425" s="282"/>
      <c r="M425" s="283"/>
      <c r="N425" s="284"/>
      <c r="O425" s="284"/>
      <c r="P425" s="284"/>
      <c r="Q425" s="284"/>
      <c r="R425" s="284"/>
      <c r="S425" s="284"/>
      <c r="T425" s="285"/>
      <c r="AT425" s="286" t="s">
        <v>168</v>
      </c>
      <c r="AU425" s="286" t="s">
        <v>88</v>
      </c>
      <c r="AV425" s="276" t="s">
        <v>86</v>
      </c>
      <c r="AW425" s="276" t="s">
        <v>35</v>
      </c>
      <c r="AX425" s="276" t="s">
        <v>79</v>
      </c>
      <c r="AY425" s="286" t="s">
        <v>160</v>
      </c>
    </row>
    <row r="426" s="276" customFormat="true" ht="12.8" hidden="false" customHeight="false" outlineLevel="0" collapsed="false">
      <c r="B426" s="277"/>
      <c r="C426" s="278"/>
      <c r="D426" s="254" t="s">
        <v>168</v>
      </c>
      <c r="E426" s="279"/>
      <c r="F426" s="280" t="s">
        <v>2140</v>
      </c>
      <c r="G426" s="278"/>
      <c r="H426" s="279"/>
      <c r="I426" s="281"/>
      <c r="J426" s="278"/>
      <c r="K426" s="278"/>
      <c r="L426" s="282"/>
      <c r="M426" s="283"/>
      <c r="N426" s="284"/>
      <c r="O426" s="284"/>
      <c r="P426" s="284"/>
      <c r="Q426" s="284"/>
      <c r="R426" s="284"/>
      <c r="S426" s="284"/>
      <c r="T426" s="285"/>
      <c r="AT426" s="286" t="s">
        <v>168</v>
      </c>
      <c r="AU426" s="286" t="s">
        <v>88</v>
      </c>
      <c r="AV426" s="276" t="s">
        <v>86</v>
      </c>
      <c r="AW426" s="276" t="s">
        <v>35</v>
      </c>
      <c r="AX426" s="276" t="s">
        <v>79</v>
      </c>
      <c r="AY426" s="286" t="s">
        <v>160</v>
      </c>
    </row>
    <row r="427" s="31" customFormat="true" ht="16.5" hidden="false" customHeight="true" outlineLevel="0" collapsed="false">
      <c r="A427" s="24"/>
      <c r="B427" s="25"/>
      <c r="C427" s="287" t="s">
        <v>699</v>
      </c>
      <c r="D427" s="287" t="s">
        <v>262</v>
      </c>
      <c r="E427" s="288" t="s">
        <v>2236</v>
      </c>
      <c r="F427" s="289" t="s">
        <v>2156</v>
      </c>
      <c r="G427" s="290" t="s">
        <v>2135</v>
      </c>
      <c r="H427" s="291" t="n">
        <v>0.602</v>
      </c>
      <c r="I427" s="292"/>
      <c r="J427" s="293" t="n">
        <f aca="false">ROUND(I427*H427,2)</f>
        <v>0</v>
      </c>
      <c r="K427" s="294"/>
      <c r="L427" s="295"/>
      <c r="M427" s="296"/>
      <c r="N427" s="297" t="s">
        <v>44</v>
      </c>
      <c r="O427" s="74"/>
      <c r="P427" s="247" t="n">
        <f aca="false">O427*H427</f>
        <v>0</v>
      </c>
      <c r="Q427" s="247" t="n">
        <v>0</v>
      </c>
      <c r="R427" s="247" t="n">
        <f aca="false">Q427*H427</f>
        <v>0</v>
      </c>
      <c r="S427" s="247" t="n">
        <v>0</v>
      </c>
      <c r="T427" s="248" t="n">
        <f aca="false">S427*H427</f>
        <v>0</v>
      </c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R427" s="249" t="s">
        <v>200</v>
      </c>
      <c r="AT427" s="249" t="s">
        <v>262</v>
      </c>
      <c r="AU427" s="249" t="s">
        <v>88</v>
      </c>
      <c r="AY427" s="3" t="s">
        <v>160</v>
      </c>
      <c r="BE427" s="250" t="n">
        <f aca="false">IF(N427="základní",J427,0)</f>
        <v>0</v>
      </c>
      <c r="BF427" s="250" t="n">
        <f aca="false">IF(N427="snížená",J427,0)</f>
        <v>0</v>
      </c>
      <c r="BG427" s="250" t="n">
        <f aca="false">IF(N427="zákl. přenesená",J427,0)</f>
        <v>0</v>
      </c>
      <c r="BH427" s="250" t="n">
        <f aca="false">IF(N427="sníž. přenesená",J427,0)</f>
        <v>0</v>
      </c>
      <c r="BI427" s="250" t="n">
        <f aca="false">IF(N427="nulová",J427,0)</f>
        <v>0</v>
      </c>
      <c r="BJ427" s="3" t="s">
        <v>86</v>
      </c>
      <c r="BK427" s="250" t="n">
        <f aca="false">ROUND(I427*H427,2)</f>
        <v>0</v>
      </c>
      <c r="BL427" s="3" t="s">
        <v>166</v>
      </c>
      <c r="BM427" s="249" t="s">
        <v>982</v>
      </c>
    </row>
    <row r="428" s="251" customFormat="true" ht="12.8" hidden="false" customHeight="false" outlineLevel="0" collapsed="false">
      <c r="B428" s="252"/>
      <c r="C428" s="253"/>
      <c r="D428" s="254" t="s">
        <v>168</v>
      </c>
      <c r="E428" s="255"/>
      <c r="F428" s="256" t="s">
        <v>2136</v>
      </c>
      <c r="G428" s="253"/>
      <c r="H428" s="257" t="n">
        <v>0.602</v>
      </c>
      <c r="I428" s="258"/>
      <c r="J428" s="253"/>
      <c r="K428" s="253"/>
      <c r="L428" s="259"/>
      <c r="M428" s="260"/>
      <c r="N428" s="261"/>
      <c r="O428" s="261"/>
      <c r="P428" s="261"/>
      <c r="Q428" s="261"/>
      <c r="R428" s="261"/>
      <c r="S428" s="261"/>
      <c r="T428" s="262"/>
      <c r="AT428" s="263" t="s">
        <v>168</v>
      </c>
      <c r="AU428" s="263" t="s">
        <v>88</v>
      </c>
      <c r="AV428" s="251" t="s">
        <v>88</v>
      </c>
      <c r="AW428" s="251" t="s">
        <v>35</v>
      </c>
      <c r="AX428" s="251" t="s">
        <v>86</v>
      </c>
      <c r="AY428" s="263" t="s">
        <v>160</v>
      </c>
    </row>
    <row r="429" s="264" customFormat="true" ht="12.8" hidden="false" customHeight="false" outlineLevel="0" collapsed="false">
      <c r="B429" s="265"/>
      <c r="C429" s="266"/>
      <c r="D429" s="254" t="s">
        <v>168</v>
      </c>
      <c r="E429" s="267"/>
      <c r="F429" s="268" t="s">
        <v>2137</v>
      </c>
      <c r="G429" s="266"/>
      <c r="H429" s="269" t="n">
        <v>0.602</v>
      </c>
      <c r="I429" s="270"/>
      <c r="J429" s="266"/>
      <c r="K429" s="266"/>
      <c r="L429" s="271"/>
      <c r="M429" s="272"/>
      <c r="N429" s="273"/>
      <c r="O429" s="273"/>
      <c r="P429" s="273"/>
      <c r="Q429" s="273"/>
      <c r="R429" s="273"/>
      <c r="S429" s="273"/>
      <c r="T429" s="274"/>
      <c r="AT429" s="275" t="s">
        <v>168</v>
      </c>
      <c r="AU429" s="275" t="s">
        <v>88</v>
      </c>
      <c r="AV429" s="264" t="s">
        <v>166</v>
      </c>
      <c r="AW429" s="264" t="s">
        <v>35</v>
      </c>
      <c r="AX429" s="264" t="s">
        <v>79</v>
      </c>
      <c r="AY429" s="275" t="s">
        <v>160</v>
      </c>
    </row>
    <row r="430" s="276" customFormat="true" ht="12.8" hidden="false" customHeight="false" outlineLevel="0" collapsed="false">
      <c r="B430" s="277"/>
      <c r="C430" s="278"/>
      <c r="D430" s="254" t="s">
        <v>168</v>
      </c>
      <c r="E430" s="279"/>
      <c r="F430" s="280" t="s">
        <v>2138</v>
      </c>
      <c r="G430" s="278"/>
      <c r="H430" s="279"/>
      <c r="I430" s="281"/>
      <c r="J430" s="278"/>
      <c r="K430" s="278"/>
      <c r="L430" s="282"/>
      <c r="M430" s="283"/>
      <c r="N430" s="284"/>
      <c r="O430" s="284"/>
      <c r="P430" s="284"/>
      <c r="Q430" s="284"/>
      <c r="R430" s="284"/>
      <c r="S430" s="284"/>
      <c r="T430" s="285"/>
      <c r="AT430" s="286" t="s">
        <v>168</v>
      </c>
      <c r="AU430" s="286" t="s">
        <v>88</v>
      </c>
      <c r="AV430" s="276" t="s">
        <v>86</v>
      </c>
      <c r="AW430" s="276" t="s">
        <v>35</v>
      </c>
      <c r="AX430" s="276" t="s">
        <v>79</v>
      </c>
      <c r="AY430" s="286" t="s">
        <v>160</v>
      </c>
    </row>
    <row r="431" s="276" customFormat="true" ht="12.8" hidden="false" customHeight="false" outlineLevel="0" collapsed="false">
      <c r="B431" s="277"/>
      <c r="C431" s="278"/>
      <c r="D431" s="254" t="s">
        <v>168</v>
      </c>
      <c r="E431" s="279"/>
      <c r="F431" s="280" t="s">
        <v>2139</v>
      </c>
      <c r="G431" s="278"/>
      <c r="H431" s="279"/>
      <c r="I431" s="281"/>
      <c r="J431" s="278"/>
      <c r="K431" s="278"/>
      <c r="L431" s="282"/>
      <c r="M431" s="283"/>
      <c r="N431" s="284"/>
      <c r="O431" s="284"/>
      <c r="P431" s="284"/>
      <c r="Q431" s="284"/>
      <c r="R431" s="284"/>
      <c r="S431" s="284"/>
      <c r="T431" s="285"/>
      <c r="AT431" s="286" t="s">
        <v>168</v>
      </c>
      <c r="AU431" s="286" t="s">
        <v>88</v>
      </c>
      <c r="AV431" s="276" t="s">
        <v>86</v>
      </c>
      <c r="AW431" s="276" t="s">
        <v>35</v>
      </c>
      <c r="AX431" s="276" t="s">
        <v>79</v>
      </c>
      <c r="AY431" s="286" t="s">
        <v>160</v>
      </c>
    </row>
    <row r="432" s="276" customFormat="true" ht="12.8" hidden="false" customHeight="false" outlineLevel="0" collapsed="false">
      <c r="B432" s="277"/>
      <c r="C432" s="278"/>
      <c r="D432" s="254" t="s">
        <v>168</v>
      </c>
      <c r="E432" s="279"/>
      <c r="F432" s="280" t="s">
        <v>2140</v>
      </c>
      <c r="G432" s="278"/>
      <c r="H432" s="279"/>
      <c r="I432" s="281"/>
      <c r="J432" s="278"/>
      <c r="K432" s="278"/>
      <c r="L432" s="282"/>
      <c r="M432" s="283"/>
      <c r="N432" s="284"/>
      <c r="O432" s="284"/>
      <c r="P432" s="284"/>
      <c r="Q432" s="284"/>
      <c r="R432" s="284"/>
      <c r="S432" s="284"/>
      <c r="T432" s="285"/>
      <c r="AT432" s="286" t="s">
        <v>168</v>
      </c>
      <c r="AU432" s="286" t="s">
        <v>88</v>
      </c>
      <c r="AV432" s="276" t="s">
        <v>86</v>
      </c>
      <c r="AW432" s="276" t="s">
        <v>35</v>
      </c>
      <c r="AX432" s="276" t="s">
        <v>79</v>
      </c>
      <c r="AY432" s="286" t="s">
        <v>160</v>
      </c>
    </row>
    <row r="433" s="31" customFormat="true" ht="16.5" hidden="false" customHeight="true" outlineLevel="0" collapsed="false">
      <c r="A433" s="24"/>
      <c r="B433" s="25"/>
      <c r="C433" s="237" t="s">
        <v>703</v>
      </c>
      <c r="D433" s="237" t="s">
        <v>162</v>
      </c>
      <c r="E433" s="238" t="s">
        <v>2237</v>
      </c>
      <c r="F433" s="239" t="s">
        <v>2158</v>
      </c>
      <c r="G433" s="240" t="s">
        <v>2135</v>
      </c>
      <c r="H433" s="241" t="n">
        <v>0.602</v>
      </c>
      <c r="I433" s="242"/>
      <c r="J433" s="243" t="n">
        <f aca="false">ROUND(I433*H433,2)</f>
        <v>0</v>
      </c>
      <c r="K433" s="244"/>
      <c r="L433" s="30"/>
      <c r="M433" s="245"/>
      <c r="N433" s="246" t="s">
        <v>44</v>
      </c>
      <c r="O433" s="74"/>
      <c r="P433" s="247" t="n">
        <f aca="false">O433*H433</f>
        <v>0</v>
      </c>
      <c r="Q433" s="247" t="n">
        <v>0</v>
      </c>
      <c r="R433" s="247" t="n">
        <f aca="false">Q433*H433</f>
        <v>0</v>
      </c>
      <c r="S433" s="247" t="n">
        <v>0</v>
      </c>
      <c r="T433" s="248" t="n">
        <f aca="false">S433*H433</f>
        <v>0</v>
      </c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R433" s="249" t="s">
        <v>166</v>
      </c>
      <c r="AT433" s="249" t="s">
        <v>162</v>
      </c>
      <c r="AU433" s="249" t="s">
        <v>88</v>
      </c>
      <c r="AY433" s="3" t="s">
        <v>160</v>
      </c>
      <c r="BE433" s="250" t="n">
        <f aca="false">IF(N433="základní",J433,0)</f>
        <v>0</v>
      </c>
      <c r="BF433" s="250" t="n">
        <f aca="false">IF(N433="snížená",J433,0)</f>
        <v>0</v>
      </c>
      <c r="BG433" s="250" t="n">
        <f aca="false">IF(N433="zákl. přenesená",J433,0)</f>
        <v>0</v>
      </c>
      <c r="BH433" s="250" t="n">
        <f aca="false">IF(N433="sníž. přenesená",J433,0)</f>
        <v>0</v>
      </c>
      <c r="BI433" s="250" t="n">
        <f aca="false">IF(N433="nulová",J433,0)</f>
        <v>0</v>
      </c>
      <c r="BJ433" s="3" t="s">
        <v>86</v>
      </c>
      <c r="BK433" s="250" t="n">
        <f aca="false">ROUND(I433*H433,2)</f>
        <v>0</v>
      </c>
      <c r="BL433" s="3" t="s">
        <v>166</v>
      </c>
      <c r="BM433" s="249" t="s">
        <v>990</v>
      </c>
    </row>
    <row r="434" s="251" customFormat="true" ht="12.8" hidden="false" customHeight="false" outlineLevel="0" collapsed="false">
      <c r="B434" s="252"/>
      <c r="C434" s="253"/>
      <c r="D434" s="254" t="s">
        <v>168</v>
      </c>
      <c r="E434" s="255"/>
      <c r="F434" s="256" t="s">
        <v>2136</v>
      </c>
      <c r="G434" s="253"/>
      <c r="H434" s="257" t="n">
        <v>0.602</v>
      </c>
      <c r="I434" s="258"/>
      <c r="J434" s="253"/>
      <c r="K434" s="253"/>
      <c r="L434" s="259"/>
      <c r="M434" s="260"/>
      <c r="N434" s="261"/>
      <c r="O434" s="261"/>
      <c r="P434" s="261"/>
      <c r="Q434" s="261"/>
      <c r="R434" s="261"/>
      <c r="S434" s="261"/>
      <c r="T434" s="262"/>
      <c r="AT434" s="263" t="s">
        <v>168</v>
      </c>
      <c r="AU434" s="263" t="s">
        <v>88</v>
      </c>
      <c r="AV434" s="251" t="s">
        <v>88</v>
      </c>
      <c r="AW434" s="251" t="s">
        <v>35</v>
      </c>
      <c r="AX434" s="251" t="s">
        <v>86</v>
      </c>
      <c r="AY434" s="263" t="s">
        <v>160</v>
      </c>
    </row>
    <row r="435" s="264" customFormat="true" ht="12.8" hidden="false" customHeight="false" outlineLevel="0" collapsed="false">
      <c r="B435" s="265"/>
      <c r="C435" s="266"/>
      <c r="D435" s="254" t="s">
        <v>168</v>
      </c>
      <c r="E435" s="267"/>
      <c r="F435" s="268" t="s">
        <v>2137</v>
      </c>
      <c r="G435" s="266"/>
      <c r="H435" s="269" t="n">
        <v>0.602</v>
      </c>
      <c r="I435" s="270"/>
      <c r="J435" s="266"/>
      <c r="K435" s="266"/>
      <c r="L435" s="271"/>
      <c r="M435" s="272"/>
      <c r="N435" s="273"/>
      <c r="O435" s="273"/>
      <c r="P435" s="273"/>
      <c r="Q435" s="273"/>
      <c r="R435" s="273"/>
      <c r="S435" s="273"/>
      <c r="T435" s="274"/>
      <c r="AT435" s="275" t="s">
        <v>168</v>
      </c>
      <c r="AU435" s="275" t="s">
        <v>88</v>
      </c>
      <c r="AV435" s="264" t="s">
        <v>166</v>
      </c>
      <c r="AW435" s="264" t="s">
        <v>35</v>
      </c>
      <c r="AX435" s="264" t="s">
        <v>79</v>
      </c>
      <c r="AY435" s="275" t="s">
        <v>160</v>
      </c>
    </row>
    <row r="436" s="276" customFormat="true" ht="12.8" hidden="false" customHeight="false" outlineLevel="0" collapsed="false">
      <c r="B436" s="277"/>
      <c r="C436" s="278"/>
      <c r="D436" s="254" t="s">
        <v>168</v>
      </c>
      <c r="E436" s="279"/>
      <c r="F436" s="280" t="s">
        <v>2138</v>
      </c>
      <c r="G436" s="278"/>
      <c r="H436" s="279"/>
      <c r="I436" s="281"/>
      <c r="J436" s="278"/>
      <c r="K436" s="278"/>
      <c r="L436" s="282"/>
      <c r="M436" s="283"/>
      <c r="N436" s="284"/>
      <c r="O436" s="284"/>
      <c r="P436" s="284"/>
      <c r="Q436" s="284"/>
      <c r="R436" s="284"/>
      <c r="S436" s="284"/>
      <c r="T436" s="285"/>
      <c r="AT436" s="286" t="s">
        <v>168</v>
      </c>
      <c r="AU436" s="286" t="s">
        <v>88</v>
      </c>
      <c r="AV436" s="276" t="s">
        <v>86</v>
      </c>
      <c r="AW436" s="276" t="s">
        <v>35</v>
      </c>
      <c r="AX436" s="276" t="s">
        <v>79</v>
      </c>
      <c r="AY436" s="286" t="s">
        <v>160</v>
      </c>
    </row>
    <row r="437" s="276" customFormat="true" ht="12.8" hidden="false" customHeight="false" outlineLevel="0" collapsed="false">
      <c r="B437" s="277"/>
      <c r="C437" s="278"/>
      <c r="D437" s="254" t="s">
        <v>168</v>
      </c>
      <c r="E437" s="279"/>
      <c r="F437" s="280" t="s">
        <v>2139</v>
      </c>
      <c r="G437" s="278"/>
      <c r="H437" s="279"/>
      <c r="I437" s="281"/>
      <c r="J437" s="278"/>
      <c r="K437" s="278"/>
      <c r="L437" s="282"/>
      <c r="M437" s="283"/>
      <c r="N437" s="284"/>
      <c r="O437" s="284"/>
      <c r="P437" s="284"/>
      <c r="Q437" s="284"/>
      <c r="R437" s="284"/>
      <c r="S437" s="284"/>
      <c r="T437" s="285"/>
      <c r="AT437" s="286" t="s">
        <v>168</v>
      </c>
      <c r="AU437" s="286" t="s">
        <v>88</v>
      </c>
      <c r="AV437" s="276" t="s">
        <v>86</v>
      </c>
      <c r="AW437" s="276" t="s">
        <v>35</v>
      </c>
      <c r="AX437" s="276" t="s">
        <v>79</v>
      </c>
      <c r="AY437" s="286" t="s">
        <v>160</v>
      </c>
    </row>
    <row r="438" s="276" customFormat="true" ht="12.8" hidden="false" customHeight="false" outlineLevel="0" collapsed="false">
      <c r="B438" s="277"/>
      <c r="C438" s="278"/>
      <c r="D438" s="254" t="s">
        <v>168</v>
      </c>
      <c r="E438" s="279"/>
      <c r="F438" s="280" t="s">
        <v>2140</v>
      </c>
      <c r="G438" s="278"/>
      <c r="H438" s="279"/>
      <c r="I438" s="281"/>
      <c r="J438" s="278"/>
      <c r="K438" s="278"/>
      <c r="L438" s="282"/>
      <c r="M438" s="283"/>
      <c r="N438" s="284"/>
      <c r="O438" s="284"/>
      <c r="P438" s="284"/>
      <c r="Q438" s="284"/>
      <c r="R438" s="284"/>
      <c r="S438" s="284"/>
      <c r="T438" s="285"/>
      <c r="AT438" s="286" t="s">
        <v>168</v>
      </c>
      <c r="AU438" s="286" t="s">
        <v>88</v>
      </c>
      <c r="AV438" s="276" t="s">
        <v>86</v>
      </c>
      <c r="AW438" s="276" t="s">
        <v>35</v>
      </c>
      <c r="AX438" s="276" t="s">
        <v>79</v>
      </c>
      <c r="AY438" s="286" t="s">
        <v>160</v>
      </c>
    </row>
    <row r="439" s="220" customFormat="true" ht="25.9" hidden="false" customHeight="true" outlineLevel="0" collapsed="false">
      <c r="B439" s="221"/>
      <c r="C439" s="222"/>
      <c r="D439" s="223" t="s">
        <v>78</v>
      </c>
      <c r="E439" s="224" t="s">
        <v>2238</v>
      </c>
      <c r="F439" s="224" t="s">
        <v>2239</v>
      </c>
      <c r="G439" s="222"/>
      <c r="H439" s="222"/>
      <c r="I439" s="225"/>
      <c r="J439" s="226" t="n">
        <f aca="false">BK439</f>
        <v>0</v>
      </c>
      <c r="K439" s="222"/>
      <c r="L439" s="227"/>
      <c r="M439" s="228"/>
      <c r="N439" s="229"/>
      <c r="O439" s="229"/>
      <c r="P439" s="230" t="n">
        <f aca="false">SUM(P440:P865)</f>
        <v>0</v>
      </c>
      <c r="Q439" s="229"/>
      <c r="R439" s="230" t="n">
        <f aca="false">SUM(R440:R865)</f>
        <v>0</v>
      </c>
      <c r="S439" s="229"/>
      <c r="T439" s="231" t="n">
        <f aca="false">SUM(T440:T865)</f>
        <v>0</v>
      </c>
      <c r="AR439" s="232" t="s">
        <v>86</v>
      </c>
      <c r="AT439" s="233" t="s">
        <v>78</v>
      </c>
      <c r="AU439" s="233" t="s">
        <v>79</v>
      </c>
      <c r="AY439" s="232" t="s">
        <v>160</v>
      </c>
      <c r="BK439" s="234" t="n">
        <f aca="false">SUM(BK440:BK865)</f>
        <v>0</v>
      </c>
    </row>
    <row r="440" s="31" customFormat="true" ht="21.75" hidden="false" customHeight="true" outlineLevel="0" collapsed="false">
      <c r="A440" s="24"/>
      <c r="B440" s="25"/>
      <c r="C440" s="287" t="s">
        <v>707</v>
      </c>
      <c r="D440" s="287" t="s">
        <v>262</v>
      </c>
      <c r="E440" s="288" t="s">
        <v>2240</v>
      </c>
      <c r="F440" s="289" t="s">
        <v>2241</v>
      </c>
      <c r="G440" s="290" t="s">
        <v>2135</v>
      </c>
      <c r="H440" s="291" t="n">
        <v>80.703</v>
      </c>
      <c r="I440" s="292"/>
      <c r="J440" s="293" t="n">
        <f aca="false">ROUND(I440*H440,2)</f>
        <v>0</v>
      </c>
      <c r="K440" s="294"/>
      <c r="L440" s="295"/>
      <c r="M440" s="296"/>
      <c r="N440" s="297" t="s">
        <v>44</v>
      </c>
      <c r="O440" s="74"/>
      <c r="P440" s="247" t="n">
        <f aca="false">O440*H440</f>
        <v>0</v>
      </c>
      <c r="Q440" s="247" t="n">
        <v>0</v>
      </c>
      <c r="R440" s="247" t="n">
        <f aca="false">Q440*H440</f>
        <v>0</v>
      </c>
      <c r="S440" s="247" t="n">
        <v>0</v>
      </c>
      <c r="T440" s="248" t="n">
        <f aca="false">S440*H440</f>
        <v>0</v>
      </c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R440" s="249" t="s">
        <v>200</v>
      </c>
      <c r="AT440" s="249" t="s">
        <v>262</v>
      </c>
      <c r="AU440" s="249" t="s">
        <v>86</v>
      </c>
      <c r="AY440" s="3" t="s">
        <v>160</v>
      </c>
      <c r="BE440" s="250" t="n">
        <f aca="false">IF(N440="základní",J440,0)</f>
        <v>0</v>
      </c>
      <c r="BF440" s="250" t="n">
        <f aca="false">IF(N440="snížená",J440,0)</f>
        <v>0</v>
      </c>
      <c r="BG440" s="250" t="n">
        <f aca="false">IF(N440="zákl. přenesená",J440,0)</f>
        <v>0</v>
      </c>
      <c r="BH440" s="250" t="n">
        <f aca="false">IF(N440="sníž. přenesená",J440,0)</f>
        <v>0</v>
      </c>
      <c r="BI440" s="250" t="n">
        <f aca="false">IF(N440="nulová",J440,0)</f>
        <v>0</v>
      </c>
      <c r="BJ440" s="3" t="s">
        <v>86</v>
      </c>
      <c r="BK440" s="250" t="n">
        <f aca="false">ROUND(I440*H440,2)</f>
        <v>0</v>
      </c>
      <c r="BL440" s="3" t="s">
        <v>166</v>
      </c>
      <c r="BM440" s="249" t="s">
        <v>998</v>
      </c>
    </row>
    <row r="441" s="251" customFormat="true" ht="12.8" hidden="false" customHeight="false" outlineLevel="0" collapsed="false">
      <c r="B441" s="252"/>
      <c r="C441" s="253"/>
      <c r="D441" s="254" t="s">
        <v>168</v>
      </c>
      <c r="E441" s="255"/>
      <c r="F441" s="256" t="s">
        <v>2242</v>
      </c>
      <c r="G441" s="253"/>
      <c r="H441" s="257" t="n">
        <v>80.703</v>
      </c>
      <c r="I441" s="258"/>
      <c r="J441" s="253"/>
      <c r="K441" s="253"/>
      <c r="L441" s="259"/>
      <c r="M441" s="260"/>
      <c r="N441" s="261"/>
      <c r="O441" s="261"/>
      <c r="P441" s="261"/>
      <c r="Q441" s="261"/>
      <c r="R441" s="261"/>
      <c r="S441" s="261"/>
      <c r="T441" s="262"/>
      <c r="AT441" s="263" t="s">
        <v>168</v>
      </c>
      <c r="AU441" s="263" t="s">
        <v>86</v>
      </c>
      <c r="AV441" s="251" t="s">
        <v>88</v>
      </c>
      <c r="AW441" s="251" t="s">
        <v>35</v>
      </c>
      <c r="AX441" s="251" t="s">
        <v>86</v>
      </c>
      <c r="AY441" s="263" t="s">
        <v>160</v>
      </c>
    </row>
    <row r="442" s="264" customFormat="true" ht="12.8" hidden="false" customHeight="false" outlineLevel="0" collapsed="false">
      <c r="B442" s="265"/>
      <c r="C442" s="266"/>
      <c r="D442" s="254" t="s">
        <v>168</v>
      </c>
      <c r="E442" s="267"/>
      <c r="F442" s="268" t="s">
        <v>2137</v>
      </c>
      <c r="G442" s="266"/>
      <c r="H442" s="269" t="n">
        <v>80.703</v>
      </c>
      <c r="I442" s="270"/>
      <c r="J442" s="266"/>
      <c r="K442" s="266"/>
      <c r="L442" s="271"/>
      <c r="M442" s="272"/>
      <c r="N442" s="273"/>
      <c r="O442" s="273"/>
      <c r="P442" s="273"/>
      <c r="Q442" s="273"/>
      <c r="R442" s="273"/>
      <c r="S442" s="273"/>
      <c r="T442" s="274"/>
      <c r="AT442" s="275" t="s">
        <v>168</v>
      </c>
      <c r="AU442" s="275" t="s">
        <v>86</v>
      </c>
      <c r="AV442" s="264" t="s">
        <v>166</v>
      </c>
      <c r="AW442" s="264" t="s">
        <v>35</v>
      </c>
      <c r="AX442" s="264" t="s">
        <v>79</v>
      </c>
      <c r="AY442" s="275" t="s">
        <v>160</v>
      </c>
    </row>
    <row r="443" s="276" customFormat="true" ht="12.8" hidden="false" customHeight="false" outlineLevel="0" collapsed="false">
      <c r="B443" s="277"/>
      <c r="C443" s="278"/>
      <c r="D443" s="254" t="s">
        <v>168</v>
      </c>
      <c r="E443" s="279"/>
      <c r="F443" s="280" t="s">
        <v>2138</v>
      </c>
      <c r="G443" s="278"/>
      <c r="H443" s="279"/>
      <c r="I443" s="281"/>
      <c r="J443" s="278"/>
      <c r="K443" s="278"/>
      <c r="L443" s="282"/>
      <c r="M443" s="283"/>
      <c r="N443" s="284"/>
      <c r="O443" s="284"/>
      <c r="P443" s="284"/>
      <c r="Q443" s="284"/>
      <c r="R443" s="284"/>
      <c r="S443" s="284"/>
      <c r="T443" s="285"/>
      <c r="AT443" s="286" t="s">
        <v>168</v>
      </c>
      <c r="AU443" s="286" t="s">
        <v>86</v>
      </c>
      <c r="AV443" s="276" t="s">
        <v>86</v>
      </c>
      <c r="AW443" s="276" t="s">
        <v>35</v>
      </c>
      <c r="AX443" s="276" t="s">
        <v>79</v>
      </c>
      <c r="AY443" s="286" t="s">
        <v>160</v>
      </c>
    </row>
    <row r="444" s="276" customFormat="true" ht="12.8" hidden="false" customHeight="false" outlineLevel="0" collapsed="false">
      <c r="B444" s="277"/>
      <c r="C444" s="278"/>
      <c r="D444" s="254" t="s">
        <v>168</v>
      </c>
      <c r="E444" s="279"/>
      <c r="F444" s="280" t="s">
        <v>2139</v>
      </c>
      <c r="G444" s="278"/>
      <c r="H444" s="279"/>
      <c r="I444" s="281"/>
      <c r="J444" s="278"/>
      <c r="K444" s="278"/>
      <c r="L444" s="282"/>
      <c r="M444" s="283"/>
      <c r="N444" s="284"/>
      <c r="O444" s="284"/>
      <c r="P444" s="284"/>
      <c r="Q444" s="284"/>
      <c r="R444" s="284"/>
      <c r="S444" s="284"/>
      <c r="T444" s="285"/>
      <c r="AT444" s="286" t="s">
        <v>168</v>
      </c>
      <c r="AU444" s="286" t="s">
        <v>86</v>
      </c>
      <c r="AV444" s="276" t="s">
        <v>86</v>
      </c>
      <c r="AW444" s="276" t="s">
        <v>35</v>
      </c>
      <c r="AX444" s="276" t="s">
        <v>79</v>
      </c>
      <c r="AY444" s="286" t="s">
        <v>160</v>
      </c>
    </row>
    <row r="445" s="276" customFormat="true" ht="12.8" hidden="false" customHeight="false" outlineLevel="0" collapsed="false">
      <c r="B445" s="277"/>
      <c r="C445" s="278"/>
      <c r="D445" s="254" t="s">
        <v>168</v>
      </c>
      <c r="E445" s="279"/>
      <c r="F445" s="280" t="s">
        <v>2140</v>
      </c>
      <c r="G445" s="278"/>
      <c r="H445" s="279"/>
      <c r="I445" s="281"/>
      <c r="J445" s="278"/>
      <c r="K445" s="278"/>
      <c r="L445" s="282"/>
      <c r="M445" s="283"/>
      <c r="N445" s="284"/>
      <c r="O445" s="284"/>
      <c r="P445" s="284"/>
      <c r="Q445" s="284"/>
      <c r="R445" s="284"/>
      <c r="S445" s="284"/>
      <c r="T445" s="285"/>
      <c r="AT445" s="286" t="s">
        <v>168</v>
      </c>
      <c r="AU445" s="286" t="s">
        <v>86</v>
      </c>
      <c r="AV445" s="276" t="s">
        <v>86</v>
      </c>
      <c r="AW445" s="276" t="s">
        <v>35</v>
      </c>
      <c r="AX445" s="276" t="s">
        <v>79</v>
      </c>
      <c r="AY445" s="286" t="s">
        <v>160</v>
      </c>
    </row>
    <row r="446" s="31" customFormat="true" ht="16.5" hidden="false" customHeight="true" outlineLevel="0" collapsed="false">
      <c r="A446" s="24"/>
      <c r="B446" s="25"/>
      <c r="C446" s="287" t="s">
        <v>716</v>
      </c>
      <c r="D446" s="287" t="s">
        <v>262</v>
      </c>
      <c r="E446" s="288" t="s">
        <v>2243</v>
      </c>
      <c r="F446" s="289" t="s">
        <v>2244</v>
      </c>
      <c r="G446" s="290" t="s">
        <v>2135</v>
      </c>
      <c r="H446" s="291" t="n">
        <v>9.636</v>
      </c>
      <c r="I446" s="292"/>
      <c r="J446" s="293" t="n">
        <f aca="false">ROUND(I446*H446,2)</f>
        <v>0</v>
      </c>
      <c r="K446" s="294"/>
      <c r="L446" s="295"/>
      <c r="M446" s="296"/>
      <c r="N446" s="297" t="s">
        <v>44</v>
      </c>
      <c r="O446" s="74"/>
      <c r="P446" s="247" t="n">
        <f aca="false">O446*H446</f>
        <v>0</v>
      </c>
      <c r="Q446" s="247" t="n">
        <v>0</v>
      </c>
      <c r="R446" s="247" t="n">
        <f aca="false">Q446*H446</f>
        <v>0</v>
      </c>
      <c r="S446" s="247" t="n">
        <v>0</v>
      </c>
      <c r="T446" s="248" t="n">
        <f aca="false">S446*H446</f>
        <v>0</v>
      </c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R446" s="249" t="s">
        <v>200</v>
      </c>
      <c r="AT446" s="249" t="s">
        <v>262</v>
      </c>
      <c r="AU446" s="249" t="s">
        <v>86</v>
      </c>
      <c r="AY446" s="3" t="s">
        <v>160</v>
      </c>
      <c r="BE446" s="250" t="n">
        <f aca="false">IF(N446="základní",J446,0)</f>
        <v>0</v>
      </c>
      <c r="BF446" s="250" t="n">
        <f aca="false">IF(N446="snížená",J446,0)</f>
        <v>0</v>
      </c>
      <c r="BG446" s="250" t="n">
        <f aca="false">IF(N446="zákl. přenesená",J446,0)</f>
        <v>0</v>
      </c>
      <c r="BH446" s="250" t="n">
        <f aca="false">IF(N446="sníž. přenesená",J446,0)</f>
        <v>0</v>
      </c>
      <c r="BI446" s="250" t="n">
        <f aca="false">IF(N446="nulová",J446,0)</f>
        <v>0</v>
      </c>
      <c r="BJ446" s="3" t="s">
        <v>86</v>
      </c>
      <c r="BK446" s="250" t="n">
        <f aca="false">ROUND(I446*H446,2)</f>
        <v>0</v>
      </c>
      <c r="BL446" s="3" t="s">
        <v>166</v>
      </c>
      <c r="BM446" s="249" t="s">
        <v>1004</v>
      </c>
    </row>
    <row r="447" s="251" customFormat="true" ht="12.8" hidden="false" customHeight="false" outlineLevel="0" collapsed="false">
      <c r="B447" s="252"/>
      <c r="C447" s="253"/>
      <c r="D447" s="254" t="s">
        <v>168</v>
      </c>
      <c r="E447" s="255"/>
      <c r="F447" s="256" t="s">
        <v>2143</v>
      </c>
      <c r="G447" s="253"/>
      <c r="H447" s="257" t="n">
        <v>9.636</v>
      </c>
      <c r="I447" s="258"/>
      <c r="J447" s="253"/>
      <c r="K447" s="253"/>
      <c r="L447" s="259"/>
      <c r="M447" s="260"/>
      <c r="N447" s="261"/>
      <c r="O447" s="261"/>
      <c r="P447" s="261"/>
      <c r="Q447" s="261"/>
      <c r="R447" s="261"/>
      <c r="S447" s="261"/>
      <c r="T447" s="262"/>
      <c r="AT447" s="263" t="s">
        <v>168</v>
      </c>
      <c r="AU447" s="263" t="s">
        <v>86</v>
      </c>
      <c r="AV447" s="251" t="s">
        <v>88</v>
      </c>
      <c r="AW447" s="251" t="s">
        <v>35</v>
      </c>
      <c r="AX447" s="251" t="s">
        <v>86</v>
      </c>
      <c r="AY447" s="263" t="s">
        <v>160</v>
      </c>
    </row>
    <row r="448" s="264" customFormat="true" ht="12.8" hidden="false" customHeight="false" outlineLevel="0" collapsed="false">
      <c r="B448" s="265"/>
      <c r="C448" s="266"/>
      <c r="D448" s="254" t="s">
        <v>168</v>
      </c>
      <c r="E448" s="267"/>
      <c r="F448" s="268" t="s">
        <v>2137</v>
      </c>
      <c r="G448" s="266"/>
      <c r="H448" s="269" t="n">
        <v>9.636</v>
      </c>
      <c r="I448" s="270"/>
      <c r="J448" s="266"/>
      <c r="K448" s="266"/>
      <c r="L448" s="271"/>
      <c r="M448" s="272"/>
      <c r="N448" s="273"/>
      <c r="O448" s="273"/>
      <c r="P448" s="273"/>
      <c r="Q448" s="273"/>
      <c r="R448" s="273"/>
      <c r="S448" s="273"/>
      <c r="T448" s="274"/>
      <c r="AT448" s="275" t="s">
        <v>168</v>
      </c>
      <c r="AU448" s="275" t="s">
        <v>86</v>
      </c>
      <c r="AV448" s="264" t="s">
        <v>166</v>
      </c>
      <c r="AW448" s="264" t="s">
        <v>35</v>
      </c>
      <c r="AX448" s="264" t="s">
        <v>79</v>
      </c>
      <c r="AY448" s="275" t="s">
        <v>160</v>
      </c>
    </row>
    <row r="449" s="276" customFormat="true" ht="12.8" hidden="false" customHeight="false" outlineLevel="0" collapsed="false">
      <c r="B449" s="277"/>
      <c r="C449" s="278"/>
      <c r="D449" s="254" t="s">
        <v>168</v>
      </c>
      <c r="E449" s="279"/>
      <c r="F449" s="280" t="s">
        <v>2138</v>
      </c>
      <c r="G449" s="278"/>
      <c r="H449" s="279"/>
      <c r="I449" s="281"/>
      <c r="J449" s="278"/>
      <c r="K449" s="278"/>
      <c r="L449" s="282"/>
      <c r="M449" s="283"/>
      <c r="N449" s="284"/>
      <c r="O449" s="284"/>
      <c r="P449" s="284"/>
      <c r="Q449" s="284"/>
      <c r="R449" s="284"/>
      <c r="S449" s="284"/>
      <c r="T449" s="285"/>
      <c r="AT449" s="286" t="s">
        <v>168</v>
      </c>
      <c r="AU449" s="286" t="s">
        <v>86</v>
      </c>
      <c r="AV449" s="276" t="s">
        <v>86</v>
      </c>
      <c r="AW449" s="276" t="s">
        <v>35</v>
      </c>
      <c r="AX449" s="276" t="s">
        <v>79</v>
      </c>
      <c r="AY449" s="286" t="s">
        <v>160</v>
      </c>
    </row>
    <row r="450" s="276" customFormat="true" ht="12.8" hidden="false" customHeight="false" outlineLevel="0" collapsed="false">
      <c r="B450" s="277"/>
      <c r="C450" s="278"/>
      <c r="D450" s="254" t="s">
        <v>168</v>
      </c>
      <c r="E450" s="279"/>
      <c r="F450" s="280" t="s">
        <v>2139</v>
      </c>
      <c r="G450" s="278"/>
      <c r="H450" s="279"/>
      <c r="I450" s="281"/>
      <c r="J450" s="278"/>
      <c r="K450" s="278"/>
      <c r="L450" s="282"/>
      <c r="M450" s="283"/>
      <c r="N450" s="284"/>
      <c r="O450" s="284"/>
      <c r="P450" s="284"/>
      <c r="Q450" s="284"/>
      <c r="R450" s="284"/>
      <c r="S450" s="284"/>
      <c r="T450" s="285"/>
      <c r="AT450" s="286" t="s">
        <v>168</v>
      </c>
      <c r="AU450" s="286" t="s">
        <v>86</v>
      </c>
      <c r="AV450" s="276" t="s">
        <v>86</v>
      </c>
      <c r="AW450" s="276" t="s">
        <v>35</v>
      </c>
      <c r="AX450" s="276" t="s">
        <v>79</v>
      </c>
      <c r="AY450" s="286" t="s">
        <v>160</v>
      </c>
    </row>
    <row r="451" s="276" customFormat="true" ht="12.8" hidden="false" customHeight="false" outlineLevel="0" collapsed="false">
      <c r="B451" s="277"/>
      <c r="C451" s="278"/>
      <c r="D451" s="254" t="s">
        <v>168</v>
      </c>
      <c r="E451" s="279"/>
      <c r="F451" s="280" t="s">
        <v>2140</v>
      </c>
      <c r="G451" s="278"/>
      <c r="H451" s="279"/>
      <c r="I451" s="281"/>
      <c r="J451" s="278"/>
      <c r="K451" s="278"/>
      <c r="L451" s="282"/>
      <c r="M451" s="283"/>
      <c r="N451" s="284"/>
      <c r="O451" s="284"/>
      <c r="P451" s="284"/>
      <c r="Q451" s="284"/>
      <c r="R451" s="284"/>
      <c r="S451" s="284"/>
      <c r="T451" s="285"/>
      <c r="AT451" s="286" t="s">
        <v>168</v>
      </c>
      <c r="AU451" s="286" t="s">
        <v>86</v>
      </c>
      <c r="AV451" s="276" t="s">
        <v>86</v>
      </c>
      <c r="AW451" s="276" t="s">
        <v>35</v>
      </c>
      <c r="AX451" s="276" t="s">
        <v>79</v>
      </c>
      <c r="AY451" s="286" t="s">
        <v>160</v>
      </c>
    </row>
    <row r="452" s="31" customFormat="true" ht="16.5" hidden="false" customHeight="true" outlineLevel="0" collapsed="false">
      <c r="A452" s="24"/>
      <c r="B452" s="25"/>
      <c r="C452" s="287" t="s">
        <v>723</v>
      </c>
      <c r="D452" s="287" t="s">
        <v>262</v>
      </c>
      <c r="E452" s="288" t="s">
        <v>2245</v>
      </c>
      <c r="F452" s="289" t="s">
        <v>2246</v>
      </c>
      <c r="G452" s="290" t="s">
        <v>2135</v>
      </c>
      <c r="H452" s="291" t="n">
        <v>6.023</v>
      </c>
      <c r="I452" s="292"/>
      <c r="J452" s="293" t="n">
        <f aca="false">ROUND(I452*H452,2)</f>
        <v>0</v>
      </c>
      <c r="K452" s="294"/>
      <c r="L452" s="295"/>
      <c r="M452" s="296"/>
      <c r="N452" s="297" t="s">
        <v>44</v>
      </c>
      <c r="O452" s="74"/>
      <c r="P452" s="247" t="n">
        <f aca="false">O452*H452</f>
        <v>0</v>
      </c>
      <c r="Q452" s="247" t="n">
        <v>0</v>
      </c>
      <c r="R452" s="247" t="n">
        <f aca="false">Q452*H452</f>
        <v>0</v>
      </c>
      <c r="S452" s="247" t="n">
        <v>0</v>
      </c>
      <c r="T452" s="248" t="n">
        <f aca="false">S452*H452</f>
        <v>0</v>
      </c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R452" s="249" t="s">
        <v>200</v>
      </c>
      <c r="AT452" s="249" t="s">
        <v>262</v>
      </c>
      <c r="AU452" s="249" t="s">
        <v>86</v>
      </c>
      <c r="AY452" s="3" t="s">
        <v>160</v>
      </c>
      <c r="BE452" s="250" t="n">
        <f aca="false">IF(N452="základní",J452,0)</f>
        <v>0</v>
      </c>
      <c r="BF452" s="250" t="n">
        <f aca="false">IF(N452="snížená",J452,0)</f>
        <v>0</v>
      </c>
      <c r="BG452" s="250" t="n">
        <f aca="false">IF(N452="zákl. přenesená",J452,0)</f>
        <v>0</v>
      </c>
      <c r="BH452" s="250" t="n">
        <f aca="false">IF(N452="sníž. přenesená",J452,0)</f>
        <v>0</v>
      </c>
      <c r="BI452" s="250" t="n">
        <f aca="false">IF(N452="nulová",J452,0)</f>
        <v>0</v>
      </c>
      <c r="BJ452" s="3" t="s">
        <v>86</v>
      </c>
      <c r="BK452" s="250" t="n">
        <f aca="false">ROUND(I452*H452,2)</f>
        <v>0</v>
      </c>
      <c r="BL452" s="3" t="s">
        <v>166</v>
      </c>
      <c r="BM452" s="249" t="s">
        <v>1012</v>
      </c>
    </row>
    <row r="453" s="251" customFormat="true" ht="12.8" hidden="false" customHeight="false" outlineLevel="0" collapsed="false">
      <c r="B453" s="252"/>
      <c r="C453" s="253"/>
      <c r="D453" s="254" t="s">
        <v>168</v>
      </c>
      <c r="E453" s="255"/>
      <c r="F453" s="256" t="s">
        <v>2247</v>
      </c>
      <c r="G453" s="253"/>
      <c r="H453" s="257" t="n">
        <v>6.023</v>
      </c>
      <c r="I453" s="258"/>
      <c r="J453" s="253"/>
      <c r="K453" s="253"/>
      <c r="L453" s="259"/>
      <c r="M453" s="260"/>
      <c r="N453" s="261"/>
      <c r="O453" s="261"/>
      <c r="P453" s="261"/>
      <c r="Q453" s="261"/>
      <c r="R453" s="261"/>
      <c r="S453" s="261"/>
      <c r="T453" s="262"/>
      <c r="AT453" s="263" t="s">
        <v>168</v>
      </c>
      <c r="AU453" s="263" t="s">
        <v>86</v>
      </c>
      <c r="AV453" s="251" t="s">
        <v>88</v>
      </c>
      <c r="AW453" s="251" t="s">
        <v>35</v>
      </c>
      <c r="AX453" s="251" t="s">
        <v>86</v>
      </c>
      <c r="AY453" s="263" t="s">
        <v>160</v>
      </c>
    </row>
    <row r="454" s="264" customFormat="true" ht="12.8" hidden="false" customHeight="false" outlineLevel="0" collapsed="false">
      <c r="B454" s="265"/>
      <c r="C454" s="266"/>
      <c r="D454" s="254" t="s">
        <v>168</v>
      </c>
      <c r="E454" s="267"/>
      <c r="F454" s="268" t="s">
        <v>2137</v>
      </c>
      <c r="G454" s="266"/>
      <c r="H454" s="269" t="n">
        <v>6.023</v>
      </c>
      <c r="I454" s="270"/>
      <c r="J454" s="266"/>
      <c r="K454" s="266"/>
      <c r="L454" s="271"/>
      <c r="M454" s="272"/>
      <c r="N454" s="273"/>
      <c r="O454" s="273"/>
      <c r="P454" s="273"/>
      <c r="Q454" s="273"/>
      <c r="R454" s="273"/>
      <c r="S454" s="273"/>
      <c r="T454" s="274"/>
      <c r="AT454" s="275" t="s">
        <v>168</v>
      </c>
      <c r="AU454" s="275" t="s">
        <v>86</v>
      </c>
      <c r="AV454" s="264" t="s">
        <v>166</v>
      </c>
      <c r="AW454" s="264" t="s">
        <v>35</v>
      </c>
      <c r="AX454" s="264" t="s">
        <v>79</v>
      </c>
      <c r="AY454" s="275" t="s">
        <v>160</v>
      </c>
    </row>
    <row r="455" s="276" customFormat="true" ht="12.8" hidden="false" customHeight="false" outlineLevel="0" collapsed="false">
      <c r="B455" s="277"/>
      <c r="C455" s="278"/>
      <c r="D455" s="254" t="s">
        <v>168</v>
      </c>
      <c r="E455" s="279"/>
      <c r="F455" s="280" t="s">
        <v>2138</v>
      </c>
      <c r="G455" s="278"/>
      <c r="H455" s="279"/>
      <c r="I455" s="281"/>
      <c r="J455" s="278"/>
      <c r="K455" s="278"/>
      <c r="L455" s="282"/>
      <c r="M455" s="283"/>
      <c r="N455" s="284"/>
      <c r="O455" s="284"/>
      <c r="P455" s="284"/>
      <c r="Q455" s="284"/>
      <c r="R455" s="284"/>
      <c r="S455" s="284"/>
      <c r="T455" s="285"/>
      <c r="AT455" s="286" t="s">
        <v>168</v>
      </c>
      <c r="AU455" s="286" t="s">
        <v>86</v>
      </c>
      <c r="AV455" s="276" t="s">
        <v>86</v>
      </c>
      <c r="AW455" s="276" t="s">
        <v>35</v>
      </c>
      <c r="AX455" s="276" t="s">
        <v>79</v>
      </c>
      <c r="AY455" s="286" t="s">
        <v>160</v>
      </c>
    </row>
    <row r="456" s="276" customFormat="true" ht="12.8" hidden="false" customHeight="false" outlineLevel="0" collapsed="false">
      <c r="B456" s="277"/>
      <c r="C456" s="278"/>
      <c r="D456" s="254" t="s">
        <v>168</v>
      </c>
      <c r="E456" s="279"/>
      <c r="F456" s="280" t="s">
        <v>2139</v>
      </c>
      <c r="G456" s="278"/>
      <c r="H456" s="279"/>
      <c r="I456" s="281"/>
      <c r="J456" s="278"/>
      <c r="K456" s="278"/>
      <c r="L456" s="282"/>
      <c r="M456" s="283"/>
      <c r="N456" s="284"/>
      <c r="O456" s="284"/>
      <c r="P456" s="284"/>
      <c r="Q456" s="284"/>
      <c r="R456" s="284"/>
      <c r="S456" s="284"/>
      <c r="T456" s="285"/>
      <c r="AT456" s="286" t="s">
        <v>168</v>
      </c>
      <c r="AU456" s="286" t="s">
        <v>86</v>
      </c>
      <c r="AV456" s="276" t="s">
        <v>86</v>
      </c>
      <c r="AW456" s="276" t="s">
        <v>35</v>
      </c>
      <c r="AX456" s="276" t="s">
        <v>79</v>
      </c>
      <c r="AY456" s="286" t="s">
        <v>160</v>
      </c>
    </row>
    <row r="457" s="276" customFormat="true" ht="12.8" hidden="false" customHeight="false" outlineLevel="0" collapsed="false">
      <c r="B457" s="277"/>
      <c r="C457" s="278"/>
      <c r="D457" s="254" t="s">
        <v>168</v>
      </c>
      <c r="E457" s="279"/>
      <c r="F457" s="280" t="s">
        <v>2140</v>
      </c>
      <c r="G457" s="278"/>
      <c r="H457" s="279"/>
      <c r="I457" s="281"/>
      <c r="J457" s="278"/>
      <c r="K457" s="278"/>
      <c r="L457" s="282"/>
      <c r="M457" s="283"/>
      <c r="N457" s="284"/>
      <c r="O457" s="284"/>
      <c r="P457" s="284"/>
      <c r="Q457" s="284"/>
      <c r="R457" s="284"/>
      <c r="S457" s="284"/>
      <c r="T457" s="285"/>
      <c r="AT457" s="286" t="s">
        <v>168</v>
      </c>
      <c r="AU457" s="286" t="s">
        <v>86</v>
      </c>
      <c r="AV457" s="276" t="s">
        <v>86</v>
      </c>
      <c r="AW457" s="276" t="s">
        <v>35</v>
      </c>
      <c r="AX457" s="276" t="s">
        <v>79</v>
      </c>
      <c r="AY457" s="286" t="s">
        <v>160</v>
      </c>
    </row>
    <row r="458" s="31" customFormat="true" ht="16.5" hidden="false" customHeight="true" outlineLevel="0" collapsed="false">
      <c r="A458" s="24"/>
      <c r="B458" s="25"/>
      <c r="C458" s="287" t="s">
        <v>729</v>
      </c>
      <c r="D458" s="287" t="s">
        <v>262</v>
      </c>
      <c r="E458" s="288" t="s">
        <v>2248</v>
      </c>
      <c r="F458" s="289" t="s">
        <v>2249</v>
      </c>
      <c r="G458" s="290" t="s">
        <v>2135</v>
      </c>
      <c r="H458" s="291" t="n">
        <v>13.25</v>
      </c>
      <c r="I458" s="292"/>
      <c r="J458" s="293" t="n">
        <f aca="false">ROUND(I458*H458,2)</f>
        <v>0</v>
      </c>
      <c r="K458" s="294"/>
      <c r="L458" s="295"/>
      <c r="M458" s="296"/>
      <c r="N458" s="297" t="s">
        <v>44</v>
      </c>
      <c r="O458" s="74"/>
      <c r="P458" s="247" t="n">
        <f aca="false">O458*H458</f>
        <v>0</v>
      </c>
      <c r="Q458" s="247" t="n">
        <v>0</v>
      </c>
      <c r="R458" s="247" t="n">
        <f aca="false">Q458*H458</f>
        <v>0</v>
      </c>
      <c r="S458" s="247" t="n">
        <v>0</v>
      </c>
      <c r="T458" s="248" t="n">
        <f aca="false">S458*H458</f>
        <v>0</v>
      </c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R458" s="249" t="s">
        <v>200</v>
      </c>
      <c r="AT458" s="249" t="s">
        <v>262</v>
      </c>
      <c r="AU458" s="249" t="s">
        <v>86</v>
      </c>
      <c r="AY458" s="3" t="s">
        <v>160</v>
      </c>
      <c r="BE458" s="250" t="n">
        <f aca="false">IF(N458="základní",J458,0)</f>
        <v>0</v>
      </c>
      <c r="BF458" s="250" t="n">
        <f aca="false">IF(N458="snížená",J458,0)</f>
        <v>0</v>
      </c>
      <c r="BG458" s="250" t="n">
        <f aca="false">IF(N458="zákl. přenesená",J458,0)</f>
        <v>0</v>
      </c>
      <c r="BH458" s="250" t="n">
        <f aca="false">IF(N458="sníž. přenesená",J458,0)</f>
        <v>0</v>
      </c>
      <c r="BI458" s="250" t="n">
        <f aca="false">IF(N458="nulová",J458,0)</f>
        <v>0</v>
      </c>
      <c r="BJ458" s="3" t="s">
        <v>86</v>
      </c>
      <c r="BK458" s="250" t="n">
        <f aca="false">ROUND(I458*H458,2)</f>
        <v>0</v>
      </c>
      <c r="BL458" s="3" t="s">
        <v>166</v>
      </c>
      <c r="BM458" s="249" t="s">
        <v>1020</v>
      </c>
    </row>
    <row r="459" s="251" customFormat="true" ht="12.8" hidden="false" customHeight="false" outlineLevel="0" collapsed="false">
      <c r="B459" s="252"/>
      <c r="C459" s="253"/>
      <c r="D459" s="254" t="s">
        <v>168</v>
      </c>
      <c r="E459" s="255"/>
      <c r="F459" s="256" t="s">
        <v>2250</v>
      </c>
      <c r="G459" s="253"/>
      <c r="H459" s="257" t="n">
        <v>13.25</v>
      </c>
      <c r="I459" s="258"/>
      <c r="J459" s="253"/>
      <c r="K459" s="253"/>
      <c r="L459" s="259"/>
      <c r="M459" s="260"/>
      <c r="N459" s="261"/>
      <c r="O459" s="261"/>
      <c r="P459" s="261"/>
      <c r="Q459" s="261"/>
      <c r="R459" s="261"/>
      <c r="S459" s="261"/>
      <c r="T459" s="262"/>
      <c r="AT459" s="263" t="s">
        <v>168</v>
      </c>
      <c r="AU459" s="263" t="s">
        <v>86</v>
      </c>
      <c r="AV459" s="251" t="s">
        <v>88</v>
      </c>
      <c r="AW459" s="251" t="s">
        <v>35</v>
      </c>
      <c r="AX459" s="251" t="s">
        <v>86</v>
      </c>
      <c r="AY459" s="263" t="s">
        <v>160</v>
      </c>
    </row>
    <row r="460" s="264" customFormat="true" ht="12.8" hidden="false" customHeight="false" outlineLevel="0" collapsed="false">
      <c r="B460" s="265"/>
      <c r="C460" s="266"/>
      <c r="D460" s="254" t="s">
        <v>168</v>
      </c>
      <c r="E460" s="267"/>
      <c r="F460" s="268" t="s">
        <v>2137</v>
      </c>
      <c r="G460" s="266"/>
      <c r="H460" s="269" t="n">
        <v>13.25</v>
      </c>
      <c r="I460" s="270"/>
      <c r="J460" s="266"/>
      <c r="K460" s="266"/>
      <c r="L460" s="271"/>
      <c r="M460" s="272"/>
      <c r="N460" s="273"/>
      <c r="O460" s="273"/>
      <c r="P460" s="273"/>
      <c r="Q460" s="273"/>
      <c r="R460" s="273"/>
      <c r="S460" s="273"/>
      <c r="T460" s="274"/>
      <c r="AT460" s="275" t="s">
        <v>168</v>
      </c>
      <c r="AU460" s="275" t="s">
        <v>86</v>
      </c>
      <c r="AV460" s="264" t="s">
        <v>166</v>
      </c>
      <c r="AW460" s="264" t="s">
        <v>35</v>
      </c>
      <c r="AX460" s="264" t="s">
        <v>79</v>
      </c>
      <c r="AY460" s="275" t="s">
        <v>160</v>
      </c>
    </row>
    <row r="461" s="276" customFormat="true" ht="12.8" hidden="false" customHeight="false" outlineLevel="0" collapsed="false">
      <c r="B461" s="277"/>
      <c r="C461" s="278"/>
      <c r="D461" s="254" t="s">
        <v>168</v>
      </c>
      <c r="E461" s="279"/>
      <c r="F461" s="280" t="s">
        <v>2138</v>
      </c>
      <c r="G461" s="278"/>
      <c r="H461" s="279"/>
      <c r="I461" s="281"/>
      <c r="J461" s="278"/>
      <c r="K461" s="278"/>
      <c r="L461" s="282"/>
      <c r="M461" s="283"/>
      <c r="N461" s="284"/>
      <c r="O461" s="284"/>
      <c r="P461" s="284"/>
      <c r="Q461" s="284"/>
      <c r="R461" s="284"/>
      <c r="S461" s="284"/>
      <c r="T461" s="285"/>
      <c r="AT461" s="286" t="s">
        <v>168</v>
      </c>
      <c r="AU461" s="286" t="s">
        <v>86</v>
      </c>
      <c r="AV461" s="276" t="s">
        <v>86</v>
      </c>
      <c r="AW461" s="276" t="s">
        <v>35</v>
      </c>
      <c r="AX461" s="276" t="s">
        <v>79</v>
      </c>
      <c r="AY461" s="286" t="s">
        <v>160</v>
      </c>
    </row>
    <row r="462" s="276" customFormat="true" ht="12.8" hidden="false" customHeight="false" outlineLevel="0" collapsed="false">
      <c r="B462" s="277"/>
      <c r="C462" s="278"/>
      <c r="D462" s="254" t="s">
        <v>168</v>
      </c>
      <c r="E462" s="279"/>
      <c r="F462" s="280" t="s">
        <v>2139</v>
      </c>
      <c r="G462" s="278"/>
      <c r="H462" s="279"/>
      <c r="I462" s="281"/>
      <c r="J462" s="278"/>
      <c r="K462" s="278"/>
      <c r="L462" s="282"/>
      <c r="M462" s="283"/>
      <c r="N462" s="284"/>
      <c r="O462" s="284"/>
      <c r="P462" s="284"/>
      <c r="Q462" s="284"/>
      <c r="R462" s="284"/>
      <c r="S462" s="284"/>
      <c r="T462" s="285"/>
      <c r="AT462" s="286" t="s">
        <v>168</v>
      </c>
      <c r="AU462" s="286" t="s">
        <v>86</v>
      </c>
      <c r="AV462" s="276" t="s">
        <v>86</v>
      </c>
      <c r="AW462" s="276" t="s">
        <v>35</v>
      </c>
      <c r="AX462" s="276" t="s">
        <v>79</v>
      </c>
      <c r="AY462" s="286" t="s">
        <v>160</v>
      </c>
    </row>
    <row r="463" s="276" customFormat="true" ht="12.8" hidden="false" customHeight="false" outlineLevel="0" collapsed="false">
      <c r="B463" s="277"/>
      <c r="C463" s="278"/>
      <c r="D463" s="254" t="s">
        <v>168</v>
      </c>
      <c r="E463" s="279"/>
      <c r="F463" s="280" t="s">
        <v>2140</v>
      </c>
      <c r="G463" s="278"/>
      <c r="H463" s="279"/>
      <c r="I463" s="281"/>
      <c r="J463" s="278"/>
      <c r="K463" s="278"/>
      <c r="L463" s="282"/>
      <c r="M463" s="283"/>
      <c r="N463" s="284"/>
      <c r="O463" s="284"/>
      <c r="P463" s="284"/>
      <c r="Q463" s="284"/>
      <c r="R463" s="284"/>
      <c r="S463" s="284"/>
      <c r="T463" s="285"/>
      <c r="AT463" s="286" t="s">
        <v>168</v>
      </c>
      <c r="AU463" s="286" t="s">
        <v>86</v>
      </c>
      <c r="AV463" s="276" t="s">
        <v>86</v>
      </c>
      <c r="AW463" s="276" t="s">
        <v>35</v>
      </c>
      <c r="AX463" s="276" t="s">
        <v>79</v>
      </c>
      <c r="AY463" s="286" t="s">
        <v>160</v>
      </c>
    </row>
    <row r="464" s="31" customFormat="true" ht="16.5" hidden="false" customHeight="true" outlineLevel="0" collapsed="false">
      <c r="A464" s="24"/>
      <c r="B464" s="25"/>
      <c r="C464" s="287" t="s">
        <v>742</v>
      </c>
      <c r="D464" s="287" t="s">
        <v>262</v>
      </c>
      <c r="E464" s="288" t="s">
        <v>2251</v>
      </c>
      <c r="F464" s="289" t="s">
        <v>2252</v>
      </c>
      <c r="G464" s="290" t="s">
        <v>2135</v>
      </c>
      <c r="H464" s="291" t="n">
        <v>15.659</v>
      </c>
      <c r="I464" s="292"/>
      <c r="J464" s="293" t="n">
        <f aca="false">ROUND(I464*H464,2)</f>
        <v>0</v>
      </c>
      <c r="K464" s="294"/>
      <c r="L464" s="295"/>
      <c r="M464" s="296"/>
      <c r="N464" s="297" t="s">
        <v>44</v>
      </c>
      <c r="O464" s="74"/>
      <c r="P464" s="247" t="n">
        <f aca="false">O464*H464</f>
        <v>0</v>
      </c>
      <c r="Q464" s="247" t="n">
        <v>0</v>
      </c>
      <c r="R464" s="247" t="n">
        <f aca="false">Q464*H464</f>
        <v>0</v>
      </c>
      <c r="S464" s="247" t="n">
        <v>0</v>
      </c>
      <c r="T464" s="248" t="n">
        <f aca="false">S464*H464</f>
        <v>0</v>
      </c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R464" s="249" t="s">
        <v>200</v>
      </c>
      <c r="AT464" s="249" t="s">
        <v>262</v>
      </c>
      <c r="AU464" s="249" t="s">
        <v>86</v>
      </c>
      <c r="AY464" s="3" t="s">
        <v>160</v>
      </c>
      <c r="BE464" s="250" t="n">
        <f aca="false">IF(N464="základní",J464,0)</f>
        <v>0</v>
      </c>
      <c r="BF464" s="250" t="n">
        <f aca="false">IF(N464="snížená",J464,0)</f>
        <v>0</v>
      </c>
      <c r="BG464" s="250" t="n">
        <f aca="false">IF(N464="zákl. přenesená",J464,0)</f>
        <v>0</v>
      </c>
      <c r="BH464" s="250" t="n">
        <f aca="false">IF(N464="sníž. přenesená",J464,0)</f>
        <v>0</v>
      </c>
      <c r="BI464" s="250" t="n">
        <f aca="false">IF(N464="nulová",J464,0)</f>
        <v>0</v>
      </c>
      <c r="BJ464" s="3" t="s">
        <v>86</v>
      </c>
      <c r="BK464" s="250" t="n">
        <f aca="false">ROUND(I464*H464,2)</f>
        <v>0</v>
      </c>
      <c r="BL464" s="3" t="s">
        <v>166</v>
      </c>
      <c r="BM464" s="249" t="s">
        <v>1029</v>
      </c>
    </row>
    <row r="465" s="251" customFormat="true" ht="12.8" hidden="false" customHeight="false" outlineLevel="0" collapsed="false">
      <c r="B465" s="252"/>
      <c r="C465" s="253"/>
      <c r="D465" s="254" t="s">
        <v>168</v>
      </c>
      <c r="E465" s="255"/>
      <c r="F465" s="256" t="s">
        <v>2253</v>
      </c>
      <c r="G465" s="253"/>
      <c r="H465" s="257" t="n">
        <v>15.659</v>
      </c>
      <c r="I465" s="258"/>
      <c r="J465" s="253"/>
      <c r="K465" s="253"/>
      <c r="L465" s="259"/>
      <c r="M465" s="260"/>
      <c r="N465" s="261"/>
      <c r="O465" s="261"/>
      <c r="P465" s="261"/>
      <c r="Q465" s="261"/>
      <c r="R465" s="261"/>
      <c r="S465" s="261"/>
      <c r="T465" s="262"/>
      <c r="AT465" s="263" t="s">
        <v>168</v>
      </c>
      <c r="AU465" s="263" t="s">
        <v>86</v>
      </c>
      <c r="AV465" s="251" t="s">
        <v>88</v>
      </c>
      <c r="AW465" s="251" t="s">
        <v>35</v>
      </c>
      <c r="AX465" s="251" t="s">
        <v>86</v>
      </c>
      <c r="AY465" s="263" t="s">
        <v>160</v>
      </c>
    </row>
    <row r="466" s="264" customFormat="true" ht="12.8" hidden="false" customHeight="false" outlineLevel="0" collapsed="false">
      <c r="B466" s="265"/>
      <c r="C466" s="266"/>
      <c r="D466" s="254" t="s">
        <v>168</v>
      </c>
      <c r="E466" s="267"/>
      <c r="F466" s="268" t="s">
        <v>2137</v>
      </c>
      <c r="G466" s="266"/>
      <c r="H466" s="269" t="n">
        <v>15.659</v>
      </c>
      <c r="I466" s="270"/>
      <c r="J466" s="266"/>
      <c r="K466" s="266"/>
      <c r="L466" s="271"/>
      <c r="M466" s="272"/>
      <c r="N466" s="273"/>
      <c r="O466" s="273"/>
      <c r="P466" s="273"/>
      <c r="Q466" s="273"/>
      <c r="R466" s="273"/>
      <c r="S466" s="273"/>
      <c r="T466" s="274"/>
      <c r="AT466" s="275" t="s">
        <v>168</v>
      </c>
      <c r="AU466" s="275" t="s">
        <v>86</v>
      </c>
      <c r="AV466" s="264" t="s">
        <v>166</v>
      </c>
      <c r="AW466" s="264" t="s">
        <v>35</v>
      </c>
      <c r="AX466" s="264" t="s">
        <v>79</v>
      </c>
      <c r="AY466" s="275" t="s">
        <v>160</v>
      </c>
    </row>
    <row r="467" s="276" customFormat="true" ht="12.8" hidden="false" customHeight="false" outlineLevel="0" collapsed="false">
      <c r="B467" s="277"/>
      <c r="C467" s="278"/>
      <c r="D467" s="254" t="s">
        <v>168</v>
      </c>
      <c r="E467" s="279"/>
      <c r="F467" s="280" t="s">
        <v>2138</v>
      </c>
      <c r="G467" s="278"/>
      <c r="H467" s="279"/>
      <c r="I467" s="281"/>
      <c r="J467" s="278"/>
      <c r="K467" s="278"/>
      <c r="L467" s="282"/>
      <c r="M467" s="283"/>
      <c r="N467" s="284"/>
      <c r="O467" s="284"/>
      <c r="P467" s="284"/>
      <c r="Q467" s="284"/>
      <c r="R467" s="284"/>
      <c r="S467" s="284"/>
      <c r="T467" s="285"/>
      <c r="AT467" s="286" t="s">
        <v>168</v>
      </c>
      <c r="AU467" s="286" t="s">
        <v>86</v>
      </c>
      <c r="AV467" s="276" t="s">
        <v>86</v>
      </c>
      <c r="AW467" s="276" t="s">
        <v>35</v>
      </c>
      <c r="AX467" s="276" t="s">
        <v>79</v>
      </c>
      <c r="AY467" s="286" t="s">
        <v>160</v>
      </c>
    </row>
    <row r="468" s="276" customFormat="true" ht="12.8" hidden="false" customHeight="false" outlineLevel="0" collapsed="false">
      <c r="B468" s="277"/>
      <c r="C468" s="278"/>
      <c r="D468" s="254" t="s">
        <v>168</v>
      </c>
      <c r="E468" s="279"/>
      <c r="F468" s="280" t="s">
        <v>2139</v>
      </c>
      <c r="G468" s="278"/>
      <c r="H468" s="279"/>
      <c r="I468" s="281"/>
      <c r="J468" s="278"/>
      <c r="K468" s="278"/>
      <c r="L468" s="282"/>
      <c r="M468" s="283"/>
      <c r="N468" s="284"/>
      <c r="O468" s="284"/>
      <c r="P468" s="284"/>
      <c r="Q468" s="284"/>
      <c r="R468" s="284"/>
      <c r="S468" s="284"/>
      <c r="T468" s="285"/>
      <c r="AT468" s="286" t="s">
        <v>168</v>
      </c>
      <c r="AU468" s="286" t="s">
        <v>86</v>
      </c>
      <c r="AV468" s="276" t="s">
        <v>86</v>
      </c>
      <c r="AW468" s="276" t="s">
        <v>35</v>
      </c>
      <c r="AX468" s="276" t="s">
        <v>79</v>
      </c>
      <c r="AY468" s="286" t="s">
        <v>160</v>
      </c>
    </row>
    <row r="469" s="276" customFormat="true" ht="12.8" hidden="false" customHeight="false" outlineLevel="0" collapsed="false">
      <c r="B469" s="277"/>
      <c r="C469" s="278"/>
      <c r="D469" s="254" t="s">
        <v>168</v>
      </c>
      <c r="E469" s="279"/>
      <c r="F469" s="280" t="s">
        <v>2140</v>
      </c>
      <c r="G469" s="278"/>
      <c r="H469" s="279"/>
      <c r="I469" s="281"/>
      <c r="J469" s="278"/>
      <c r="K469" s="278"/>
      <c r="L469" s="282"/>
      <c r="M469" s="283"/>
      <c r="N469" s="284"/>
      <c r="O469" s="284"/>
      <c r="P469" s="284"/>
      <c r="Q469" s="284"/>
      <c r="R469" s="284"/>
      <c r="S469" s="284"/>
      <c r="T469" s="285"/>
      <c r="AT469" s="286" t="s">
        <v>168</v>
      </c>
      <c r="AU469" s="286" t="s">
        <v>86</v>
      </c>
      <c r="AV469" s="276" t="s">
        <v>86</v>
      </c>
      <c r="AW469" s="276" t="s">
        <v>35</v>
      </c>
      <c r="AX469" s="276" t="s">
        <v>79</v>
      </c>
      <c r="AY469" s="286" t="s">
        <v>160</v>
      </c>
    </row>
    <row r="470" s="31" customFormat="true" ht="16.5" hidden="false" customHeight="true" outlineLevel="0" collapsed="false">
      <c r="A470" s="24"/>
      <c r="B470" s="25"/>
      <c r="C470" s="287" t="s">
        <v>746</v>
      </c>
      <c r="D470" s="287" t="s">
        <v>262</v>
      </c>
      <c r="E470" s="288" t="s">
        <v>2254</v>
      </c>
      <c r="F470" s="289" t="s">
        <v>2255</v>
      </c>
      <c r="G470" s="290" t="s">
        <v>2135</v>
      </c>
      <c r="H470" s="291" t="n">
        <v>1.205</v>
      </c>
      <c r="I470" s="292"/>
      <c r="J470" s="293" t="n">
        <f aca="false">ROUND(I470*H470,2)</f>
        <v>0</v>
      </c>
      <c r="K470" s="294"/>
      <c r="L470" s="295"/>
      <c r="M470" s="296"/>
      <c r="N470" s="297" t="s">
        <v>44</v>
      </c>
      <c r="O470" s="74"/>
      <c r="P470" s="247" t="n">
        <f aca="false">O470*H470</f>
        <v>0</v>
      </c>
      <c r="Q470" s="247" t="n">
        <v>0</v>
      </c>
      <c r="R470" s="247" t="n">
        <f aca="false">Q470*H470</f>
        <v>0</v>
      </c>
      <c r="S470" s="247" t="n">
        <v>0</v>
      </c>
      <c r="T470" s="248" t="n">
        <f aca="false">S470*H470</f>
        <v>0</v>
      </c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R470" s="249" t="s">
        <v>200</v>
      </c>
      <c r="AT470" s="249" t="s">
        <v>262</v>
      </c>
      <c r="AU470" s="249" t="s">
        <v>86</v>
      </c>
      <c r="AY470" s="3" t="s">
        <v>160</v>
      </c>
      <c r="BE470" s="250" t="n">
        <f aca="false">IF(N470="základní",J470,0)</f>
        <v>0</v>
      </c>
      <c r="BF470" s="250" t="n">
        <f aca="false">IF(N470="snížená",J470,0)</f>
        <v>0</v>
      </c>
      <c r="BG470" s="250" t="n">
        <f aca="false">IF(N470="zákl. přenesená",J470,0)</f>
        <v>0</v>
      </c>
      <c r="BH470" s="250" t="n">
        <f aca="false">IF(N470="sníž. přenesená",J470,0)</f>
        <v>0</v>
      </c>
      <c r="BI470" s="250" t="n">
        <f aca="false">IF(N470="nulová",J470,0)</f>
        <v>0</v>
      </c>
      <c r="BJ470" s="3" t="s">
        <v>86</v>
      </c>
      <c r="BK470" s="250" t="n">
        <f aca="false">ROUND(I470*H470,2)</f>
        <v>0</v>
      </c>
      <c r="BL470" s="3" t="s">
        <v>166</v>
      </c>
      <c r="BM470" s="249" t="s">
        <v>1038</v>
      </c>
    </row>
    <row r="471" s="251" customFormat="true" ht="12.8" hidden="false" customHeight="false" outlineLevel="0" collapsed="false">
      <c r="B471" s="252"/>
      <c r="C471" s="253"/>
      <c r="D471" s="254" t="s">
        <v>168</v>
      </c>
      <c r="E471" s="255"/>
      <c r="F471" s="256" t="s">
        <v>2189</v>
      </c>
      <c r="G471" s="253"/>
      <c r="H471" s="257" t="n">
        <v>1.205</v>
      </c>
      <c r="I471" s="258"/>
      <c r="J471" s="253"/>
      <c r="K471" s="253"/>
      <c r="L471" s="259"/>
      <c r="M471" s="260"/>
      <c r="N471" s="261"/>
      <c r="O471" s="261"/>
      <c r="P471" s="261"/>
      <c r="Q471" s="261"/>
      <c r="R471" s="261"/>
      <c r="S471" s="261"/>
      <c r="T471" s="262"/>
      <c r="AT471" s="263" t="s">
        <v>168</v>
      </c>
      <c r="AU471" s="263" t="s">
        <v>86</v>
      </c>
      <c r="AV471" s="251" t="s">
        <v>88</v>
      </c>
      <c r="AW471" s="251" t="s">
        <v>35</v>
      </c>
      <c r="AX471" s="251" t="s">
        <v>86</v>
      </c>
      <c r="AY471" s="263" t="s">
        <v>160</v>
      </c>
    </row>
    <row r="472" s="264" customFormat="true" ht="12.8" hidden="false" customHeight="false" outlineLevel="0" collapsed="false">
      <c r="B472" s="265"/>
      <c r="C472" s="266"/>
      <c r="D472" s="254" t="s">
        <v>168</v>
      </c>
      <c r="E472" s="267"/>
      <c r="F472" s="268" t="s">
        <v>2137</v>
      </c>
      <c r="G472" s="266"/>
      <c r="H472" s="269" t="n">
        <v>1.205</v>
      </c>
      <c r="I472" s="270"/>
      <c r="J472" s="266"/>
      <c r="K472" s="266"/>
      <c r="L472" s="271"/>
      <c r="M472" s="272"/>
      <c r="N472" s="273"/>
      <c r="O472" s="273"/>
      <c r="P472" s="273"/>
      <c r="Q472" s="273"/>
      <c r="R472" s="273"/>
      <c r="S472" s="273"/>
      <c r="T472" s="274"/>
      <c r="AT472" s="275" t="s">
        <v>168</v>
      </c>
      <c r="AU472" s="275" t="s">
        <v>86</v>
      </c>
      <c r="AV472" s="264" t="s">
        <v>166</v>
      </c>
      <c r="AW472" s="264" t="s">
        <v>35</v>
      </c>
      <c r="AX472" s="264" t="s">
        <v>79</v>
      </c>
      <c r="AY472" s="275" t="s">
        <v>160</v>
      </c>
    </row>
    <row r="473" s="276" customFormat="true" ht="12.8" hidden="false" customHeight="false" outlineLevel="0" collapsed="false">
      <c r="B473" s="277"/>
      <c r="C473" s="278"/>
      <c r="D473" s="254" t="s">
        <v>168</v>
      </c>
      <c r="E473" s="279"/>
      <c r="F473" s="280" t="s">
        <v>2138</v>
      </c>
      <c r="G473" s="278"/>
      <c r="H473" s="279"/>
      <c r="I473" s="281"/>
      <c r="J473" s="278"/>
      <c r="K473" s="278"/>
      <c r="L473" s="282"/>
      <c r="M473" s="283"/>
      <c r="N473" s="284"/>
      <c r="O473" s="284"/>
      <c r="P473" s="284"/>
      <c r="Q473" s="284"/>
      <c r="R473" s="284"/>
      <c r="S473" s="284"/>
      <c r="T473" s="285"/>
      <c r="AT473" s="286" t="s">
        <v>168</v>
      </c>
      <c r="AU473" s="286" t="s">
        <v>86</v>
      </c>
      <c r="AV473" s="276" t="s">
        <v>86</v>
      </c>
      <c r="AW473" s="276" t="s">
        <v>35</v>
      </c>
      <c r="AX473" s="276" t="s">
        <v>79</v>
      </c>
      <c r="AY473" s="286" t="s">
        <v>160</v>
      </c>
    </row>
    <row r="474" s="276" customFormat="true" ht="12.8" hidden="false" customHeight="false" outlineLevel="0" collapsed="false">
      <c r="B474" s="277"/>
      <c r="C474" s="278"/>
      <c r="D474" s="254" t="s">
        <v>168</v>
      </c>
      <c r="E474" s="279"/>
      <c r="F474" s="280" t="s">
        <v>2139</v>
      </c>
      <c r="G474" s="278"/>
      <c r="H474" s="279"/>
      <c r="I474" s="281"/>
      <c r="J474" s="278"/>
      <c r="K474" s="278"/>
      <c r="L474" s="282"/>
      <c r="M474" s="283"/>
      <c r="N474" s="284"/>
      <c r="O474" s="284"/>
      <c r="P474" s="284"/>
      <c r="Q474" s="284"/>
      <c r="R474" s="284"/>
      <c r="S474" s="284"/>
      <c r="T474" s="285"/>
      <c r="AT474" s="286" t="s">
        <v>168</v>
      </c>
      <c r="AU474" s="286" t="s">
        <v>86</v>
      </c>
      <c r="AV474" s="276" t="s">
        <v>86</v>
      </c>
      <c r="AW474" s="276" t="s">
        <v>35</v>
      </c>
      <c r="AX474" s="276" t="s">
        <v>79</v>
      </c>
      <c r="AY474" s="286" t="s">
        <v>160</v>
      </c>
    </row>
    <row r="475" s="276" customFormat="true" ht="12.8" hidden="false" customHeight="false" outlineLevel="0" collapsed="false">
      <c r="B475" s="277"/>
      <c r="C475" s="278"/>
      <c r="D475" s="254" t="s">
        <v>168</v>
      </c>
      <c r="E475" s="279"/>
      <c r="F475" s="280" t="s">
        <v>2140</v>
      </c>
      <c r="G475" s="278"/>
      <c r="H475" s="279"/>
      <c r="I475" s="281"/>
      <c r="J475" s="278"/>
      <c r="K475" s="278"/>
      <c r="L475" s="282"/>
      <c r="M475" s="283"/>
      <c r="N475" s="284"/>
      <c r="O475" s="284"/>
      <c r="P475" s="284"/>
      <c r="Q475" s="284"/>
      <c r="R475" s="284"/>
      <c r="S475" s="284"/>
      <c r="T475" s="285"/>
      <c r="AT475" s="286" t="s">
        <v>168</v>
      </c>
      <c r="AU475" s="286" t="s">
        <v>86</v>
      </c>
      <c r="AV475" s="276" t="s">
        <v>86</v>
      </c>
      <c r="AW475" s="276" t="s">
        <v>35</v>
      </c>
      <c r="AX475" s="276" t="s">
        <v>79</v>
      </c>
      <c r="AY475" s="286" t="s">
        <v>160</v>
      </c>
    </row>
    <row r="476" s="31" customFormat="true" ht="16.5" hidden="false" customHeight="true" outlineLevel="0" collapsed="false">
      <c r="A476" s="24"/>
      <c r="B476" s="25"/>
      <c r="C476" s="287" t="s">
        <v>750</v>
      </c>
      <c r="D476" s="287" t="s">
        <v>262</v>
      </c>
      <c r="E476" s="288" t="s">
        <v>2256</v>
      </c>
      <c r="F476" s="289" t="s">
        <v>2257</v>
      </c>
      <c r="G476" s="290" t="s">
        <v>221</v>
      </c>
      <c r="H476" s="291" t="n">
        <v>60.226</v>
      </c>
      <c r="I476" s="292"/>
      <c r="J476" s="293" t="n">
        <f aca="false">ROUND(I476*H476,2)</f>
        <v>0</v>
      </c>
      <c r="K476" s="294"/>
      <c r="L476" s="295"/>
      <c r="M476" s="296"/>
      <c r="N476" s="297" t="s">
        <v>44</v>
      </c>
      <c r="O476" s="74"/>
      <c r="P476" s="247" t="n">
        <f aca="false">O476*H476</f>
        <v>0</v>
      </c>
      <c r="Q476" s="247" t="n">
        <v>0</v>
      </c>
      <c r="R476" s="247" t="n">
        <f aca="false">Q476*H476</f>
        <v>0</v>
      </c>
      <c r="S476" s="247" t="n">
        <v>0</v>
      </c>
      <c r="T476" s="248" t="n">
        <f aca="false">S476*H476</f>
        <v>0</v>
      </c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R476" s="249" t="s">
        <v>200</v>
      </c>
      <c r="AT476" s="249" t="s">
        <v>262</v>
      </c>
      <c r="AU476" s="249" t="s">
        <v>86</v>
      </c>
      <c r="AY476" s="3" t="s">
        <v>160</v>
      </c>
      <c r="BE476" s="250" t="n">
        <f aca="false">IF(N476="základní",J476,0)</f>
        <v>0</v>
      </c>
      <c r="BF476" s="250" t="n">
        <f aca="false">IF(N476="snížená",J476,0)</f>
        <v>0</v>
      </c>
      <c r="BG476" s="250" t="n">
        <f aca="false">IF(N476="zákl. přenesená",J476,0)</f>
        <v>0</v>
      </c>
      <c r="BH476" s="250" t="n">
        <f aca="false">IF(N476="sníž. přenesená",J476,0)</f>
        <v>0</v>
      </c>
      <c r="BI476" s="250" t="n">
        <f aca="false">IF(N476="nulová",J476,0)</f>
        <v>0</v>
      </c>
      <c r="BJ476" s="3" t="s">
        <v>86</v>
      </c>
      <c r="BK476" s="250" t="n">
        <f aca="false">ROUND(I476*H476,2)</f>
        <v>0</v>
      </c>
      <c r="BL476" s="3" t="s">
        <v>166</v>
      </c>
      <c r="BM476" s="249" t="s">
        <v>1045</v>
      </c>
    </row>
    <row r="477" s="251" customFormat="true" ht="12.8" hidden="false" customHeight="false" outlineLevel="0" collapsed="false">
      <c r="B477" s="252"/>
      <c r="C477" s="253"/>
      <c r="D477" s="254" t="s">
        <v>168</v>
      </c>
      <c r="E477" s="255"/>
      <c r="F477" s="256" t="s">
        <v>2258</v>
      </c>
      <c r="G477" s="253"/>
      <c r="H477" s="257" t="n">
        <v>60.226</v>
      </c>
      <c r="I477" s="258"/>
      <c r="J477" s="253"/>
      <c r="K477" s="253"/>
      <c r="L477" s="259"/>
      <c r="M477" s="260"/>
      <c r="N477" s="261"/>
      <c r="O477" s="261"/>
      <c r="P477" s="261"/>
      <c r="Q477" s="261"/>
      <c r="R477" s="261"/>
      <c r="S477" s="261"/>
      <c r="T477" s="262"/>
      <c r="AT477" s="263" t="s">
        <v>168</v>
      </c>
      <c r="AU477" s="263" t="s">
        <v>86</v>
      </c>
      <c r="AV477" s="251" t="s">
        <v>88</v>
      </c>
      <c r="AW477" s="251" t="s">
        <v>35</v>
      </c>
      <c r="AX477" s="251" t="s">
        <v>86</v>
      </c>
      <c r="AY477" s="263" t="s">
        <v>160</v>
      </c>
    </row>
    <row r="478" s="264" customFormat="true" ht="12.8" hidden="false" customHeight="false" outlineLevel="0" collapsed="false">
      <c r="B478" s="265"/>
      <c r="C478" s="266"/>
      <c r="D478" s="254" t="s">
        <v>168</v>
      </c>
      <c r="E478" s="267"/>
      <c r="F478" s="268" t="s">
        <v>2137</v>
      </c>
      <c r="G478" s="266"/>
      <c r="H478" s="269" t="n">
        <v>60.226</v>
      </c>
      <c r="I478" s="270"/>
      <c r="J478" s="266"/>
      <c r="K478" s="266"/>
      <c r="L478" s="271"/>
      <c r="M478" s="272"/>
      <c r="N478" s="273"/>
      <c r="O478" s="273"/>
      <c r="P478" s="273"/>
      <c r="Q478" s="273"/>
      <c r="R478" s="273"/>
      <c r="S478" s="273"/>
      <c r="T478" s="274"/>
      <c r="AT478" s="275" t="s">
        <v>168</v>
      </c>
      <c r="AU478" s="275" t="s">
        <v>86</v>
      </c>
      <c r="AV478" s="264" t="s">
        <v>166</v>
      </c>
      <c r="AW478" s="264" t="s">
        <v>35</v>
      </c>
      <c r="AX478" s="264" t="s">
        <v>79</v>
      </c>
      <c r="AY478" s="275" t="s">
        <v>160</v>
      </c>
    </row>
    <row r="479" s="276" customFormat="true" ht="12.8" hidden="false" customHeight="false" outlineLevel="0" collapsed="false">
      <c r="B479" s="277"/>
      <c r="C479" s="278"/>
      <c r="D479" s="254" t="s">
        <v>168</v>
      </c>
      <c r="E479" s="279"/>
      <c r="F479" s="280" t="s">
        <v>2138</v>
      </c>
      <c r="G479" s="278"/>
      <c r="H479" s="279"/>
      <c r="I479" s="281"/>
      <c r="J479" s="278"/>
      <c r="K479" s="278"/>
      <c r="L479" s="282"/>
      <c r="M479" s="283"/>
      <c r="N479" s="284"/>
      <c r="O479" s="284"/>
      <c r="P479" s="284"/>
      <c r="Q479" s="284"/>
      <c r="R479" s="284"/>
      <c r="S479" s="284"/>
      <c r="T479" s="285"/>
      <c r="AT479" s="286" t="s">
        <v>168</v>
      </c>
      <c r="AU479" s="286" t="s">
        <v>86</v>
      </c>
      <c r="AV479" s="276" t="s">
        <v>86</v>
      </c>
      <c r="AW479" s="276" t="s">
        <v>35</v>
      </c>
      <c r="AX479" s="276" t="s">
        <v>79</v>
      </c>
      <c r="AY479" s="286" t="s">
        <v>160</v>
      </c>
    </row>
    <row r="480" s="276" customFormat="true" ht="12.8" hidden="false" customHeight="false" outlineLevel="0" collapsed="false">
      <c r="B480" s="277"/>
      <c r="C480" s="278"/>
      <c r="D480" s="254" t="s">
        <v>168</v>
      </c>
      <c r="E480" s="279"/>
      <c r="F480" s="280" t="s">
        <v>2139</v>
      </c>
      <c r="G480" s="278"/>
      <c r="H480" s="279"/>
      <c r="I480" s="281"/>
      <c r="J480" s="278"/>
      <c r="K480" s="278"/>
      <c r="L480" s="282"/>
      <c r="M480" s="283"/>
      <c r="N480" s="284"/>
      <c r="O480" s="284"/>
      <c r="P480" s="284"/>
      <c r="Q480" s="284"/>
      <c r="R480" s="284"/>
      <c r="S480" s="284"/>
      <c r="T480" s="285"/>
      <c r="AT480" s="286" t="s">
        <v>168</v>
      </c>
      <c r="AU480" s="286" t="s">
        <v>86</v>
      </c>
      <c r="AV480" s="276" t="s">
        <v>86</v>
      </c>
      <c r="AW480" s="276" t="s">
        <v>35</v>
      </c>
      <c r="AX480" s="276" t="s">
        <v>79</v>
      </c>
      <c r="AY480" s="286" t="s">
        <v>160</v>
      </c>
    </row>
    <row r="481" s="276" customFormat="true" ht="12.8" hidden="false" customHeight="false" outlineLevel="0" collapsed="false">
      <c r="B481" s="277"/>
      <c r="C481" s="278"/>
      <c r="D481" s="254" t="s">
        <v>168</v>
      </c>
      <c r="E481" s="279"/>
      <c r="F481" s="280" t="s">
        <v>2140</v>
      </c>
      <c r="G481" s="278"/>
      <c r="H481" s="279"/>
      <c r="I481" s="281"/>
      <c r="J481" s="278"/>
      <c r="K481" s="278"/>
      <c r="L481" s="282"/>
      <c r="M481" s="283"/>
      <c r="N481" s="284"/>
      <c r="O481" s="284"/>
      <c r="P481" s="284"/>
      <c r="Q481" s="284"/>
      <c r="R481" s="284"/>
      <c r="S481" s="284"/>
      <c r="T481" s="285"/>
      <c r="AT481" s="286" t="s">
        <v>168</v>
      </c>
      <c r="AU481" s="286" t="s">
        <v>86</v>
      </c>
      <c r="AV481" s="276" t="s">
        <v>86</v>
      </c>
      <c r="AW481" s="276" t="s">
        <v>35</v>
      </c>
      <c r="AX481" s="276" t="s">
        <v>79</v>
      </c>
      <c r="AY481" s="286" t="s">
        <v>160</v>
      </c>
    </row>
    <row r="482" s="31" customFormat="true" ht="16.5" hidden="false" customHeight="true" outlineLevel="0" collapsed="false">
      <c r="A482" s="24"/>
      <c r="B482" s="25"/>
      <c r="C482" s="287" t="s">
        <v>757</v>
      </c>
      <c r="D482" s="287" t="s">
        <v>262</v>
      </c>
      <c r="E482" s="288" t="s">
        <v>2259</v>
      </c>
      <c r="F482" s="289" t="s">
        <v>2260</v>
      </c>
      <c r="G482" s="290" t="s">
        <v>221</v>
      </c>
      <c r="H482" s="291" t="n">
        <v>69.26</v>
      </c>
      <c r="I482" s="292"/>
      <c r="J482" s="293" t="n">
        <f aca="false">ROUND(I482*H482,2)</f>
        <v>0</v>
      </c>
      <c r="K482" s="294"/>
      <c r="L482" s="295"/>
      <c r="M482" s="296"/>
      <c r="N482" s="297" t="s">
        <v>44</v>
      </c>
      <c r="O482" s="74"/>
      <c r="P482" s="247" t="n">
        <f aca="false">O482*H482</f>
        <v>0</v>
      </c>
      <c r="Q482" s="247" t="n">
        <v>0</v>
      </c>
      <c r="R482" s="247" t="n">
        <f aca="false">Q482*H482</f>
        <v>0</v>
      </c>
      <c r="S482" s="247" t="n">
        <v>0</v>
      </c>
      <c r="T482" s="248" t="n">
        <f aca="false">S482*H482</f>
        <v>0</v>
      </c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R482" s="249" t="s">
        <v>200</v>
      </c>
      <c r="AT482" s="249" t="s">
        <v>262</v>
      </c>
      <c r="AU482" s="249" t="s">
        <v>86</v>
      </c>
      <c r="AY482" s="3" t="s">
        <v>160</v>
      </c>
      <c r="BE482" s="250" t="n">
        <f aca="false">IF(N482="základní",J482,0)</f>
        <v>0</v>
      </c>
      <c r="BF482" s="250" t="n">
        <f aca="false">IF(N482="snížená",J482,0)</f>
        <v>0</v>
      </c>
      <c r="BG482" s="250" t="n">
        <f aca="false">IF(N482="zákl. přenesená",J482,0)</f>
        <v>0</v>
      </c>
      <c r="BH482" s="250" t="n">
        <f aca="false">IF(N482="sníž. přenesená",J482,0)</f>
        <v>0</v>
      </c>
      <c r="BI482" s="250" t="n">
        <f aca="false">IF(N482="nulová",J482,0)</f>
        <v>0</v>
      </c>
      <c r="BJ482" s="3" t="s">
        <v>86</v>
      </c>
      <c r="BK482" s="250" t="n">
        <f aca="false">ROUND(I482*H482,2)</f>
        <v>0</v>
      </c>
      <c r="BL482" s="3" t="s">
        <v>166</v>
      </c>
      <c r="BM482" s="249" t="s">
        <v>1051</v>
      </c>
    </row>
    <row r="483" s="251" customFormat="true" ht="12.8" hidden="false" customHeight="false" outlineLevel="0" collapsed="false">
      <c r="B483" s="252"/>
      <c r="C483" s="253"/>
      <c r="D483" s="254" t="s">
        <v>168</v>
      </c>
      <c r="E483" s="255"/>
      <c r="F483" s="256" t="s">
        <v>2261</v>
      </c>
      <c r="G483" s="253"/>
      <c r="H483" s="257" t="n">
        <v>69.26</v>
      </c>
      <c r="I483" s="258"/>
      <c r="J483" s="253"/>
      <c r="K483" s="253"/>
      <c r="L483" s="259"/>
      <c r="M483" s="260"/>
      <c r="N483" s="261"/>
      <c r="O483" s="261"/>
      <c r="P483" s="261"/>
      <c r="Q483" s="261"/>
      <c r="R483" s="261"/>
      <c r="S483" s="261"/>
      <c r="T483" s="262"/>
      <c r="AT483" s="263" t="s">
        <v>168</v>
      </c>
      <c r="AU483" s="263" t="s">
        <v>86</v>
      </c>
      <c r="AV483" s="251" t="s">
        <v>88</v>
      </c>
      <c r="AW483" s="251" t="s">
        <v>35</v>
      </c>
      <c r="AX483" s="251" t="s">
        <v>86</v>
      </c>
      <c r="AY483" s="263" t="s">
        <v>160</v>
      </c>
    </row>
    <row r="484" s="264" customFormat="true" ht="12.8" hidden="false" customHeight="false" outlineLevel="0" collapsed="false">
      <c r="B484" s="265"/>
      <c r="C484" s="266"/>
      <c r="D484" s="254" t="s">
        <v>168</v>
      </c>
      <c r="E484" s="267"/>
      <c r="F484" s="268" t="s">
        <v>2137</v>
      </c>
      <c r="G484" s="266"/>
      <c r="H484" s="269" t="n">
        <v>69.26</v>
      </c>
      <c r="I484" s="270"/>
      <c r="J484" s="266"/>
      <c r="K484" s="266"/>
      <c r="L484" s="271"/>
      <c r="M484" s="272"/>
      <c r="N484" s="273"/>
      <c r="O484" s="273"/>
      <c r="P484" s="273"/>
      <c r="Q484" s="273"/>
      <c r="R484" s="273"/>
      <c r="S484" s="273"/>
      <c r="T484" s="274"/>
      <c r="AT484" s="275" t="s">
        <v>168</v>
      </c>
      <c r="AU484" s="275" t="s">
        <v>86</v>
      </c>
      <c r="AV484" s="264" t="s">
        <v>166</v>
      </c>
      <c r="AW484" s="264" t="s">
        <v>35</v>
      </c>
      <c r="AX484" s="264" t="s">
        <v>79</v>
      </c>
      <c r="AY484" s="275" t="s">
        <v>160</v>
      </c>
    </row>
    <row r="485" s="276" customFormat="true" ht="12.8" hidden="false" customHeight="false" outlineLevel="0" collapsed="false">
      <c r="B485" s="277"/>
      <c r="C485" s="278"/>
      <c r="D485" s="254" t="s">
        <v>168</v>
      </c>
      <c r="E485" s="279"/>
      <c r="F485" s="280" t="s">
        <v>2138</v>
      </c>
      <c r="G485" s="278"/>
      <c r="H485" s="279"/>
      <c r="I485" s="281"/>
      <c r="J485" s="278"/>
      <c r="K485" s="278"/>
      <c r="L485" s="282"/>
      <c r="M485" s="283"/>
      <c r="N485" s="284"/>
      <c r="O485" s="284"/>
      <c r="P485" s="284"/>
      <c r="Q485" s="284"/>
      <c r="R485" s="284"/>
      <c r="S485" s="284"/>
      <c r="T485" s="285"/>
      <c r="AT485" s="286" t="s">
        <v>168</v>
      </c>
      <c r="AU485" s="286" t="s">
        <v>86</v>
      </c>
      <c r="AV485" s="276" t="s">
        <v>86</v>
      </c>
      <c r="AW485" s="276" t="s">
        <v>35</v>
      </c>
      <c r="AX485" s="276" t="s">
        <v>79</v>
      </c>
      <c r="AY485" s="286" t="s">
        <v>160</v>
      </c>
    </row>
    <row r="486" s="276" customFormat="true" ht="12.8" hidden="false" customHeight="false" outlineLevel="0" collapsed="false">
      <c r="B486" s="277"/>
      <c r="C486" s="278"/>
      <c r="D486" s="254" t="s">
        <v>168</v>
      </c>
      <c r="E486" s="279"/>
      <c r="F486" s="280" t="s">
        <v>2139</v>
      </c>
      <c r="G486" s="278"/>
      <c r="H486" s="279"/>
      <c r="I486" s="281"/>
      <c r="J486" s="278"/>
      <c r="K486" s="278"/>
      <c r="L486" s="282"/>
      <c r="M486" s="283"/>
      <c r="N486" s="284"/>
      <c r="O486" s="284"/>
      <c r="P486" s="284"/>
      <c r="Q486" s="284"/>
      <c r="R486" s="284"/>
      <c r="S486" s="284"/>
      <c r="T486" s="285"/>
      <c r="AT486" s="286" t="s">
        <v>168</v>
      </c>
      <c r="AU486" s="286" t="s">
        <v>86</v>
      </c>
      <c r="AV486" s="276" t="s">
        <v>86</v>
      </c>
      <c r="AW486" s="276" t="s">
        <v>35</v>
      </c>
      <c r="AX486" s="276" t="s">
        <v>79</v>
      </c>
      <c r="AY486" s="286" t="s">
        <v>160</v>
      </c>
    </row>
    <row r="487" s="276" customFormat="true" ht="12.8" hidden="false" customHeight="false" outlineLevel="0" collapsed="false">
      <c r="B487" s="277"/>
      <c r="C487" s="278"/>
      <c r="D487" s="254" t="s">
        <v>168</v>
      </c>
      <c r="E487" s="279"/>
      <c r="F487" s="280" t="s">
        <v>2140</v>
      </c>
      <c r="G487" s="278"/>
      <c r="H487" s="279"/>
      <c r="I487" s="281"/>
      <c r="J487" s="278"/>
      <c r="K487" s="278"/>
      <c r="L487" s="282"/>
      <c r="M487" s="283"/>
      <c r="N487" s="284"/>
      <c r="O487" s="284"/>
      <c r="P487" s="284"/>
      <c r="Q487" s="284"/>
      <c r="R487" s="284"/>
      <c r="S487" s="284"/>
      <c r="T487" s="285"/>
      <c r="AT487" s="286" t="s">
        <v>168</v>
      </c>
      <c r="AU487" s="286" t="s">
        <v>86</v>
      </c>
      <c r="AV487" s="276" t="s">
        <v>86</v>
      </c>
      <c r="AW487" s="276" t="s">
        <v>35</v>
      </c>
      <c r="AX487" s="276" t="s">
        <v>79</v>
      </c>
      <c r="AY487" s="286" t="s">
        <v>160</v>
      </c>
    </row>
    <row r="488" s="31" customFormat="true" ht="16.5" hidden="false" customHeight="true" outlineLevel="0" collapsed="false">
      <c r="A488" s="24"/>
      <c r="B488" s="25"/>
      <c r="C488" s="287" t="s">
        <v>762</v>
      </c>
      <c r="D488" s="287" t="s">
        <v>262</v>
      </c>
      <c r="E488" s="288" t="s">
        <v>2262</v>
      </c>
      <c r="F488" s="289" t="s">
        <v>2263</v>
      </c>
      <c r="G488" s="290" t="s">
        <v>221</v>
      </c>
      <c r="H488" s="291" t="n">
        <v>24.091</v>
      </c>
      <c r="I488" s="292"/>
      <c r="J488" s="293" t="n">
        <f aca="false">ROUND(I488*H488,2)</f>
        <v>0</v>
      </c>
      <c r="K488" s="294"/>
      <c r="L488" s="295"/>
      <c r="M488" s="296"/>
      <c r="N488" s="297" t="s">
        <v>44</v>
      </c>
      <c r="O488" s="74"/>
      <c r="P488" s="247" t="n">
        <f aca="false">O488*H488</f>
        <v>0</v>
      </c>
      <c r="Q488" s="247" t="n">
        <v>0</v>
      </c>
      <c r="R488" s="247" t="n">
        <f aca="false">Q488*H488</f>
        <v>0</v>
      </c>
      <c r="S488" s="247" t="n">
        <v>0</v>
      </c>
      <c r="T488" s="248" t="n">
        <f aca="false">S488*H488</f>
        <v>0</v>
      </c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R488" s="249" t="s">
        <v>200</v>
      </c>
      <c r="AT488" s="249" t="s">
        <v>262</v>
      </c>
      <c r="AU488" s="249" t="s">
        <v>86</v>
      </c>
      <c r="AY488" s="3" t="s">
        <v>160</v>
      </c>
      <c r="BE488" s="250" t="n">
        <f aca="false">IF(N488="základní",J488,0)</f>
        <v>0</v>
      </c>
      <c r="BF488" s="250" t="n">
        <f aca="false">IF(N488="snížená",J488,0)</f>
        <v>0</v>
      </c>
      <c r="BG488" s="250" t="n">
        <f aca="false">IF(N488="zákl. přenesená",J488,0)</f>
        <v>0</v>
      </c>
      <c r="BH488" s="250" t="n">
        <f aca="false">IF(N488="sníž. přenesená",J488,0)</f>
        <v>0</v>
      </c>
      <c r="BI488" s="250" t="n">
        <f aca="false">IF(N488="nulová",J488,0)</f>
        <v>0</v>
      </c>
      <c r="BJ488" s="3" t="s">
        <v>86</v>
      </c>
      <c r="BK488" s="250" t="n">
        <f aca="false">ROUND(I488*H488,2)</f>
        <v>0</v>
      </c>
      <c r="BL488" s="3" t="s">
        <v>166</v>
      </c>
      <c r="BM488" s="249" t="s">
        <v>1057</v>
      </c>
    </row>
    <row r="489" s="251" customFormat="true" ht="12.8" hidden="false" customHeight="false" outlineLevel="0" collapsed="false">
      <c r="B489" s="252"/>
      <c r="C489" s="253"/>
      <c r="D489" s="254" t="s">
        <v>168</v>
      </c>
      <c r="E489" s="255"/>
      <c r="F489" s="256" t="s">
        <v>2264</v>
      </c>
      <c r="G489" s="253"/>
      <c r="H489" s="257" t="n">
        <v>24.091</v>
      </c>
      <c r="I489" s="258"/>
      <c r="J489" s="253"/>
      <c r="K489" s="253"/>
      <c r="L489" s="259"/>
      <c r="M489" s="260"/>
      <c r="N489" s="261"/>
      <c r="O489" s="261"/>
      <c r="P489" s="261"/>
      <c r="Q489" s="261"/>
      <c r="R489" s="261"/>
      <c r="S489" s="261"/>
      <c r="T489" s="262"/>
      <c r="AT489" s="263" t="s">
        <v>168</v>
      </c>
      <c r="AU489" s="263" t="s">
        <v>86</v>
      </c>
      <c r="AV489" s="251" t="s">
        <v>88</v>
      </c>
      <c r="AW489" s="251" t="s">
        <v>35</v>
      </c>
      <c r="AX489" s="251" t="s">
        <v>86</v>
      </c>
      <c r="AY489" s="263" t="s">
        <v>160</v>
      </c>
    </row>
    <row r="490" s="264" customFormat="true" ht="12.8" hidden="false" customHeight="false" outlineLevel="0" collapsed="false">
      <c r="B490" s="265"/>
      <c r="C490" s="266"/>
      <c r="D490" s="254" t="s">
        <v>168</v>
      </c>
      <c r="E490" s="267"/>
      <c r="F490" s="268" t="s">
        <v>2137</v>
      </c>
      <c r="G490" s="266"/>
      <c r="H490" s="269" t="n">
        <v>24.091</v>
      </c>
      <c r="I490" s="270"/>
      <c r="J490" s="266"/>
      <c r="K490" s="266"/>
      <c r="L490" s="271"/>
      <c r="M490" s="272"/>
      <c r="N490" s="273"/>
      <c r="O490" s="273"/>
      <c r="P490" s="273"/>
      <c r="Q490" s="273"/>
      <c r="R490" s="273"/>
      <c r="S490" s="273"/>
      <c r="T490" s="274"/>
      <c r="AT490" s="275" t="s">
        <v>168</v>
      </c>
      <c r="AU490" s="275" t="s">
        <v>86</v>
      </c>
      <c r="AV490" s="264" t="s">
        <v>166</v>
      </c>
      <c r="AW490" s="264" t="s">
        <v>35</v>
      </c>
      <c r="AX490" s="264" t="s">
        <v>79</v>
      </c>
      <c r="AY490" s="275" t="s">
        <v>160</v>
      </c>
    </row>
    <row r="491" s="276" customFormat="true" ht="12.8" hidden="false" customHeight="false" outlineLevel="0" collapsed="false">
      <c r="B491" s="277"/>
      <c r="C491" s="278"/>
      <c r="D491" s="254" t="s">
        <v>168</v>
      </c>
      <c r="E491" s="279"/>
      <c r="F491" s="280" t="s">
        <v>2138</v>
      </c>
      <c r="G491" s="278"/>
      <c r="H491" s="279"/>
      <c r="I491" s="281"/>
      <c r="J491" s="278"/>
      <c r="K491" s="278"/>
      <c r="L491" s="282"/>
      <c r="M491" s="283"/>
      <c r="N491" s="284"/>
      <c r="O491" s="284"/>
      <c r="P491" s="284"/>
      <c r="Q491" s="284"/>
      <c r="R491" s="284"/>
      <c r="S491" s="284"/>
      <c r="T491" s="285"/>
      <c r="AT491" s="286" t="s">
        <v>168</v>
      </c>
      <c r="AU491" s="286" t="s">
        <v>86</v>
      </c>
      <c r="AV491" s="276" t="s">
        <v>86</v>
      </c>
      <c r="AW491" s="276" t="s">
        <v>35</v>
      </c>
      <c r="AX491" s="276" t="s">
        <v>79</v>
      </c>
      <c r="AY491" s="286" t="s">
        <v>160</v>
      </c>
    </row>
    <row r="492" s="276" customFormat="true" ht="12.8" hidden="false" customHeight="false" outlineLevel="0" collapsed="false">
      <c r="B492" s="277"/>
      <c r="C492" s="278"/>
      <c r="D492" s="254" t="s">
        <v>168</v>
      </c>
      <c r="E492" s="279"/>
      <c r="F492" s="280" t="s">
        <v>2139</v>
      </c>
      <c r="G492" s="278"/>
      <c r="H492" s="279"/>
      <c r="I492" s="281"/>
      <c r="J492" s="278"/>
      <c r="K492" s="278"/>
      <c r="L492" s="282"/>
      <c r="M492" s="283"/>
      <c r="N492" s="284"/>
      <c r="O492" s="284"/>
      <c r="P492" s="284"/>
      <c r="Q492" s="284"/>
      <c r="R492" s="284"/>
      <c r="S492" s="284"/>
      <c r="T492" s="285"/>
      <c r="AT492" s="286" t="s">
        <v>168</v>
      </c>
      <c r="AU492" s="286" t="s">
        <v>86</v>
      </c>
      <c r="AV492" s="276" t="s">
        <v>86</v>
      </c>
      <c r="AW492" s="276" t="s">
        <v>35</v>
      </c>
      <c r="AX492" s="276" t="s">
        <v>79</v>
      </c>
      <c r="AY492" s="286" t="s">
        <v>160</v>
      </c>
    </row>
    <row r="493" s="276" customFormat="true" ht="12.8" hidden="false" customHeight="false" outlineLevel="0" collapsed="false">
      <c r="B493" s="277"/>
      <c r="C493" s="278"/>
      <c r="D493" s="254" t="s">
        <v>168</v>
      </c>
      <c r="E493" s="279"/>
      <c r="F493" s="280" t="s">
        <v>2140</v>
      </c>
      <c r="G493" s="278"/>
      <c r="H493" s="279"/>
      <c r="I493" s="281"/>
      <c r="J493" s="278"/>
      <c r="K493" s="278"/>
      <c r="L493" s="282"/>
      <c r="M493" s="283"/>
      <c r="N493" s="284"/>
      <c r="O493" s="284"/>
      <c r="P493" s="284"/>
      <c r="Q493" s="284"/>
      <c r="R493" s="284"/>
      <c r="S493" s="284"/>
      <c r="T493" s="285"/>
      <c r="AT493" s="286" t="s">
        <v>168</v>
      </c>
      <c r="AU493" s="286" t="s">
        <v>86</v>
      </c>
      <c r="AV493" s="276" t="s">
        <v>86</v>
      </c>
      <c r="AW493" s="276" t="s">
        <v>35</v>
      </c>
      <c r="AX493" s="276" t="s">
        <v>79</v>
      </c>
      <c r="AY493" s="286" t="s">
        <v>160</v>
      </c>
    </row>
    <row r="494" s="31" customFormat="true" ht="16.5" hidden="false" customHeight="true" outlineLevel="0" collapsed="false">
      <c r="A494" s="24"/>
      <c r="B494" s="25"/>
      <c r="C494" s="287" t="s">
        <v>767</v>
      </c>
      <c r="D494" s="287" t="s">
        <v>262</v>
      </c>
      <c r="E494" s="288" t="s">
        <v>2265</v>
      </c>
      <c r="F494" s="289" t="s">
        <v>2266</v>
      </c>
      <c r="G494" s="290" t="s">
        <v>2135</v>
      </c>
      <c r="H494" s="291" t="n">
        <v>120.453</v>
      </c>
      <c r="I494" s="292"/>
      <c r="J494" s="293" t="n">
        <f aca="false">ROUND(I494*H494,2)</f>
        <v>0</v>
      </c>
      <c r="K494" s="294"/>
      <c r="L494" s="295"/>
      <c r="M494" s="296"/>
      <c r="N494" s="297" t="s">
        <v>44</v>
      </c>
      <c r="O494" s="74"/>
      <c r="P494" s="247" t="n">
        <f aca="false">O494*H494</f>
        <v>0</v>
      </c>
      <c r="Q494" s="247" t="n">
        <v>0</v>
      </c>
      <c r="R494" s="247" t="n">
        <f aca="false">Q494*H494</f>
        <v>0</v>
      </c>
      <c r="S494" s="247" t="n">
        <v>0</v>
      </c>
      <c r="T494" s="248" t="n">
        <f aca="false">S494*H494</f>
        <v>0</v>
      </c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R494" s="249" t="s">
        <v>200</v>
      </c>
      <c r="AT494" s="249" t="s">
        <v>262</v>
      </c>
      <c r="AU494" s="249" t="s">
        <v>86</v>
      </c>
      <c r="AY494" s="3" t="s">
        <v>160</v>
      </c>
      <c r="BE494" s="250" t="n">
        <f aca="false">IF(N494="základní",J494,0)</f>
        <v>0</v>
      </c>
      <c r="BF494" s="250" t="n">
        <f aca="false">IF(N494="snížená",J494,0)</f>
        <v>0</v>
      </c>
      <c r="BG494" s="250" t="n">
        <f aca="false">IF(N494="zákl. přenesená",J494,0)</f>
        <v>0</v>
      </c>
      <c r="BH494" s="250" t="n">
        <f aca="false">IF(N494="sníž. přenesená",J494,0)</f>
        <v>0</v>
      </c>
      <c r="BI494" s="250" t="n">
        <f aca="false">IF(N494="nulová",J494,0)</f>
        <v>0</v>
      </c>
      <c r="BJ494" s="3" t="s">
        <v>86</v>
      </c>
      <c r="BK494" s="250" t="n">
        <f aca="false">ROUND(I494*H494,2)</f>
        <v>0</v>
      </c>
      <c r="BL494" s="3" t="s">
        <v>166</v>
      </c>
      <c r="BM494" s="249" t="s">
        <v>1066</v>
      </c>
    </row>
    <row r="495" s="251" customFormat="true" ht="12.8" hidden="false" customHeight="false" outlineLevel="0" collapsed="false">
      <c r="B495" s="252"/>
      <c r="C495" s="253"/>
      <c r="D495" s="254" t="s">
        <v>168</v>
      </c>
      <c r="E495" s="255"/>
      <c r="F495" s="256" t="s">
        <v>2267</v>
      </c>
      <c r="G495" s="253"/>
      <c r="H495" s="257" t="n">
        <v>120.453</v>
      </c>
      <c r="I495" s="258"/>
      <c r="J495" s="253"/>
      <c r="K495" s="253"/>
      <c r="L495" s="259"/>
      <c r="M495" s="260"/>
      <c r="N495" s="261"/>
      <c r="O495" s="261"/>
      <c r="P495" s="261"/>
      <c r="Q495" s="261"/>
      <c r="R495" s="261"/>
      <c r="S495" s="261"/>
      <c r="T495" s="262"/>
      <c r="AT495" s="263" t="s">
        <v>168</v>
      </c>
      <c r="AU495" s="263" t="s">
        <v>86</v>
      </c>
      <c r="AV495" s="251" t="s">
        <v>88</v>
      </c>
      <c r="AW495" s="251" t="s">
        <v>35</v>
      </c>
      <c r="AX495" s="251" t="s">
        <v>86</v>
      </c>
      <c r="AY495" s="263" t="s">
        <v>160</v>
      </c>
    </row>
    <row r="496" s="264" customFormat="true" ht="12.8" hidden="false" customHeight="false" outlineLevel="0" collapsed="false">
      <c r="B496" s="265"/>
      <c r="C496" s="266"/>
      <c r="D496" s="254" t="s">
        <v>168</v>
      </c>
      <c r="E496" s="267"/>
      <c r="F496" s="268" t="s">
        <v>2137</v>
      </c>
      <c r="G496" s="266"/>
      <c r="H496" s="269" t="n">
        <v>120.453</v>
      </c>
      <c r="I496" s="270"/>
      <c r="J496" s="266"/>
      <c r="K496" s="266"/>
      <c r="L496" s="271"/>
      <c r="M496" s="272"/>
      <c r="N496" s="273"/>
      <c r="O496" s="273"/>
      <c r="P496" s="273"/>
      <c r="Q496" s="273"/>
      <c r="R496" s="273"/>
      <c r="S496" s="273"/>
      <c r="T496" s="274"/>
      <c r="AT496" s="275" t="s">
        <v>168</v>
      </c>
      <c r="AU496" s="275" t="s">
        <v>86</v>
      </c>
      <c r="AV496" s="264" t="s">
        <v>166</v>
      </c>
      <c r="AW496" s="264" t="s">
        <v>35</v>
      </c>
      <c r="AX496" s="264" t="s">
        <v>79</v>
      </c>
      <c r="AY496" s="275" t="s">
        <v>160</v>
      </c>
    </row>
    <row r="497" s="276" customFormat="true" ht="12.8" hidden="false" customHeight="false" outlineLevel="0" collapsed="false">
      <c r="B497" s="277"/>
      <c r="C497" s="278"/>
      <c r="D497" s="254" t="s">
        <v>168</v>
      </c>
      <c r="E497" s="279"/>
      <c r="F497" s="280" t="s">
        <v>2138</v>
      </c>
      <c r="G497" s="278"/>
      <c r="H497" s="279"/>
      <c r="I497" s="281"/>
      <c r="J497" s="278"/>
      <c r="K497" s="278"/>
      <c r="L497" s="282"/>
      <c r="M497" s="283"/>
      <c r="N497" s="284"/>
      <c r="O497" s="284"/>
      <c r="P497" s="284"/>
      <c r="Q497" s="284"/>
      <c r="R497" s="284"/>
      <c r="S497" s="284"/>
      <c r="T497" s="285"/>
      <c r="AT497" s="286" t="s">
        <v>168</v>
      </c>
      <c r="AU497" s="286" t="s">
        <v>86</v>
      </c>
      <c r="AV497" s="276" t="s">
        <v>86</v>
      </c>
      <c r="AW497" s="276" t="s">
        <v>35</v>
      </c>
      <c r="AX497" s="276" t="s">
        <v>79</v>
      </c>
      <c r="AY497" s="286" t="s">
        <v>160</v>
      </c>
    </row>
    <row r="498" s="276" customFormat="true" ht="12.8" hidden="false" customHeight="false" outlineLevel="0" collapsed="false">
      <c r="B498" s="277"/>
      <c r="C498" s="278"/>
      <c r="D498" s="254" t="s">
        <v>168</v>
      </c>
      <c r="E498" s="279"/>
      <c r="F498" s="280" t="s">
        <v>2139</v>
      </c>
      <c r="G498" s="278"/>
      <c r="H498" s="279"/>
      <c r="I498" s="281"/>
      <c r="J498" s="278"/>
      <c r="K498" s="278"/>
      <c r="L498" s="282"/>
      <c r="M498" s="283"/>
      <c r="N498" s="284"/>
      <c r="O498" s="284"/>
      <c r="P498" s="284"/>
      <c r="Q498" s="284"/>
      <c r="R498" s="284"/>
      <c r="S498" s="284"/>
      <c r="T498" s="285"/>
      <c r="AT498" s="286" t="s">
        <v>168</v>
      </c>
      <c r="AU498" s="286" t="s">
        <v>86</v>
      </c>
      <c r="AV498" s="276" t="s">
        <v>86</v>
      </c>
      <c r="AW498" s="276" t="s">
        <v>35</v>
      </c>
      <c r="AX498" s="276" t="s">
        <v>79</v>
      </c>
      <c r="AY498" s="286" t="s">
        <v>160</v>
      </c>
    </row>
    <row r="499" s="276" customFormat="true" ht="12.8" hidden="false" customHeight="false" outlineLevel="0" collapsed="false">
      <c r="B499" s="277"/>
      <c r="C499" s="278"/>
      <c r="D499" s="254" t="s">
        <v>168</v>
      </c>
      <c r="E499" s="279"/>
      <c r="F499" s="280" t="s">
        <v>2140</v>
      </c>
      <c r="G499" s="278"/>
      <c r="H499" s="279"/>
      <c r="I499" s="281"/>
      <c r="J499" s="278"/>
      <c r="K499" s="278"/>
      <c r="L499" s="282"/>
      <c r="M499" s="283"/>
      <c r="N499" s="284"/>
      <c r="O499" s="284"/>
      <c r="P499" s="284"/>
      <c r="Q499" s="284"/>
      <c r="R499" s="284"/>
      <c r="S499" s="284"/>
      <c r="T499" s="285"/>
      <c r="AT499" s="286" t="s">
        <v>168</v>
      </c>
      <c r="AU499" s="286" t="s">
        <v>86</v>
      </c>
      <c r="AV499" s="276" t="s">
        <v>86</v>
      </c>
      <c r="AW499" s="276" t="s">
        <v>35</v>
      </c>
      <c r="AX499" s="276" t="s">
        <v>79</v>
      </c>
      <c r="AY499" s="286" t="s">
        <v>160</v>
      </c>
    </row>
    <row r="500" s="31" customFormat="true" ht="16.5" hidden="false" customHeight="true" outlineLevel="0" collapsed="false">
      <c r="A500" s="24"/>
      <c r="B500" s="25"/>
      <c r="C500" s="287" t="s">
        <v>772</v>
      </c>
      <c r="D500" s="287" t="s">
        <v>262</v>
      </c>
      <c r="E500" s="288" t="s">
        <v>2268</v>
      </c>
      <c r="F500" s="289" t="s">
        <v>2269</v>
      </c>
      <c r="G500" s="290" t="s">
        <v>2135</v>
      </c>
      <c r="H500" s="291" t="n">
        <v>120.453</v>
      </c>
      <c r="I500" s="292"/>
      <c r="J500" s="293" t="n">
        <f aca="false">ROUND(I500*H500,2)</f>
        <v>0</v>
      </c>
      <c r="K500" s="294"/>
      <c r="L500" s="295"/>
      <c r="M500" s="296"/>
      <c r="N500" s="297" t="s">
        <v>44</v>
      </c>
      <c r="O500" s="74"/>
      <c r="P500" s="247" t="n">
        <f aca="false">O500*H500</f>
        <v>0</v>
      </c>
      <c r="Q500" s="247" t="n">
        <v>0</v>
      </c>
      <c r="R500" s="247" t="n">
        <f aca="false">Q500*H500</f>
        <v>0</v>
      </c>
      <c r="S500" s="247" t="n">
        <v>0</v>
      </c>
      <c r="T500" s="248" t="n">
        <f aca="false">S500*H500</f>
        <v>0</v>
      </c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R500" s="249" t="s">
        <v>200</v>
      </c>
      <c r="AT500" s="249" t="s">
        <v>262</v>
      </c>
      <c r="AU500" s="249" t="s">
        <v>86</v>
      </c>
      <c r="AY500" s="3" t="s">
        <v>160</v>
      </c>
      <c r="BE500" s="250" t="n">
        <f aca="false">IF(N500="základní",J500,0)</f>
        <v>0</v>
      </c>
      <c r="BF500" s="250" t="n">
        <f aca="false">IF(N500="snížená",J500,0)</f>
        <v>0</v>
      </c>
      <c r="BG500" s="250" t="n">
        <f aca="false">IF(N500="zákl. přenesená",J500,0)</f>
        <v>0</v>
      </c>
      <c r="BH500" s="250" t="n">
        <f aca="false">IF(N500="sníž. přenesená",J500,0)</f>
        <v>0</v>
      </c>
      <c r="BI500" s="250" t="n">
        <f aca="false">IF(N500="nulová",J500,0)</f>
        <v>0</v>
      </c>
      <c r="BJ500" s="3" t="s">
        <v>86</v>
      </c>
      <c r="BK500" s="250" t="n">
        <f aca="false">ROUND(I500*H500,2)</f>
        <v>0</v>
      </c>
      <c r="BL500" s="3" t="s">
        <v>166</v>
      </c>
      <c r="BM500" s="249" t="s">
        <v>1076</v>
      </c>
    </row>
    <row r="501" s="251" customFormat="true" ht="12.8" hidden="false" customHeight="false" outlineLevel="0" collapsed="false">
      <c r="B501" s="252"/>
      <c r="C501" s="253"/>
      <c r="D501" s="254" t="s">
        <v>168</v>
      </c>
      <c r="E501" s="255"/>
      <c r="F501" s="256" t="s">
        <v>2267</v>
      </c>
      <c r="G501" s="253"/>
      <c r="H501" s="257" t="n">
        <v>120.453</v>
      </c>
      <c r="I501" s="258"/>
      <c r="J501" s="253"/>
      <c r="K501" s="253"/>
      <c r="L501" s="259"/>
      <c r="M501" s="260"/>
      <c r="N501" s="261"/>
      <c r="O501" s="261"/>
      <c r="P501" s="261"/>
      <c r="Q501" s="261"/>
      <c r="R501" s="261"/>
      <c r="S501" s="261"/>
      <c r="T501" s="262"/>
      <c r="AT501" s="263" t="s">
        <v>168</v>
      </c>
      <c r="AU501" s="263" t="s">
        <v>86</v>
      </c>
      <c r="AV501" s="251" t="s">
        <v>88</v>
      </c>
      <c r="AW501" s="251" t="s">
        <v>35</v>
      </c>
      <c r="AX501" s="251" t="s">
        <v>86</v>
      </c>
      <c r="AY501" s="263" t="s">
        <v>160</v>
      </c>
    </row>
    <row r="502" s="264" customFormat="true" ht="12.8" hidden="false" customHeight="false" outlineLevel="0" collapsed="false">
      <c r="B502" s="265"/>
      <c r="C502" s="266"/>
      <c r="D502" s="254" t="s">
        <v>168</v>
      </c>
      <c r="E502" s="267"/>
      <c r="F502" s="268" t="s">
        <v>2137</v>
      </c>
      <c r="G502" s="266"/>
      <c r="H502" s="269" t="n">
        <v>120.453</v>
      </c>
      <c r="I502" s="270"/>
      <c r="J502" s="266"/>
      <c r="K502" s="266"/>
      <c r="L502" s="271"/>
      <c r="M502" s="272"/>
      <c r="N502" s="273"/>
      <c r="O502" s="273"/>
      <c r="P502" s="273"/>
      <c r="Q502" s="273"/>
      <c r="R502" s="273"/>
      <c r="S502" s="273"/>
      <c r="T502" s="274"/>
      <c r="AT502" s="275" t="s">
        <v>168</v>
      </c>
      <c r="AU502" s="275" t="s">
        <v>86</v>
      </c>
      <c r="AV502" s="264" t="s">
        <v>166</v>
      </c>
      <c r="AW502" s="264" t="s">
        <v>35</v>
      </c>
      <c r="AX502" s="264" t="s">
        <v>79</v>
      </c>
      <c r="AY502" s="275" t="s">
        <v>160</v>
      </c>
    </row>
    <row r="503" s="276" customFormat="true" ht="12.8" hidden="false" customHeight="false" outlineLevel="0" collapsed="false">
      <c r="B503" s="277"/>
      <c r="C503" s="278"/>
      <c r="D503" s="254" t="s">
        <v>168</v>
      </c>
      <c r="E503" s="279"/>
      <c r="F503" s="280" t="s">
        <v>2138</v>
      </c>
      <c r="G503" s="278"/>
      <c r="H503" s="279"/>
      <c r="I503" s="281"/>
      <c r="J503" s="278"/>
      <c r="K503" s="278"/>
      <c r="L503" s="282"/>
      <c r="M503" s="283"/>
      <c r="N503" s="284"/>
      <c r="O503" s="284"/>
      <c r="P503" s="284"/>
      <c r="Q503" s="284"/>
      <c r="R503" s="284"/>
      <c r="S503" s="284"/>
      <c r="T503" s="285"/>
      <c r="AT503" s="286" t="s">
        <v>168</v>
      </c>
      <c r="AU503" s="286" t="s">
        <v>86</v>
      </c>
      <c r="AV503" s="276" t="s">
        <v>86</v>
      </c>
      <c r="AW503" s="276" t="s">
        <v>35</v>
      </c>
      <c r="AX503" s="276" t="s">
        <v>79</v>
      </c>
      <c r="AY503" s="286" t="s">
        <v>160</v>
      </c>
    </row>
    <row r="504" s="276" customFormat="true" ht="12.8" hidden="false" customHeight="false" outlineLevel="0" collapsed="false">
      <c r="B504" s="277"/>
      <c r="C504" s="278"/>
      <c r="D504" s="254" t="s">
        <v>168</v>
      </c>
      <c r="E504" s="279"/>
      <c r="F504" s="280" t="s">
        <v>2139</v>
      </c>
      <c r="G504" s="278"/>
      <c r="H504" s="279"/>
      <c r="I504" s="281"/>
      <c r="J504" s="278"/>
      <c r="K504" s="278"/>
      <c r="L504" s="282"/>
      <c r="M504" s="283"/>
      <c r="N504" s="284"/>
      <c r="O504" s="284"/>
      <c r="P504" s="284"/>
      <c r="Q504" s="284"/>
      <c r="R504" s="284"/>
      <c r="S504" s="284"/>
      <c r="T504" s="285"/>
      <c r="AT504" s="286" t="s">
        <v>168</v>
      </c>
      <c r="AU504" s="286" t="s">
        <v>86</v>
      </c>
      <c r="AV504" s="276" t="s">
        <v>86</v>
      </c>
      <c r="AW504" s="276" t="s">
        <v>35</v>
      </c>
      <c r="AX504" s="276" t="s">
        <v>79</v>
      </c>
      <c r="AY504" s="286" t="s">
        <v>160</v>
      </c>
    </row>
    <row r="505" s="276" customFormat="true" ht="12.8" hidden="false" customHeight="false" outlineLevel="0" collapsed="false">
      <c r="B505" s="277"/>
      <c r="C505" s="278"/>
      <c r="D505" s="254" t="s">
        <v>168</v>
      </c>
      <c r="E505" s="279"/>
      <c r="F505" s="280" t="s">
        <v>2140</v>
      </c>
      <c r="G505" s="278"/>
      <c r="H505" s="279"/>
      <c r="I505" s="281"/>
      <c r="J505" s="278"/>
      <c r="K505" s="278"/>
      <c r="L505" s="282"/>
      <c r="M505" s="283"/>
      <c r="N505" s="284"/>
      <c r="O505" s="284"/>
      <c r="P505" s="284"/>
      <c r="Q505" s="284"/>
      <c r="R505" s="284"/>
      <c r="S505" s="284"/>
      <c r="T505" s="285"/>
      <c r="AT505" s="286" t="s">
        <v>168</v>
      </c>
      <c r="AU505" s="286" t="s">
        <v>86</v>
      </c>
      <c r="AV505" s="276" t="s">
        <v>86</v>
      </c>
      <c r="AW505" s="276" t="s">
        <v>35</v>
      </c>
      <c r="AX505" s="276" t="s">
        <v>79</v>
      </c>
      <c r="AY505" s="286" t="s">
        <v>160</v>
      </c>
    </row>
    <row r="506" s="31" customFormat="true" ht="16.5" hidden="false" customHeight="true" outlineLevel="0" collapsed="false">
      <c r="A506" s="24"/>
      <c r="B506" s="25"/>
      <c r="C506" s="287" t="s">
        <v>779</v>
      </c>
      <c r="D506" s="287" t="s">
        <v>262</v>
      </c>
      <c r="E506" s="288" t="s">
        <v>2270</v>
      </c>
      <c r="F506" s="289" t="s">
        <v>2271</v>
      </c>
      <c r="G506" s="290" t="s">
        <v>2135</v>
      </c>
      <c r="H506" s="291" t="n">
        <v>27.102</v>
      </c>
      <c r="I506" s="292"/>
      <c r="J506" s="293" t="n">
        <f aca="false">ROUND(I506*H506,2)</f>
        <v>0</v>
      </c>
      <c r="K506" s="294"/>
      <c r="L506" s="295"/>
      <c r="M506" s="296"/>
      <c r="N506" s="297" t="s">
        <v>44</v>
      </c>
      <c r="O506" s="74"/>
      <c r="P506" s="247" t="n">
        <f aca="false">O506*H506</f>
        <v>0</v>
      </c>
      <c r="Q506" s="247" t="n">
        <v>0</v>
      </c>
      <c r="R506" s="247" t="n">
        <f aca="false">Q506*H506</f>
        <v>0</v>
      </c>
      <c r="S506" s="247" t="n">
        <v>0</v>
      </c>
      <c r="T506" s="248" t="n">
        <f aca="false">S506*H506</f>
        <v>0</v>
      </c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R506" s="249" t="s">
        <v>200</v>
      </c>
      <c r="AT506" s="249" t="s">
        <v>262</v>
      </c>
      <c r="AU506" s="249" t="s">
        <v>86</v>
      </c>
      <c r="AY506" s="3" t="s">
        <v>160</v>
      </c>
      <c r="BE506" s="250" t="n">
        <f aca="false">IF(N506="základní",J506,0)</f>
        <v>0</v>
      </c>
      <c r="BF506" s="250" t="n">
        <f aca="false">IF(N506="snížená",J506,0)</f>
        <v>0</v>
      </c>
      <c r="BG506" s="250" t="n">
        <f aca="false">IF(N506="zákl. přenesená",J506,0)</f>
        <v>0</v>
      </c>
      <c r="BH506" s="250" t="n">
        <f aca="false">IF(N506="sníž. přenesená",J506,0)</f>
        <v>0</v>
      </c>
      <c r="BI506" s="250" t="n">
        <f aca="false">IF(N506="nulová",J506,0)</f>
        <v>0</v>
      </c>
      <c r="BJ506" s="3" t="s">
        <v>86</v>
      </c>
      <c r="BK506" s="250" t="n">
        <f aca="false">ROUND(I506*H506,2)</f>
        <v>0</v>
      </c>
      <c r="BL506" s="3" t="s">
        <v>166</v>
      </c>
      <c r="BM506" s="249" t="s">
        <v>1085</v>
      </c>
    </row>
    <row r="507" s="251" customFormat="true" ht="12.8" hidden="false" customHeight="false" outlineLevel="0" collapsed="false">
      <c r="B507" s="252"/>
      <c r="C507" s="253"/>
      <c r="D507" s="254" t="s">
        <v>168</v>
      </c>
      <c r="E507" s="255"/>
      <c r="F507" s="256" t="s">
        <v>2272</v>
      </c>
      <c r="G507" s="253"/>
      <c r="H507" s="257" t="n">
        <v>27.102</v>
      </c>
      <c r="I507" s="258"/>
      <c r="J507" s="253"/>
      <c r="K507" s="253"/>
      <c r="L507" s="259"/>
      <c r="M507" s="260"/>
      <c r="N507" s="261"/>
      <c r="O507" s="261"/>
      <c r="P507" s="261"/>
      <c r="Q507" s="261"/>
      <c r="R507" s="261"/>
      <c r="S507" s="261"/>
      <c r="T507" s="262"/>
      <c r="AT507" s="263" t="s">
        <v>168</v>
      </c>
      <c r="AU507" s="263" t="s">
        <v>86</v>
      </c>
      <c r="AV507" s="251" t="s">
        <v>88</v>
      </c>
      <c r="AW507" s="251" t="s">
        <v>35</v>
      </c>
      <c r="AX507" s="251" t="s">
        <v>86</v>
      </c>
      <c r="AY507" s="263" t="s">
        <v>160</v>
      </c>
    </row>
    <row r="508" s="264" customFormat="true" ht="12.8" hidden="false" customHeight="false" outlineLevel="0" collapsed="false">
      <c r="B508" s="265"/>
      <c r="C508" s="266"/>
      <c r="D508" s="254" t="s">
        <v>168</v>
      </c>
      <c r="E508" s="267"/>
      <c r="F508" s="268" t="s">
        <v>2137</v>
      </c>
      <c r="G508" s="266"/>
      <c r="H508" s="269" t="n">
        <v>27.102</v>
      </c>
      <c r="I508" s="270"/>
      <c r="J508" s="266"/>
      <c r="K508" s="266"/>
      <c r="L508" s="271"/>
      <c r="M508" s="272"/>
      <c r="N508" s="273"/>
      <c r="O508" s="273"/>
      <c r="P508" s="273"/>
      <c r="Q508" s="273"/>
      <c r="R508" s="273"/>
      <c r="S508" s="273"/>
      <c r="T508" s="274"/>
      <c r="AT508" s="275" t="s">
        <v>168</v>
      </c>
      <c r="AU508" s="275" t="s">
        <v>86</v>
      </c>
      <c r="AV508" s="264" t="s">
        <v>166</v>
      </c>
      <c r="AW508" s="264" t="s">
        <v>35</v>
      </c>
      <c r="AX508" s="264" t="s">
        <v>79</v>
      </c>
      <c r="AY508" s="275" t="s">
        <v>160</v>
      </c>
    </row>
    <row r="509" s="276" customFormat="true" ht="12.8" hidden="false" customHeight="false" outlineLevel="0" collapsed="false">
      <c r="B509" s="277"/>
      <c r="C509" s="278"/>
      <c r="D509" s="254" t="s">
        <v>168</v>
      </c>
      <c r="E509" s="279"/>
      <c r="F509" s="280" t="s">
        <v>2138</v>
      </c>
      <c r="G509" s="278"/>
      <c r="H509" s="279"/>
      <c r="I509" s="281"/>
      <c r="J509" s="278"/>
      <c r="K509" s="278"/>
      <c r="L509" s="282"/>
      <c r="M509" s="283"/>
      <c r="N509" s="284"/>
      <c r="O509" s="284"/>
      <c r="P509" s="284"/>
      <c r="Q509" s="284"/>
      <c r="R509" s="284"/>
      <c r="S509" s="284"/>
      <c r="T509" s="285"/>
      <c r="AT509" s="286" t="s">
        <v>168</v>
      </c>
      <c r="AU509" s="286" t="s">
        <v>86</v>
      </c>
      <c r="AV509" s="276" t="s">
        <v>86</v>
      </c>
      <c r="AW509" s="276" t="s">
        <v>35</v>
      </c>
      <c r="AX509" s="276" t="s">
        <v>79</v>
      </c>
      <c r="AY509" s="286" t="s">
        <v>160</v>
      </c>
    </row>
    <row r="510" s="276" customFormat="true" ht="12.8" hidden="false" customHeight="false" outlineLevel="0" collapsed="false">
      <c r="B510" s="277"/>
      <c r="C510" s="278"/>
      <c r="D510" s="254" t="s">
        <v>168</v>
      </c>
      <c r="E510" s="279"/>
      <c r="F510" s="280" t="s">
        <v>2139</v>
      </c>
      <c r="G510" s="278"/>
      <c r="H510" s="279"/>
      <c r="I510" s="281"/>
      <c r="J510" s="278"/>
      <c r="K510" s="278"/>
      <c r="L510" s="282"/>
      <c r="M510" s="283"/>
      <c r="N510" s="284"/>
      <c r="O510" s="284"/>
      <c r="P510" s="284"/>
      <c r="Q510" s="284"/>
      <c r="R510" s="284"/>
      <c r="S510" s="284"/>
      <c r="T510" s="285"/>
      <c r="AT510" s="286" t="s">
        <v>168</v>
      </c>
      <c r="AU510" s="286" t="s">
        <v>86</v>
      </c>
      <c r="AV510" s="276" t="s">
        <v>86</v>
      </c>
      <c r="AW510" s="276" t="s">
        <v>35</v>
      </c>
      <c r="AX510" s="276" t="s">
        <v>79</v>
      </c>
      <c r="AY510" s="286" t="s">
        <v>160</v>
      </c>
    </row>
    <row r="511" s="276" customFormat="true" ht="12.8" hidden="false" customHeight="false" outlineLevel="0" collapsed="false">
      <c r="B511" s="277"/>
      <c r="C511" s="278"/>
      <c r="D511" s="254" t="s">
        <v>168</v>
      </c>
      <c r="E511" s="279"/>
      <c r="F511" s="280" t="s">
        <v>2140</v>
      </c>
      <c r="G511" s="278"/>
      <c r="H511" s="279"/>
      <c r="I511" s="281"/>
      <c r="J511" s="278"/>
      <c r="K511" s="278"/>
      <c r="L511" s="282"/>
      <c r="M511" s="283"/>
      <c r="N511" s="284"/>
      <c r="O511" s="284"/>
      <c r="P511" s="284"/>
      <c r="Q511" s="284"/>
      <c r="R511" s="284"/>
      <c r="S511" s="284"/>
      <c r="T511" s="285"/>
      <c r="AT511" s="286" t="s">
        <v>168</v>
      </c>
      <c r="AU511" s="286" t="s">
        <v>86</v>
      </c>
      <c r="AV511" s="276" t="s">
        <v>86</v>
      </c>
      <c r="AW511" s="276" t="s">
        <v>35</v>
      </c>
      <c r="AX511" s="276" t="s">
        <v>79</v>
      </c>
      <c r="AY511" s="286" t="s">
        <v>160</v>
      </c>
    </row>
    <row r="512" s="31" customFormat="true" ht="16.5" hidden="false" customHeight="true" outlineLevel="0" collapsed="false">
      <c r="A512" s="24"/>
      <c r="B512" s="25"/>
      <c r="C512" s="287" t="s">
        <v>787</v>
      </c>
      <c r="D512" s="287" t="s">
        <v>262</v>
      </c>
      <c r="E512" s="288" t="s">
        <v>2273</v>
      </c>
      <c r="F512" s="289" t="s">
        <v>2274</v>
      </c>
      <c r="G512" s="290" t="s">
        <v>2135</v>
      </c>
      <c r="H512" s="291" t="n">
        <v>27.102</v>
      </c>
      <c r="I512" s="292"/>
      <c r="J512" s="293" t="n">
        <f aca="false">ROUND(I512*H512,2)</f>
        <v>0</v>
      </c>
      <c r="K512" s="294"/>
      <c r="L512" s="295"/>
      <c r="M512" s="296"/>
      <c r="N512" s="297" t="s">
        <v>44</v>
      </c>
      <c r="O512" s="74"/>
      <c r="P512" s="247" t="n">
        <f aca="false">O512*H512</f>
        <v>0</v>
      </c>
      <c r="Q512" s="247" t="n">
        <v>0</v>
      </c>
      <c r="R512" s="247" t="n">
        <f aca="false">Q512*H512</f>
        <v>0</v>
      </c>
      <c r="S512" s="247" t="n">
        <v>0</v>
      </c>
      <c r="T512" s="248" t="n">
        <f aca="false">S512*H512</f>
        <v>0</v>
      </c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R512" s="249" t="s">
        <v>200</v>
      </c>
      <c r="AT512" s="249" t="s">
        <v>262</v>
      </c>
      <c r="AU512" s="249" t="s">
        <v>86</v>
      </c>
      <c r="AY512" s="3" t="s">
        <v>160</v>
      </c>
      <c r="BE512" s="250" t="n">
        <f aca="false">IF(N512="základní",J512,0)</f>
        <v>0</v>
      </c>
      <c r="BF512" s="250" t="n">
        <f aca="false">IF(N512="snížená",J512,0)</f>
        <v>0</v>
      </c>
      <c r="BG512" s="250" t="n">
        <f aca="false">IF(N512="zákl. přenesená",J512,0)</f>
        <v>0</v>
      </c>
      <c r="BH512" s="250" t="n">
        <f aca="false">IF(N512="sníž. přenesená",J512,0)</f>
        <v>0</v>
      </c>
      <c r="BI512" s="250" t="n">
        <f aca="false">IF(N512="nulová",J512,0)</f>
        <v>0</v>
      </c>
      <c r="BJ512" s="3" t="s">
        <v>86</v>
      </c>
      <c r="BK512" s="250" t="n">
        <f aca="false">ROUND(I512*H512,2)</f>
        <v>0</v>
      </c>
      <c r="BL512" s="3" t="s">
        <v>166</v>
      </c>
      <c r="BM512" s="249" t="s">
        <v>1099</v>
      </c>
    </row>
    <row r="513" s="251" customFormat="true" ht="12.8" hidden="false" customHeight="false" outlineLevel="0" collapsed="false">
      <c r="B513" s="252"/>
      <c r="C513" s="253"/>
      <c r="D513" s="254" t="s">
        <v>168</v>
      </c>
      <c r="E513" s="255"/>
      <c r="F513" s="256" t="s">
        <v>2272</v>
      </c>
      <c r="G513" s="253"/>
      <c r="H513" s="257" t="n">
        <v>27.102</v>
      </c>
      <c r="I513" s="258"/>
      <c r="J513" s="253"/>
      <c r="K513" s="253"/>
      <c r="L513" s="259"/>
      <c r="M513" s="260"/>
      <c r="N513" s="261"/>
      <c r="O513" s="261"/>
      <c r="P513" s="261"/>
      <c r="Q513" s="261"/>
      <c r="R513" s="261"/>
      <c r="S513" s="261"/>
      <c r="T513" s="262"/>
      <c r="AT513" s="263" t="s">
        <v>168</v>
      </c>
      <c r="AU513" s="263" t="s">
        <v>86</v>
      </c>
      <c r="AV513" s="251" t="s">
        <v>88</v>
      </c>
      <c r="AW513" s="251" t="s">
        <v>35</v>
      </c>
      <c r="AX513" s="251" t="s">
        <v>86</v>
      </c>
      <c r="AY513" s="263" t="s">
        <v>160</v>
      </c>
    </row>
    <row r="514" s="264" customFormat="true" ht="12.8" hidden="false" customHeight="false" outlineLevel="0" collapsed="false">
      <c r="B514" s="265"/>
      <c r="C514" s="266"/>
      <c r="D514" s="254" t="s">
        <v>168</v>
      </c>
      <c r="E514" s="267"/>
      <c r="F514" s="268" t="s">
        <v>2137</v>
      </c>
      <c r="G514" s="266"/>
      <c r="H514" s="269" t="n">
        <v>27.102</v>
      </c>
      <c r="I514" s="270"/>
      <c r="J514" s="266"/>
      <c r="K514" s="266"/>
      <c r="L514" s="271"/>
      <c r="M514" s="272"/>
      <c r="N514" s="273"/>
      <c r="O514" s="273"/>
      <c r="P514" s="273"/>
      <c r="Q514" s="273"/>
      <c r="R514" s="273"/>
      <c r="S514" s="273"/>
      <c r="T514" s="274"/>
      <c r="AT514" s="275" t="s">
        <v>168</v>
      </c>
      <c r="AU514" s="275" t="s">
        <v>86</v>
      </c>
      <c r="AV514" s="264" t="s">
        <v>166</v>
      </c>
      <c r="AW514" s="264" t="s">
        <v>35</v>
      </c>
      <c r="AX514" s="264" t="s">
        <v>79</v>
      </c>
      <c r="AY514" s="275" t="s">
        <v>160</v>
      </c>
    </row>
    <row r="515" s="276" customFormat="true" ht="12.8" hidden="false" customHeight="false" outlineLevel="0" collapsed="false">
      <c r="B515" s="277"/>
      <c r="C515" s="278"/>
      <c r="D515" s="254" t="s">
        <v>168</v>
      </c>
      <c r="E515" s="279"/>
      <c r="F515" s="280" t="s">
        <v>2138</v>
      </c>
      <c r="G515" s="278"/>
      <c r="H515" s="279"/>
      <c r="I515" s="281"/>
      <c r="J515" s="278"/>
      <c r="K515" s="278"/>
      <c r="L515" s="282"/>
      <c r="M515" s="283"/>
      <c r="N515" s="284"/>
      <c r="O515" s="284"/>
      <c r="P515" s="284"/>
      <c r="Q515" s="284"/>
      <c r="R515" s="284"/>
      <c r="S515" s="284"/>
      <c r="T515" s="285"/>
      <c r="AT515" s="286" t="s">
        <v>168</v>
      </c>
      <c r="AU515" s="286" t="s">
        <v>86</v>
      </c>
      <c r="AV515" s="276" t="s">
        <v>86</v>
      </c>
      <c r="AW515" s="276" t="s">
        <v>35</v>
      </c>
      <c r="AX515" s="276" t="s">
        <v>79</v>
      </c>
      <c r="AY515" s="286" t="s">
        <v>160</v>
      </c>
    </row>
    <row r="516" s="276" customFormat="true" ht="12.8" hidden="false" customHeight="false" outlineLevel="0" collapsed="false">
      <c r="B516" s="277"/>
      <c r="C516" s="278"/>
      <c r="D516" s="254" t="s">
        <v>168</v>
      </c>
      <c r="E516" s="279"/>
      <c r="F516" s="280" t="s">
        <v>2139</v>
      </c>
      <c r="G516" s="278"/>
      <c r="H516" s="279"/>
      <c r="I516" s="281"/>
      <c r="J516" s="278"/>
      <c r="K516" s="278"/>
      <c r="L516" s="282"/>
      <c r="M516" s="283"/>
      <c r="N516" s="284"/>
      <c r="O516" s="284"/>
      <c r="P516" s="284"/>
      <c r="Q516" s="284"/>
      <c r="R516" s="284"/>
      <c r="S516" s="284"/>
      <c r="T516" s="285"/>
      <c r="AT516" s="286" t="s">
        <v>168</v>
      </c>
      <c r="AU516" s="286" t="s">
        <v>86</v>
      </c>
      <c r="AV516" s="276" t="s">
        <v>86</v>
      </c>
      <c r="AW516" s="276" t="s">
        <v>35</v>
      </c>
      <c r="AX516" s="276" t="s">
        <v>79</v>
      </c>
      <c r="AY516" s="286" t="s">
        <v>160</v>
      </c>
    </row>
    <row r="517" s="276" customFormat="true" ht="12.8" hidden="false" customHeight="false" outlineLevel="0" collapsed="false">
      <c r="B517" s="277"/>
      <c r="C517" s="278"/>
      <c r="D517" s="254" t="s">
        <v>168</v>
      </c>
      <c r="E517" s="279"/>
      <c r="F517" s="280" t="s">
        <v>2140</v>
      </c>
      <c r="G517" s="278"/>
      <c r="H517" s="279"/>
      <c r="I517" s="281"/>
      <c r="J517" s="278"/>
      <c r="K517" s="278"/>
      <c r="L517" s="282"/>
      <c r="M517" s="283"/>
      <c r="N517" s="284"/>
      <c r="O517" s="284"/>
      <c r="P517" s="284"/>
      <c r="Q517" s="284"/>
      <c r="R517" s="284"/>
      <c r="S517" s="284"/>
      <c r="T517" s="285"/>
      <c r="AT517" s="286" t="s">
        <v>168</v>
      </c>
      <c r="AU517" s="286" t="s">
        <v>86</v>
      </c>
      <c r="AV517" s="276" t="s">
        <v>86</v>
      </c>
      <c r="AW517" s="276" t="s">
        <v>35</v>
      </c>
      <c r="AX517" s="276" t="s">
        <v>79</v>
      </c>
      <c r="AY517" s="286" t="s">
        <v>160</v>
      </c>
    </row>
    <row r="518" s="31" customFormat="true" ht="16.5" hidden="false" customHeight="true" outlineLevel="0" collapsed="false">
      <c r="A518" s="24"/>
      <c r="B518" s="25"/>
      <c r="C518" s="287" t="s">
        <v>792</v>
      </c>
      <c r="D518" s="287" t="s">
        <v>262</v>
      </c>
      <c r="E518" s="288" t="s">
        <v>2275</v>
      </c>
      <c r="F518" s="289" t="s">
        <v>2276</v>
      </c>
      <c r="G518" s="290" t="s">
        <v>2135</v>
      </c>
      <c r="H518" s="291" t="n">
        <v>90.339</v>
      </c>
      <c r="I518" s="292"/>
      <c r="J518" s="293" t="n">
        <f aca="false">ROUND(I518*H518,2)</f>
        <v>0</v>
      </c>
      <c r="K518" s="294"/>
      <c r="L518" s="295"/>
      <c r="M518" s="296"/>
      <c r="N518" s="297" t="s">
        <v>44</v>
      </c>
      <c r="O518" s="74"/>
      <c r="P518" s="247" t="n">
        <f aca="false">O518*H518</f>
        <v>0</v>
      </c>
      <c r="Q518" s="247" t="n">
        <v>0</v>
      </c>
      <c r="R518" s="247" t="n">
        <f aca="false">Q518*H518</f>
        <v>0</v>
      </c>
      <c r="S518" s="247" t="n">
        <v>0</v>
      </c>
      <c r="T518" s="248" t="n">
        <f aca="false">S518*H518</f>
        <v>0</v>
      </c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R518" s="249" t="s">
        <v>200</v>
      </c>
      <c r="AT518" s="249" t="s">
        <v>262</v>
      </c>
      <c r="AU518" s="249" t="s">
        <v>86</v>
      </c>
      <c r="AY518" s="3" t="s">
        <v>160</v>
      </c>
      <c r="BE518" s="250" t="n">
        <f aca="false">IF(N518="základní",J518,0)</f>
        <v>0</v>
      </c>
      <c r="BF518" s="250" t="n">
        <f aca="false">IF(N518="snížená",J518,0)</f>
        <v>0</v>
      </c>
      <c r="BG518" s="250" t="n">
        <f aca="false">IF(N518="zákl. přenesená",J518,0)</f>
        <v>0</v>
      </c>
      <c r="BH518" s="250" t="n">
        <f aca="false">IF(N518="sníž. přenesená",J518,0)</f>
        <v>0</v>
      </c>
      <c r="BI518" s="250" t="n">
        <f aca="false">IF(N518="nulová",J518,0)</f>
        <v>0</v>
      </c>
      <c r="BJ518" s="3" t="s">
        <v>86</v>
      </c>
      <c r="BK518" s="250" t="n">
        <f aca="false">ROUND(I518*H518,2)</f>
        <v>0</v>
      </c>
      <c r="BL518" s="3" t="s">
        <v>166</v>
      </c>
      <c r="BM518" s="249" t="s">
        <v>1108</v>
      </c>
    </row>
    <row r="519" s="251" customFormat="true" ht="12.8" hidden="false" customHeight="false" outlineLevel="0" collapsed="false">
      <c r="B519" s="252"/>
      <c r="C519" s="253"/>
      <c r="D519" s="254" t="s">
        <v>168</v>
      </c>
      <c r="E519" s="255"/>
      <c r="F519" s="256" t="s">
        <v>2277</v>
      </c>
      <c r="G519" s="253"/>
      <c r="H519" s="257" t="n">
        <v>90.339</v>
      </c>
      <c r="I519" s="258"/>
      <c r="J519" s="253"/>
      <c r="K519" s="253"/>
      <c r="L519" s="259"/>
      <c r="M519" s="260"/>
      <c r="N519" s="261"/>
      <c r="O519" s="261"/>
      <c r="P519" s="261"/>
      <c r="Q519" s="261"/>
      <c r="R519" s="261"/>
      <c r="S519" s="261"/>
      <c r="T519" s="262"/>
      <c r="AT519" s="263" t="s">
        <v>168</v>
      </c>
      <c r="AU519" s="263" t="s">
        <v>86</v>
      </c>
      <c r="AV519" s="251" t="s">
        <v>88</v>
      </c>
      <c r="AW519" s="251" t="s">
        <v>35</v>
      </c>
      <c r="AX519" s="251" t="s">
        <v>86</v>
      </c>
      <c r="AY519" s="263" t="s">
        <v>160</v>
      </c>
    </row>
    <row r="520" s="264" customFormat="true" ht="12.8" hidden="false" customHeight="false" outlineLevel="0" collapsed="false">
      <c r="B520" s="265"/>
      <c r="C520" s="266"/>
      <c r="D520" s="254" t="s">
        <v>168</v>
      </c>
      <c r="E520" s="267"/>
      <c r="F520" s="268" t="s">
        <v>2137</v>
      </c>
      <c r="G520" s="266"/>
      <c r="H520" s="269" t="n">
        <v>90.339</v>
      </c>
      <c r="I520" s="270"/>
      <c r="J520" s="266"/>
      <c r="K520" s="266"/>
      <c r="L520" s="271"/>
      <c r="M520" s="272"/>
      <c r="N520" s="273"/>
      <c r="O520" s="273"/>
      <c r="P520" s="273"/>
      <c r="Q520" s="273"/>
      <c r="R520" s="273"/>
      <c r="S520" s="273"/>
      <c r="T520" s="274"/>
      <c r="AT520" s="275" t="s">
        <v>168</v>
      </c>
      <c r="AU520" s="275" t="s">
        <v>86</v>
      </c>
      <c r="AV520" s="264" t="s">
        <v>166</v>
      </c>
      <c r="AW520" s="264" t="s">
        <v>35</v>
      </c>
      <c r="AX520" s="264" t="s">
        <v>79</v>
      </c>
      <c r="AY520" s="275" t="s">
        <v>160</v>
      </c>
    </row>
    <row r="521" s="276" customFormat="true" ht="12.8" hidden="false" customHeight="false" outlineLevel="0" collapsed="false">
      <c r="B521" s="277"/>
      <c r="C521" s="278"/>
      <c r="D521" s="254" t="s">
        <v>168</v>
      </c>
      <c r="E521" s="279"/>
      <c r="F521" s="280" t="s">
        <v>2138</v>
      </c>
      <c r="G521" s="278"/>
      <c r="H521" s="279"/>
      <c r="I521" s="281"/>
      <c r="J521" s="278"/>
      <c r="K521" s="278"/>
      <c r="L521" s="282"/>
      <c r="M521" s="283"/>
      <c r="N521" s="284"/>
      <c r="O521" s="284"/>
      <c r="P521" s="284"/>
      <c r="Q521" s="284"/>
      <c r="R521" s="284"/>
      <c r="S521" s="284"/>
      <c r="T521" s="285"/>
      <c r="AT521" s="286" t="s">
        <v>168</v>
      </c>
      <c r="AU521" s="286" t="s">
        <v>86</v>
      </c>
      <c r="AV521" s="276" t="s">
        <v>86</v>
      </c>
      <c r="AW521" s="276" t="s">
        <v>35</v>
      </c>
      <c r="AX521" s="276" t="s">
        <v>79</v>
      </c>
      <c r="AY521" s="286" t="s">
        <v>160</v>
      </c>
    </row>
    <row r="522" s="276" customFormat="true" ht="12.8" hidden="false" customHeight="false" outlineLevel="0" collapsed="false">
      <c r="B522" s="277"/>
      <c r="C522" s="278"/>
      <c r="D522" s="254" t="s">
        <v>168</v>
      </c>
      <c r="E522" s="279"/>
      <c r="F522" s="280" t="s">
        <v>2139</v>
      </c>
      <c r="G522" s="278"/>
      <c r="H522" s="279"/>
      <c r="I522" s="281"/>
      <c r="J522" s="278"/>
      <c r="K522" s="278"/>
      <c r="L522" s="282"/>
      <c r="M522" s="283"/>
      <c r="N522" s="284"/>
      <c r="O522" s="284"/>
      <c r="P522" s="284"/>
      <c r="Q522" s="284"/>
      <c r="R522" s="284"/>
      <c r="S522" s="284"/>
      <c r="T522" s="285"/>
      <c r="AT522" s="286" t="s">
        <v>168</v>
      </c>
      <c r="AU522" s="286" t="s">
        <v>86</v>
      </c>
      <c r="AV522" s="276" t="s">
        <v>86</v>
      </c>
      <c r="AW522" s="276" t="s">
        <v>35</v>
      </c>
      <c r="AX522" s="276" t="s">
        <v>79</v>
      </c>
      <c r="AY522" s="286" t="s">
        <v>160</v>
      </c>
    </row>
    <row r="523" s="276" customFormat="true" ht="12.8" hidden="false" customHeight="false" outlineLevel="0" collapsed="false">
      <c r="B523" s="277"/>
      <c r="C523" s="278"/>
      <c r="D523" s="254" t="s">
        <v>168</v>
      </c>
      <c r="E523" s="279"/>
      <c r="F523" s="280" t="s">
        <v>2140</v>
      </c>
      <c r="G523" s="278"/>
      <c r="H523" s="279"/>
      <c r="I523" s="281"/>
      <c r="J523" s="278"/>
      <c r="K523" s="278"/>
      <c r="L523" s="282"/>
      <c r="M523" s="283"/>
      <c r="N523" s="284"/>
      <c r="O523" s="284"/>
      <c r="P523" s="284"/>
      <c r="Q523" s="284"/>
      <c r="R523" s="284"/>
      <c r="S523" s="284"/>
      <c r="T523" s="285"/>
      <c r="AT523" s="286" t="s">
        <v>168</v>
      </c>
      <c r="AU523" s="286" t="s">
        <v>86</v>
      </c>
      <c r="AV523" s="276" t="s">
        <v>86</v>
      </c>
      <c r="AW523" s="276" t="s">
        <v>35</v>
      </c>
      <c r="AX523" s="276" t="s">
        <v>79</v>
      </c>
      <c r="AY523" s="286" t="s">
        <v>160</v>
      </c>
    </row>
    <row r="524" s="31" customFormat="true" ht="16.5" hidden="false" customHeight="true" outlineLevel="0" collapsed="false">
      <c r="A524" s="24"/>
      <c r="B524" s="25"/>
      <c r="C524" s="287" t="s">
        <v>797</v>
      </c>
      <c r="D524" s="287" t="s">
        <v>262</v>
      </c>
      <c r="E524" s="288" t="s">
        <v>2278</v>
      </c>
      <c r="F524" s="289" t="s">
        <v>2279</v>
      </c>
      <c r="G524" s="290" t="s">
        <v>2135</v>
      </c>
      <c r="H524" s="291" t="n">
        <v>993.733</v>
      </c>
      <c r="I524" s="292"/>
      <c r="J524" s="293" t="n">
        <f aca="false">ROUND(I524*H524,2)</f>
        <v>0</v>
      </c>
      <c r="K524" s="294"/>
      <c r="L524" s="295"/>
      <c r="M524" s="296"/>
      <c r="N524" s="297" t="s">
        <v>44</v>
      </c>
      <c r="O524" s="74"/>
      <c r="P524" s="247" t="n">
        <f aca="false">O524*H524</f>
        <v>0</v>
      </c>
      <c r="Q524" s="247" t="n">
        <v>0</v>
      </c>
      <c r="R524" s="247" t="n">
        <f aca="false">Q524*H524</f>
        <v>0</v>
      </c>
      <c r="S524" s="247" t="n">
        <v>0</v>
      </c>
      <c r="T524" s="248" t="n">
        <f aca="false">S524*H524</f>
        <v>0</v>
      </c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R524" s="249" t="s">
        <v>200</v>
      </c>
      <c r="AT524" s="249" t="s">
        <v>262</v>
      </c>
      <c r="AU524" s="249" t="s">
        <v>86</v>
      </c>
      <c r="AY524" s="3" t="s">
        <v>160</v>
      </c>
      <c r="BE524" s="250" t="n">
        <f aca="false">IF(N524="základní",J524,0)</f>
        <v>0</v>
      </c>
      <c r="BF524" s="250" t="n">
        <f aca="false">IF(N524="snížená",J524,0)</f>
        <v>0</v>
      </c>
      <c r="BG524" s="250" t="n">
        <f aca="false">IF(N524="zákl. přenesená",J524,0)</f>
        <v>0</v>
      </c>
      <c r="BH524" s="250" t="n">
        <f aca="false">IF(N524="sníž. přenesená",J524,0)</f>
        <v>0</v>
      </c>
      <c r="BI524" s="250" t="n">
        <f aca="false">IF(N524="nulová",J524,0)</f>
        <v>0</v>
      </c>
      <c r="BJ524" s="3" t="s">
        <v>86</v>
      </c>
      <c r="BK524" s="250" t="n">
        <f aca="false">ROUND(I524*H524,2)</f>
        <v>0</v>
      </c>
      <c r="BL524" s="3" t="s">
        <v>166</v>
      </c>
      <c r="BM524" s="249" t="s">
        <v>1115</v>
      </c>
    </row>
    <row r="525" s="251" customFormat="true" ht="12.8" hidden="false" customHeight="false" outlineLevel="0" collapsed="false">
      <c r="B525" s="252"/>
      <c r="C525" s="253"/>
      <c r="D525" s="254" t="s">
        <v>168</v>
      </c>
      <c r="E525" s="255"/>
      <c r="F525" s="256" t="s">
        <v>2280</v>
      </c>
      <c r="G525" s="253"/>
      <c r="H525" s="257" t="n">
        <v>993.733</v>
      </c>
      <c r="I525" s="258"/>
      <c r="J525" s="253"/>
      <c r="K525" s="253"/>
      <c r="L525" s="259"/>
      <c r="M525" s="260"/>
      <c r="N525" s="261"/>
      <c r="O525" s="261"/>
      <c r="P525" s="261"/>
      <c r="Q525" s="261"/>
      <c r="R525" s="261"/>
      <c r="S525" s="261"/>
      <c r="T525" s="262"/>
      <c r="AT525" s="263" t="s">
        <v>168</v>
      </c>
      <c r="AU525" s="263" t="s">
        <v>86</v>
      </c>
      <c r="AV525" s="251" t="s">
        <v>88</v>
      </c>
      <c r="AW525" s="251" t="s">
        <v>35</v>
      </c>
      <c r="AX525" s="251" t="s">
        <v>86</v>
      </c>
      <c r="AY525" s="263" t="s">
        <v>160</v>
      </c>
    </row>
    <row r="526" s="264" customFormat="true" ht="12.8" hidden="false" customHeight="false" outlineLevel="0" collapsed="false">
      <c r="B526" s="265"/>
      <c r="C526" s="266"/>
      <c r="D526" s="254" t="s">
        <v>168</v>
      </c>
      <c r="E526" s="267"/>
      <c r="F526" s="268" t="s">
        <v>2137</v>
      </c>
      <c r="G526" s="266"/>
      <c r="H526" s="269" t="n">
        <v>993.733</v>
      </c>
      <c r="I526" s="270"/>
      <c r="J526" s="266"/>
      <c r="K526" s="266"/>
      <c r="L526" s="271"/>
      <c r="M526" s="272"/>
      <c r="N526" s="273"/>
      <c r="O526" s="273"/>
      <c r="P526" s="273"/>
      <c r="Q526" s="273"/>
      <c r="R526" s="273"/>
      <c r="S526" s="273"/>
      <c r="T526" s="274"/>
      <c r="AT526" s="275" t="s">
        <v>168</v>
      </c>
      <c r="AU526" s="275" t="s">
        <v>86</v>
      </c>
      <c r="AV526" s="264" t="s">
        <v>166</v>
      </c>
      <c r="AW526" s="264" t="s">
        <v>35</v>
      </c>
      <c r="AX526" s="264" t="s">
        <v>79</v>
      </c>
      <c r="AY526" s="275" t="s">
        <v>160</v>
      </c>
    </row>
    <row r="527" s="276" customFormat="true" ht="12.8" hidden="false" customHeight="false" outlineLevel="0" collapsed="false">
      <c r="B527" s="277"/>
      <c r="C527" s="278"/>
      <c r="D527" s="254" t="s">
        <v>168</v>
      </c>
      <c r="E527" s="279"/>
      <c r="F527" s="280" t="s">
        <v>2138</v>
      </c>
      <c r="G527" s="278"/>
      <c r="H527" s="279"/>
      <c r="I527" s="281"/>
      <c r="J527" s="278"/>
      <c r="K527" s="278"/>
      <c r="L527" s="282"/>
      <c r="M527" s="283"/>
      <c r="N527" s="284"/>
      <c r="O527" s="284"/>
      <c r="P527" s="284"/>
      <c r="Q527" s="284"/>
      <c r="R527" s="284"/>
      <c r="S527" s="284"/>
      <c r="T527" s="285"/>
      <c r="AT527" s="286" t="s">
        <v>168</v>
      </c>
      <c r="AU527" s="286" t="s">
        <v>86</v>
      </c>
      <c r="AV527" s="276" t="s">
        <v>86</v>
      </c>
      <c r="AW527" s="276" t="s">
        <v>35</v>
      </c>
      <c r="AX527" s="276" t="s">
        <v>79</v>
      </c>
      <c r="AY527" s="286" t="s">
        <v>160</v>
      </c>
    </row>
    <row r="528" s="276" customFormat="true" ht="12.8" hidden="false" customHeight="false" outlineLevel="0" collapsed="false">
      <c r="B528" s="277"/>
      <c r="C528" s="278"/>
      <c r="D528" s="254" t="s">
        <v>168</v>
      </c>
      <c r="E528" s="279"/>
      <c r="F528" s="280" t="s">
        <v>2139</v>
      </c>
      <c r="G528" s="278"/>
      <c r="H528" s="279"/>
      <c r="I528" s="281"/>
      <c r="J528" s="278"/>
      <c r="K528" s="278"/>
      <c r="L528" s="282"/>
      <c r="M528" s="283"/>
      <c r="N528" s="284"/>
      <c r="O528" s="284"/>
      <c r="P528" s="284"/>
      <c r="Q528" s="284"/>
      <c r="R528" s="284"/>
      <c r="S528" s="284"/>
      <c r="T528" s="285"/>
      <c r="AT528" s="286" t="s">
        <v>168</v>
      </c>
      <c r="AU528" s="286" t="s">
        <v>86</v>
      </c>
      <c r="AV528" s="276" t="s">
        <v>86</v>
      </c>
      <c r="AW528" s="276" t="s">
        <v>35</v>
      </c>
      <c r="AX528" s="276" t="s">
        <v>79</v>
      </c>
      <c r="AY528" s="286" t="s">
        <v>160</v>
      </c>
    </row>
    <row r="529" s="276" customFormat="true" ht="12.8" hidden="false" customHeight="false" outlineLevel="0" collapsed="false">
      <c r="B529" s="277"/>
      <c r="C529" s="278"/>
      <c r="D529" s="254" t="s">
        <v>168</v>
      </c>
      <c r="E529" s="279"/>
      <c r="F529" s="280" t="s">
        <v>2140</v>
      </c>
      <c r="G529" s="278"/>
      <c r="H529" s="279"/>
      <c r="I529" s="281"/>
      <c r="J529" s="278"/>
      <c r="K529" s="278"/>
      <c r="L529" s="282"/>
      <c r="M529" s="283"/>
      <c r="N529" s="284"/>
      <c r="O529" s="284"/>
      <c r="P529" s="284"/>
      <c r="Q529" s="284"/>
      <c r="R529" s="284"/>
      <c r="S529" s="284"/>
      <c r="T529" s="285"/>
      <c r="AT529" s="286" t="s">
        <v>168</v>
      </c>
      <c r="AU529" s="286" t="s">
        <v>86</v>
      </c>
      <c r="AV529" s="276" t="s">
        <v>86</v>
      </c>
      <c r="AW529" s="276" t="s">
        <v>35</v>
      </c>
      <c r="AX529" s="276" t="s">
        <v>79</v>
      </c>
      <c r="AY529" s="286" t="s">
        <v>160</v>
      </c>
    </row>
    <row r="530" s="31" customFormat="true" ht="16.5" hidden="false" customHeight="true" outlineLevel="0" collapsed="false">
      <c r="A530" s="24"/>
      <c r="B530" s="25"/>
      <c r="C530" s="287" t="s">
        <v>802</v>
      </c>
      <c r="D530" s="287" t="s">
        <v>262</v>
      </c>
      <c r="E530" s="288" t="s">
        <v>2281</v>
      </c>
      <c r="F530" s="289" t="s">
        <v>2282</v>
      </c>
      <c r="G530" s="290" t="s">
        <v>2135</v>
      </c>
      <c r="H530" s="291" t="n">
        <v>90.339</v>
      </c>
      <c r="I530" s="292"/>
      <c r="J530" s="293" t="n">
        <f aca="false">ROUND(I530*H530,2)</f>
        <v>0</v>
      </c>
      <c r="K530" s="294"/>
      <c r="L530" s="295"/>
      <c r="M530" s="296"/>
      <c r="N530" s="297" t="s">
        <v>44</v>
      </c>
      <c r="O530" s="74"/>
      <c r="P530" s="247" t="n">
        <f aca="false">O530*H530</f>
        <v>0</v>
      </c>
      <c r="Q530" s="247" t="n">
        <v>0</v>
      </c>
      <c r="R530" s="247" t="n">
        <f aca="false">Q530*H530</f>
        <v>0</v>
      </c>
      <c r="S530" s="247" t="n">
        <v>0</v>
      </c>
      <c r="T530" s="248" t="n">
        <f aca="false">S530*H530</f>
        <v>0</v>
      </c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R530" s="249" t="s">
        <v>200</v>
      </c>
      <c r="AT530" s="249" t="s">
        <v>262</v>
      </c>
      <c r="AU530" s="249" t="s">
        <v>86</v>
      </c>
      <c r="AY530" s="3" t="s">
        <v>160</v>
      </c>
      <c r="BE530" s="250" t="n">
        <f aca="false">IF(N530="základní",J530,0)</f>
        <v>0</v>
      </c>
      <c r="BF530" s="250" t="n">
        <f aca="false">IF(N530="snížená",J530,0)</f>
        <v>0</v>
      </c>
      <c r="BG530" s="250" t="n">
        <f aca="false">IF(N530="zákl. přenesená",J530,0)</f>
        <v>0</v>
      </c>
      <c r="BH530" s="250" t="n">
        <f aca="false">IF(N530="sníž. přenesená",J530,0)</f>
        <v>0</v>
      </c>
      <c r="BI530" s="250" t="n">
        <f aca="false">IF(N530="nulová",J530,0)</f>
        <v>0</v>
      </c>
      <c r="BJ530" s="3" t="s">
        <v>86</v>
      </c>
      <c r="BK530" s="250" t="n">
        <f aca="false">ROUND(I530*H530,2)</f>
        <v>0</v>
      </c>
      <c r="BL530" s="3" t="s">
        <v>166</v>
      </c>
      <c r="BM530" s="249" t="s">
        <v>1128</v>
      </c>
    </row>
    <row r="531" s="251" customFormat="true" ht="12.8" hidden="false" customHeight="false" outlineLevel="0" collapsed="false">
      <c r="B531" s="252"/>
      <c r="C531" s="253"/>
      <c r="D531" s="254" t="s">
        <v>168</v>
      </c>
      <c r="E531" s="255"/>
      <c r="F531" s="256" t="s">
        <v>2277</v>
      </c>
      <c r="G531" s="253"/>
      <c r="H531" s="257" t="n">
        <v>90.339</v>
      </c>
      <c r="I531" s="258"/>
      <c r="J531" s="253"/>
      <c r="K531" s="253"/>
      <c r="L531" s="259"/>
      <c r="M531" s="260"/>
      <c r="N531" s="261"/>
      <c r="O531" s="261"/>
      <c r="P531" s="261"/>
      <c r="Q531" s="261"/>
      <c r="R531" s="261"/>
      <c r="S531" s="261"/>
      <c r="T531" s="262"/>
      <c r="AT531" s="263" t="s">
        <v>168</v>
      </c>
      <c r="AU531" s="263" t="s">
        <v>86</v>
      </c>
      <c r="AV531" s="251" t="s">
        <v>88</v>
      </c>
      <c r="AW531" s="251" t="s">
        <v>35</v>
      </c>
      <c r="AX531" s="251" t="s">
        <v>86</v>
      </c>
      <c r="AY531" s="263" t="s">
        <v>160</v>
      </c>
    </row>
    <row r="532" s="264" customFormat="true" ht="12.8" hidden="false" customHeight="false" outlineLevel="0" collapsed="false">
      <c r="B532" s="265"/>
      <c r="C532" s="266"/>
      <c r="D532" s="254" t="s">
        <v>168</v>
      </c>
      <c r="E532" s="267"/>
      <c r="F532" s="268" t="s">
        <v>2137</v>
      </c>
      <c r="G532" s="266"/>
      <c r="H532" s="269" t="n">
        <v>90.339</v>
      </c>
      <c r="I532" s="270"/>
      <c r="J532" s="266"/>
      <c r="K532" s="266"/>
      <c r="L532" s="271"/>
      <c r="M532" s="272"/>
      <c r="N532" s="273"/>
      <c r="O532" s="273"/>
      <c r="P532" s="273"/>
      <c r="Q532" s="273"/>
      <c r="R532" s="273"/>
      <c r="S532" s="273"/>
      <c r="T532" s="274"/>
      <c r="AT532" s="275" t="s">
        <v>168</v>
      </c>
      <c r="AU532" s="275" t="s">
        <v>86</v>
      </c>
      <c r="AV532" s="264" t="s">
        <v>166</v>
      </c>
      <c r="AW532" s="264" t="s">
        <v>35</v>
      </c>
      <c r="AX532" s="264" t="s">
        <v>79</v>
      </c>
      <c r="AY532" s="275" t="s">
        <v>160</v>
      </c>
    </row>
    <row r="533" s="276" customFormat="true" ht="12.8" hidden="false" customHeight="false" outlineLevel="0" collapsed="false">
      <c r="B533" s="277"/>
      <c r="C533" s="278"/>
      <c r="D533" s="254" t="s">
        <v>168</v>
      </c>
      <c r="E533" s="279"/>
      <c r="F533" s="280" t="s">
        <v>2138</v>
      </c>
      <c r="G533" s="278"/>
      <c r="H533" s="279"/>
      <c r="I533" s="281"/>
      <c r="J533" s="278"/>
      <c r="K533" s="278"/>
      <c r="L533" s="282"/>
      <c r="M533" s="283"/>
      <c r="N533" s="284"/>
      <c r="O533" s="284"/>
      <c r="P533" s="284"/>
      <c r="Q533" s="284"/>
      <c r="R533" s="284"/>
      <c r="S533" s="284"/>
      <c r="T533" s="285"/>
      <c r="AT533" s="286" t="s">
        <v>168</v>
      </c>
      <c r="AU533" s="286" t="s">
        <v>86</v>
      </c>
      <c r="AV533" s="276" t="s">
        <v>86</v>
      </c>
      <c r="AW533" s="276" t="s">
        <v>35</v>
      </c>
      <c r="AX533" s="276" t="s">
        <v>79</v>
      </c>
      <c r="AY533" s="286" t="s">
        <v>160</v>
      </c>
    </row>
    <row r="534" s="276" customFormat="true" ht="12.8" hidden="false" customHeight="false" outlineLevel="0" collapsed="false">
      <c r="B534" s="277"/>
      <c r="C534" s="278"/>
      <c r="D534" s="254" t="s">
        <v>168</v>
      </c>
      <c r="E534" s="279"/>
      <c r="F534" s="280" t="s">
        <v>2139</v>
      </c>
      <c r="G534" s="278"/>
      <c r="H534" s="279"/>
      <c r="I534" s="281"/>
      <c r="J534" s="278"/>
      <c r="K534" s="278"/>
      <c r="L534" s="282"/>
      <c r="M534" s="283"/>
      <c r="N534" s="284"/>
      <c r="O534" s="284"/>
      <c r="P534" s="284"/>
      <c r="Q534" s="284"/>
      <c r="R534" s="284"/>
      <c r="S534" s="284"/>
      <c r="T534" s="285"/>
      <c r="AT534" s="286" t="s">
        <v>168</v>
      </c>
      <c r="AU534" s="286" t="s">
        <v>86</v>
      </c>
      <c r="AV534" s="276" t="s">
        <v>86</v>
      </c>
      <c r="AW534" s="276" t="s">
        <v>35</v>
      </c>
      <c r="AX534" s="276" t="s">
        <v>79</v>
      </c>
      <c r="AY534" s="286" t="s">
        <v>160</v>
      </c>
    </row>
    <row r="535" s="276" customFormat="true" ht="12.8" hidden="false" customHeight="false" outlineLevel="0" collapsed="false">
      <c r="B535" s="277"/>
      <c r="C535" s="278"/>
      <c r="D535" s="254" t="s">
        <v>168</v>
      </c>
      <c r="E535" s="279"/>
      <c r="F535" s="280" t="s">
        <v>2140</v>
      </c>
      <c r="G535" s="278"/>
      <c r="H535" s="279"/>
      <c r="I535" s="281"/>
      <c r="J535" s="278"/>
      <c r="K535" s="278"/>
      <c r="L535" s="282"/>
      <c r="M535" s="283"/>
      <c r="N535" s="284"/>
      <c r="O535" s="284"/>
      <c r="P535" s="284"/>
      <c r="Q535" s="284"/>
      <c r="R535" s="284"/>
      <c r="S535" s="284"/>
      <c r="T535" s="285"/>
      <c r="AT535" s="286" t="s">
        <v>168</v>
      </c>
      <c r="AU535" s="286" t="s">
        <v>86</v>
      </c>
      <c r="AV535" s="276" t="s">
        <v>86</v>
      </c>
      <c r="AW535" s="276" t="s">
        <v>35</v>
      </c>
      <c r="AX535" s="276" t="s">
        <v>79</v>
      </c>
      <c r="AY535" s="286" t="s">
        <v>160</v>
      </c>
    </row>
    <row r="536" s="31" customFormat="true" ht="16.5" hidden="false" customHeight="true" outlineLevel="0" collapsed="false">
      <c r="A536" s="24"/>
      <c r="B536" s="25"/>
      <c r="C536" s="287" t="s">
        <v>807</v>
      </c>
      <c r="D536" s="287" t="s">
        <v>262</v>
      </c>
      <c r="E536" s="288" t="s">
        <v>2283</v>
      </c>
      <c r="F536" s="289" t="s">
        <v>2284</v>
      </c>
      <c r="G536" s="290" t="s">
        <v>221</v>
      </c>
      <c r="H536" s="291" t="n">
        <v>27.102</v>
      </c>
      <c r="I536" s="292"/>
      <c r="J536" s="293" t="n">
        <f aca="false">ROUND(I536*H536,2)</f>
        <v>0</v>
      </c>
      <c r="K536" s="294"/>
      <c r="L536" s="295"/>
      <c r="M536" s="296"/>
      <c r="N536" s="297" t="s">
        <v>44</v>
      </c>
      <c r="O536" s="74"/>
      <c r="P536" s="247" t="n">
        <f aca="false">O536*H536</f>
        <v>0</v>
      </c>
      <c r="Q536" s="247" t="n">
        <v>0</v>
      </c>
      <c r="R536" s="247" t="n">
        <f aca="false">Q536*H536</f>
        <v>0</v>
      </c>
      <c r="S536" s="247" t="n">
        <v>0</v>
      </c>
      <c r="T536" s="248" t="n">
        <f aca="false">S536*H536</f>
        <v>0</v>
      </c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R536" s="249" t="s">
        <v>200</v>
      </c>
      <c r="AT536" s="249" t="s">
        <v>262</v>
      </c>
      <c r="AU536" s="249" t="s">
        <v>86</v>
      </c>
      <c r="AY536" s="3" t="s">
        <v>160</v>
      </c>
      <c r="BE536" s="250" t="n">
        <f aca="false">IF(N536="základní",J536,0)</f>
        <v>0</v>
      </c>
      <c r="BF536" s="250" t="n">
        <f aca="false">IF(N536="snížená",J536,0)</f>
        <v>0</v>
      </c>
      <c r="BG536" s="250" t="n">
        <f aca="false">IF(N536="zákl. přenesená",J536,0)</f>
        <v>0</v>
      </c>
      <c r="BH536" s="250" t="n">
        <f aca="false">IF(N536="sníž. přenesená",J536,0)</f>
        <v>0</v>
      </c>
      <c r="BI536" s="250" t="n">
        <f aca="false">IF(N536="nulová",J536,0)</f>
        <v>0</v>
      </c>
      <c r="BJ536" s="3" t="s">
        <v>86</v>
      </c>
      <c r="BK536" s="250" t="n">
        <f aca="false">ROUND(I536*H536,2)</f>
        <v>0</v>
      </c>
      <c r="BL536" s="3" t="s">
        <v>166</v>
      </c>
      <c r="BM536" s="249" t="s">
        <v>1140</v>
      </c>
    </row>
    <row r="537" s="251" customFormat="true" ht="12.8" hidden="false" customHeight="false" outlineLevel="0" collapsed="false">
      <c r="B537" s="252"/>
      <c r="C537" s="253"/>
      <c r="D537" s="254" t="s">
        <v>168</v>
      </c>
      <c r="E537" s="255"/>
      <c r="F537" s="256" t="s">
        <v>2272</v>
      </c>
      <c r="G537" s="253"/>
      <c r="H537" s="257" t="n">
        <v>27.102</v>
      </c>
      <c r="I537" s="258"/>
      <c r="J537" s="253"/>
      <c r="K537" s="253"/>
      <c r="L537" s="259"/>
      <c r="M537" s="260"/>
      <c r="N537" s="261"/>
      <c r="O537" s="261"/>
      <c r="P537" s="261"/>
      <c r="Q537" s="261"/>
      <c r="R537" s="261"/>
      <c r="S537" s="261"/>
      <c r="T537" s="262"/>
      <c r="AT537" s="263" t="s">
        <v>168</v>
      </c>
      <c r="AU537" s="263" t="s">
        <v>86</v>
      </c>
      <c r="AV537" s="251" t="s">
        <v>88</v>
      </c>
      <c r="AW537" s="251" t="s">
        <v>35</v>
      </c>
      <c r="AX537" s="251" t="s">
        <v>86</v>
      </c>
      <c r="AY537" s="263" t="s">
        <v>160</v>
      </c>
    </row>
    <row r="538" s="264" customFormat="true" ht="12.8" hidden="false" customHeight="false" outlineLevel="0" collapsed="false">
      <c r="B538" s="265"/>
      <c r="C538" s="266"/>
      <c r="D538" s="254" t="s">
        <v>168</v>
      </c>
      <c r="E538" s="267"/>
      <c r="F538" s="268" t="s">
        <v>2137</v>
      </c>
      <c r="G538" s="266"/>
      <c r="H538" s="269" t="n">
        <v>27.102</v>
      </c>
      <c r="I538" s="270"/>
      <c r="J538" s="266"/>
      <c r="K538" s="266"/>
      <c r="L538" s="271"/>
      <c r="M538" s="272"/>
      <c r="N538" s="273"/>
      <c r="O538" s="273"/>
      <c r="P538" s="273"/>
      <c r="Q538" s="273"/>
      <c r="R538" s="273"/>
      <c r="S538" s="273"/>
      <c r="T538" s="274"/>
      <c r="AT538" s="275" t="s">
        <v>168</v>
      </c>
      <c r="AU538" s="275" t="s">
        <v>86</v>
      </c>
      <c r="AV538" s="264" t="s">
        <v>166</v>
      </c>
      <c r="AW538" s="264" t="s">
        <v>35</v>
      </c>
      <c r="AX538" s="264" t="s">
        <v>79</v>
      </c>
      <c r="AY538" s="275" t="s">
        <v>160</v>
      </c>
    </row>
    <row r="539" s="276" customFormat="true" ht="12.8" hidden="false" customHeight="false" outlineLevel="0" collapsed="false">
      <c r="B539" s="277"/>
      <c r="C539" s="278"/>
      <c r="D539" s="254" t="s">
        <v>168</v>
      </c>
      <c r="E539" s="279"/>
      <c r="F539" s="280" t="s">
        <v>2138</v>
      </c>
      <c r="G539" s="278"/>
      <c r="H539" s="279"/>
      <c r="I539" s="281"/>
      <c r="J539" s="278"/>
      <c r="K539" s="278"/>
      <c r="L539" s="282"/>
      <c r="M539" s="283"/>
      <c r="N539" s="284"/>
      <c r="O539" s="284"/>
      <c r="P539" s="284"/>
      <c r="Q539" s="284"/>
      <c r="R539" s="284"/>
      <c r="S539" s="284"/>
      <c r="T539" s="285"/>
      <c r="AT539" s="286" t="s">
        <v>168</v>
      </c>
      <c r="AU539" s="286" t="s">
        <v>86</v>
      </c>
      <c r="AV539" s="276" t="s">
        <v>86</v>
      </c>
      <c r="AW539" s="276" t="s">
        <v>35</v>
      </c>
      <c r="AX539" s="276" t="s">
        <v>79</v>
      </c>
      <c r="AY539" s="286" t="s">
        <v>160</v>
      </c>
    </row>
    <row r="540" s="276" customFormat="true" ht="12.8" hidden="false" customHeight="false" outlineLevel="0" collapsed="false">
      <c r="B540" s="277"/>
      <c r="C540" s="278"/>
      <c r="D540" s="254" t="s">
        <v>168</v>
      </c>
      <c r="E540" s="279"/>
      <c r="F540" s="280" t="s">
        <v>2139</v>
      </c>
      <c r="G540" s="278"/>
      <c r="H540" s="279"/>
      <c r="I540" s="281"/>
      <c r="J540" s="278"/>
      <c r="K540" s="278"/>
      <c r="L540" s="282"/>
      <c r="M540" s="283"/>
      <c r="N540" s="284"/>
      <c r="O540" s="284"/>
      <c r="P540" s="284"/>
      <c r="Q540" s="284"/>
      <c r="R540" s="284"/>
      <c r="S540" s="284"/>
      <c r="T540" s="285"/>
      <c r="AT540" s="286" t="s">
        <v>168</v>
      </c>
      <c r="AU540" s="286" t="s">
        <v>86</v>
      </c>
      <c r="AV540" s="276" t="s">
        <v>86</v>
      </c>
      <c r="AW540" s="276" t="s">
        <v>35</v>
      </c>
      <c r="AX540" s="276" t="s">
        <v>79</v>
      </c>
      <c r="AY540" s="286" t="s">
        <v>160</v>
      </c>
    </row>
    <row r="541" s="276" customFormat="true" ht="12.8" hidden="false" customHeight="false" outlineLevel="0" collapsed="false">
      <c r="B541" s="277"/>
      <c r="C541" s="278"/>
      <c r="D541" s="254" t="s">
        <v>168</v>
      </c>
      <c r="E541" s="279"/>
      <c r="F541" s="280" t="s">
        <v>2140</v>
      </c>
      <c r="G541" s="278"/>
      <c r="H541" s="279"/>
      <c r="I541" s="281"/>
      <c r="J541" s="278"/>
      <c r="K541" s="278"/>
      <c r="L541" s="282"/>
      <c r="M541" s="283"/>
      <c r="N541" s="284"/>
      <c r="O541" s="284"/>
      <c r="P541" s="284"/>
      <c r="Q541" s="284"/>
      <c r="R541" s="284"/>
      <c r="S541" s="284"/>
      <c r="T541" s="285"/>
      <c r="AT541" s="286" t="s">
        <v>168</v>
      </c>
      <c r="AU541" s="286" t="s">
        <v>86</v>
      </c>
      <c r="AV541" s="276" t="s">
        <v>86</v>
      </c>
      <c r="AW541" s="276" t="s">
        <v>35</v>
      </c>
      <c r="AX541" s="276" t="s">
        <v>79</v>
      </c>
      <c r="AY541" s="286" t="s">
        <v>160</v>
      </c>
    </row>
    <row r="542" s="31" customFormat="true" ht="16.5" hidden="false" customHeight="true" outlineLevel="0" collapsed="false">
      <c r="A542" s="24"/>
      <c r="B542" s="25"/>
      <c r="C542" s="287" t="s">
        <v>812</v>
      </c>
      <c r="D542" s="287" t="s">
        <v>262</v>
      </c>
      <c r="E542" s="288" t="s">
        <v>2285</v>
      </c>
      <c r="F542" s="289" t="s">
        <v>2286</v>
      </c>
      <c r="G542" s="290" t="s">
        <v>2135</v>
      </c>
      <c r="H542" s="291" t="n">
        <v>24.091</v>
      </c>
      <c r="I542" s="292"/>
      <c r="J542" s="293" t="n">
        <f aca="false">ROUND(I542*H542,2)</f>
        <v>0</v>
      </c>
      <c r="K542" s="294"/>
      <c r="L542" s="295"/>
      <c r="M542" s="296"/>
      <c r="N542" s="297" t="s">
        <v>44</v>
      </c>
      <c r="O542" s="74"/>
      <c r="P542" s="247" t="n">
        <f aca="false">O542*H542</f>
        <v>0</v>
      </c>
      <c r="Q542" s="247" t="n">
        <v>0</v>
      </c>
      <c r="R542" s="247" t="n">
        <f aca="false">Q542*H542</f>
        <v>0</v>
      </c>
      <c r="S542" s="247" t="n">
        <v>0</v>
      </c>
      <c r="T542" s="248" t="n">
        <f aca="false">S542*H542</f>
        <v>0</v>
      </c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R542" s="249" t="s">
        <v>200</v>
      </c>
      <c r="AT542" s="249" t="s">
        <v>262</v>
      </c>
      <c r="AU542" s="249" t="s">
        <v>86</v>
      </c>
      <c r="AY542" s="3" t="s">
        <v>160</v>
      </c>
      <c r="BE542" s="250" t="n">
        <f aca="false">IF(N542="základní",J542,0)</f>
        <v>0</v>
      </c>
      <c r="BF542" s="250" t="n">
        <f aca="false">IF(N542="snížená",J542,0)</f>
        <v>0</v>
      </c>
      <c r="BG542" s="250" t="n">
        <f aca="false">IF(N542="zákl. přenesená",J542,0)</f>
        <v>0</v>
      </c>
      <c r="BH542" s="250" t="n">
        <f aca="false">IF(N542="sníž. přenesená",J542,0)</f>
        <v>0</v>
      </c>
      <c r="BI542" s="250" t="n">
        <f aca="false">IF(N542="nulová",J542,0)</f>
        <v>0</v>
      </c>
      <c r="BJ542" s="3" t="s">
        <v>86</v>
      </c>
      <c r="BK542" s="250" t="n">
        <f aca="false">ROUND(I542*H542,2)</f>
        <v>0</v>
      </c>
      <c r="BL542" s="3" t="s">
        <v>166</v>
      </c>
      <c r="BM542" s="249" t="s">
        <v>1150</v>
      </c>
    </row>
    <row r="543" s="251" customFormat="true" ht="12.8" hidden="false" customHeight="false" outlineLevel="0" collapsed="false">
      <c r="B543" s="252"/>
      <c r="C543" s="253"/>
      <c r="D543" s="254" t="s">
        <v>168</v>
      </c>
      <c r="E543" s="255"/>
      <c r="F543" s="256" t="s">
        <v>2264</v>
      </c>
      <c r="G543" s="253"/>
      <c r="H543" s="257" t="n">
        <v>24.091</v>
      </c>
      <c r="I543" s="258"/>
      <c r="J543" s="253"/>
      <c r="K543" s="253"/>
      <c r="L543" s="259"/>
      <c r="M543" s="260"/>
      <c r="N543" s="261"/>
      <c r="O543" s="261"/>
      <c r="P543" s="261"/>
      <c r="Q543" s="261"/>
      <c r="R543" s="261"/>
      <c r="S543" s="261"/>
      <c r="T543" s="262"/>
      <c r="AT543" s="263" t="s">
        <v>168</v>
      </c>
      <c r="AU543" s="263" t="s">
        <v>86</v>
      </c>
      <c r="AV543" s="251" t="s">
        <v>88</v>
      </c>
      <c r="AW543" s="251" t="s">
        <v>35</v>
      </c>
      <c r="AX543" s="251" t="s">
        <v>86</v>
      </c>
      <c r="AY543" s="263" t="s">
        <v>160</v>
      </c>
    </row>
    <row r="544" s="264" customFormat="true" ht="12.8" hidden="false" customHeight="false" outlineLevel="0" collapsed="false">
      <c r="B544" s="265"/>
      <c r="C544" s="266"/>
      <c r="D544" s="254" t="s">
        <v>168</v>
      </c>
      <c r="E544" s="267"/>
      <c r="F544" s="268" t="s">
        <v>2137</v>
      </c>
      <c r="G544" s="266"/>
      <c r="H544" s="269" t="n">
        <v>24.091</v>
      </c>
      <c r="I544" s="270"/>
      <c r="J544" s="266"/>
      <c r="K544" s="266"/>
      <c r="L544" s="271"/>
      <c r="M544" s="272"/>
      <c r="N544" s="273"/>
      <c r="O544" s="273"/>
      <c r="P544" s="273"/>
      <c r="Q544" s="273"/>
      <c r="R544" s="273"/>
      <c r="S544" s="273"/>
      <c r="T544" s="274"/>
      <c r="AT544" s="275" t="s">
        <v>168</v>
      </c>
      <c r="AU544" s="275" t="s">
        <v>86</v>
      </c>
      <c r="AV544" s="264" t="s">
        <v>166</v>
      </c>
      <c r="AW544" s="264" t="s">
        <v>35</v>
      </c>
      <c r="AX544" s="264" t="s">
        <v>79</v>
      </c>
      <c r="AY544" s="275" t="s">
        <v>160</v>
      </c>
    </row>
    <row r="545" s="276" customFormat="true" ht="12.8" hidden="false" customHeight="false" outlineLevel="0" collapsed="false">
      <c r="B545" s="277"/>
      <c r="C545" s="278"/>
      <c r="D545" s="254" t="s">
        <v>168</v>
      </c>
      <c r="E545" s="279"/>
      <c r="F545" s="280" t="s">
        <v>2138</v>
      </c>
      <c r="G545" s="278"/>
      <c r="H545" s="279"/>
      <c r="I545" s="281"/>
      <c r="J545" s="278"/>
      <c r="K545" s="278"/>
      <c r="L545" s="282"/>
      <c r="M545" s="283"/>
      <c r="N545" s="284"/>
      <c r="O545" s="284"/>
      <c r="P545" s="284"/>
      <c r="Q545" s="284"/>
      <c r="R545" s="284"/>
      <c r="S545" s="284"/>
      <c r="T545" s="285"/>
      <c r="AT545" s="286" t="s">
        <v>168</v>
      </c>
      <c r="AU545" s="286" t="s">
        <v>86</v>
      </c>
      <c r="AV545" s="276" t="s">
        <v>86</v>
      </c>
      <c r="AW545" s="276" t="s">
        <v>35</v>
      </c>
      <c r="AX545" s="276" t="s">
        <v>79</v>
      </c>
      <c r="AY545" s="286" t="s">
        <v>160</v>
      </c>
    </row>
    <row r="546" s="276" customFormat="true" ht="12.8" hidden="false" customHeight="false" outlineLevel="0" collapsed="false">
      <c r="B546" s="277"/>
      <c r="C546" s="278"/>
      <c r="D546" s="254" t="s">
        <v>168</v>
      </c>
      <c r="E546" s="279"/>
      <c r="F546" s="280" t="s">
        <v>2139</v>
      </c>
      <c r="G546" s="278"/>
      <c r="H546" s="279"/>
      <c r="I546" s="281"/>
      <c r="J546" s="278"/>
      <c r="K546" s="278"/>
      <c r="L546" s="282"/>
      <c r="M546" s="283"/>
      <c r="N546" s="284"/>
      <c r="O546" s="284"/>
      <c r="P546" s="284"/>
      <c r="Q546" s="284"/>
      <c r="R546" s="284"/>
      <c r="S546" s="284"/>
      <c r="T546" s="285"/>
      <c r="AT546" s="286" t="s">
        <v>168</v>
      </c>
      <c r="AU546" s="286" t="s">
        <v>86</v>
      </c>
      <c r="AV546" s="276" t="s">
        <v>86</v>
      </c>
      <c r="AW546" s="276" t="s">
        <v>35</v>
      </c>
      <c r="AX546" s="276" t="s">
        <v>79</v>
      </c>
      <c r="AY546" s="286" t="s">
        <v>160</v>
      </c>
    </row>
    <row r="547" s="276" customFormat="true" ht="12.8" hidden="false" customHeight="false" outlineLevel="0" collapsed="false">
      <c r="B547" s="277"/>
      <c r="C547" s="278"/>
      <c r="D547" s="254" t="s">
        <v>168</v>
      </c>
      <c r="E547" s="279"/>
      <c r="F547" s="280" t="s">
        <v>2140</v>
      </c>
      <c r="G547" s="278"/>
      <c r="H547" s="279"/>
      <c r="I547" s="281"/>
      <c r="J547" s="278"/>
      <c r="K547" s="278"/>
      <c r="L547" s="282"/>
      <c r="M547" s="283"/>
      <c r="N547" s="284"/>
      <c r="O547" s="284"/>
      <c r="P547" s="284"/>
      <c r="Q547" s="284"/>
      <c r="R547" s="284"/>
      <c r="S547" s="284"/>
      <c r="T547" s="285"/>
      <c r="AT547" s="286" t="s">
        <v>168</v>
      </c>
      <c r="AU547" s="286" t="s">
        <v>86</v>
      </c>
      <c r="AV547" s="276" t="s">
        <v>86</v>
      </c>
      <c r="AW547" s="276" t="s">
        <v>35</v>
      </c>
      <c r="AX547" s="276" t="s">
        <v>79</v>
      </c>
      <c r="AY547" s="286" t="s">
        <v>160</v>
      </c>
    </row>
    <row r="548" s="31" customFormat="true" ht="16.5" hidden="false" customHeight="true" outlineLevel="0" collapsed="false">
      <c r="A548" s="24"/>
      <c r="B548" s="25"/>
      <c r="C548" s="287" t="s">
        <v>816</v>
      </c>
      <c r="D548" s="287" t="s">
        <v>262</v>
      </c>
      <c r="E548" s="288" t="s">
        <v>2287</v>
      </c>
      <c r="F548" s="289" t="s">
        <v>2288</v>
      </c>
      <c r="G548" s="290" t="s">
        <v>2135</v>
      </c>
      <c r="H548" s="291" t="n">
        <v>13.25</v>
      </c>
      <c r="I548" s="292"/>
      <c r="J548" s="293" t="n">
        <f aca="false">ROUND(I548*H548,2)</f>
        <v>0</v>
      </c>
      <c r="K548" s="294"/>
      <c r="L548" s="295"/>
      <c r="M548" s="296"/>
      <c r="N548" s="297" t="s">
        <v>44</v>
      </c>
      <c r="O548" s="74"/>
      <c r="P548" s="247" t="n">
        <f aca="false">O548*H548</f>
        <v>0</v>
      </c>
      <c r="Q548" s="247" t="n">
        <v>0</v>
      </c>
      <c r="R548" s="247" t="n">
        <f aca="false">Q548*H548</f>
        <v>0</v>
      </c>
      <c r="S548" s="247" t="n">
        <v>0</v>
      </c>
      <c r="T548" s="248" t="n">
        <f aca="false">S548*H548</f>
        <v>0</v>
      </c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R548" s="249" t="s">
        <v>200</v>
      </c>
      <c r="AT548" s="249" t="s">
        <v>262</v>
      </c>
      <c r="AU548" s="249" t="s">
        <v>86</v>
      </c>
      <c r="AY548" s="3" t="s">
        <v>160</v>
      </c>
      <c r="BE548" s="250" t="n">
        <f aca="false">IF(N548="základní",J548,0)</f>
        <v>0</v>
      </c>
      <c r="BF548" s="250" t="n">
        <f aca="false">IF(N548="snížená",J548,0)</f>
        <v>0</v>
      </c>
      <c r="BG548" s="250" t="n">
        <f aca="false">IF(N548="zákl. přenesená",J548,0)</f>
        <v>0</v>
      </c>
      <c r="BH548" s="250" t="n">
        <f aca="false">IF(N548="sníž. přenesená",J548,0)</f>
        <v>0</v>
      </c>
      <c r="BI548" s="250" t="n">
        <f aca="false">IF(N548="nulová",J548,0)</f>
        <v>0</v>
      </c>
      <c r="BJ548" s="3" t="s">
        <v>86</v>
      </c>
      <c r="BK548" s="250" t="n">
        <f aca="false">ROUND(I548*H548,2)</f>
        <v>0</v>
      </c>
      <c r="BL548" s="3" t="s">
        <v>166</v>
      </c>
      <c r="BM548" s="249" t="s">
        <v>1158</v>
      </c>
    </row>
    <row r="549" s="251" customFormat="true" ht="12.8" hidden="false" customHeight="false" outlineLevel="0" collapsed="false">
      <c r="B549" s="252"/>
      <c r="C549" s="253"/>
      <c r="D549" s="254" t="s">
        <v>168</v>
      </c>
      <c r="E549" s="255"/>
      <c r="F549" s="256" t="s">
        <v>2250</v>
      </c>
      <c r="G549" s="253"/>
      <c r="H549" s="257" t="n">
        <v>13.25</v>
      </c>
      <c r="I549" s="258"/>
      <c r="J549" s="253"/>
      <c r="K549" s="253"/>
      <c r="L549" s="259"/>
      <c r="M549" s="260"/>
      <c r="N549" s="261"/>
      <c r="O549" s="261"/>
      <c r="P549" s="261"/>
      <c r="Q549" s="261"/>
      <c r="R549" s="261"/>
      <c r="S549" s="261"/>
      <c r="T549" s="262"/>
      <c r="AT549" s="263" t="s">
        <v>168</v>
      </c>
      <c r="AU549" s="263" t="s">
        <v>86</v>
      </c>
      <c r="AV549" s="251" t="s">
        <v>88</v>
      </c>
      <c r="AW549" s="251" t="s">
        <v>35</v>
      </c>
      <c r="AX549" s="251" t="s">
        <v>86</v>
      </c>
      <c r="AY549" s="263" t="s">
        <v>160</v>
      </c>
    </row>
    <row r="550" s="264" customFormat="true" ht="12.8" hidden="false" customHeight="false" outlineLevel="0" collapsed="false">
      <c r="B550" s="265"/>
      <c r="C550" s="266"/>
      <c r="D550" s="254" t="s">
        <v>168</v>
      </c>
      <c r="E550" s="267"/>
      <c r="F550" s="268" t="s">
        <v>2137</v>
      </c>
      <c r="G550" s="266"/>
      <c r="H550" s="269" t="n">
        <v>13.25</v>
      </c>
      <c r="I550" s="270"/>
      <c r="J550" s="266"/>
      <c r="K550" s="266"/>
      <c r="L550" s="271"/>
      <c r="M550" s="272"/>
      <c r="N550" s="273"/>
      <c r="O550" s="273"/>
      <c r="P550" s="273"/>
      <c r="Q550" s="273"/>
      <c r="R550" s="273"/>
      <c r="S550" s="273"/>
      <c r="T550" s="274"/>
      <c r="AT550" s="275" t="s">
        <v>168</v>
      </c>
      <c r="AU550" s="275" t="s">
        <v>86</v>
      </c>
      <c r="AV550" s="264" t="s">
        <v>166</v>
      </c>
      <c r="AW550" s="264" t="s">
        <v>35</v>
      </c>
      <c r="AX550" s="264" t="s">
        <v>79</v>
      </c>
      <c r="AY550" s="275" t="s">
        <v>160</v>
      </c>
    </row>
    <row r="551" s="276" customFormat="true" ht="12.8" hidden="false" customHeight="false" outlineLevel="0" collapsed="false">
      <c r="B551" s="277"/>
      <c r="C551" s="278"/>
      <c r="D551" s="254" t="s">
        <v>168</v>
      </c>
      <c r="E551" s="279"/>
      <c r="F551" s="280" t="s">
        <v>2138</v>
      </c>
      <c r="G551" s="278"/>
      <c r="H551" s="279"/>
      <c r="I551" s="281"/>
      <c r="J551" s="278"/>
      <c r="K551" s="278"/>
      <c r="L551" s="282"/>
      <c r="M551" s="283"/>
      <c r="N551" s="284"/>
      <c r="O551" s="284"/>
      <c r="P551" s="284"/>
      <c r="Q551" s="284"/>
      <c r="R551" s="284"/>
      <c r="S551" s="284"/>
      <c r="T551" s="285"/>
      <c r="AT551" s="286" t="s">
        <v>168</v>
      </c>
      <c r="AU551" s="286" t="s">
        <v>86</v>
      </c>
      <c r="AV551" s="276" t="s">
        <v>86</v>
      </c>
      <c r="AW551" s="276" t="s">
        <v>35</v>
      </c>
      <c r="AX551" s="276" t="s">
        <v>79</v>
      </c>
      <c r="AY551" s="286" t="s">
        <v>160</v>
      </c>
    </row>
    <row r="552" s="276" customFormat="true" ht="12.8" hidden="false" customHeight="false" outlineLevel="0" collapsed="false">
      <c r="B552" s="277"/>
      <c r="C552" s="278"/>
      <c r="D552" s="254" t="s">
        <v>168</v>
      </c>
      <c r="E552" s="279"/>
      <c r="F552" s="280" t="s">
        <v>2139</v>
      </c>
      <c r="G552" s="278"/>
      <c r="H552" s="279"/>
      <c r="I552" s="281"/>
      <c r="J552" s="278"/>
      <c r="K552" s="278"/>
      <c r="L552" s="282"/>
      <c r="M552" s="283"/>
      <c r="N552" s="284"/>
      <c r="O552" s="284"/>
      <c r="P552" s="284"/>
      <c r="Q552" s="284"/>
      <c r="R552" s="284"/>
      <c r="S552" s="284"/>
      <c r="T552" s="285"/>
      <c r="AT552" s="286" t="s">
        <v>168</v>
      </c>
      <c r="AU552" s="286" t="s">
        <v>86</v>
      </c>
      <c r="AV552" s="276" t="s">
        <v>86</v>
      </c>
      <c r="AW552" s="276" t="s">
        <v>35</v>
      </c>
      <c r="AX552" s="276" t="s">
        <v>79</v>
      </c>
      <c r="AY552" s="286" t="s">
        <v>160</v>
      </c>
    </row>
    <row r="553" s="276" customFormat="true" ht="12.8" hidden="false" customHeight="false" outlineLevel="0" collapsed="false">
      <c r="B553" s="277"/>
      <c r="C553" s="278"/>
      <c r="D553" s="254" t="s">
        <v>168</v>
      </c>
      <c r="E553" s="279"/>
      <c r="F553" s="280" t="s">
        <v>2140</v>
      </c>
      <c r="G553" s="278"/>
      <c r="H553" s="279"/>
      <c r="I553" s="281"/>
      <c r="J553" s="278"/>
      <c r="K553" s="278"/>
      <c r="L553" s="282"/>
      <c r="M553" s="283"/>
      <c r="N553" s="284"/>
      <c r="O553" s="284"/>
      <c r="P553" s="284"/>
      <c r="Q553" s="284"/>
      <c r="R553" s="284"/>
      <c r="S553" s="284"/>
      <c r="T553" s="285"/>
      <c r="AT553" s="286" t="s">
        <v>168</v>
      </c>
      <c r="AU553" s="286" t="s">
        <v>86</v>
      </c>
      <c r="AV553" s="276" t="s">
        <v>86</v>
      </c>
      <c r="AW553" s="276" t="s">
        <v>35</v>
      </c>
      <c r="AX553" s="276" t="s">
        <v>79</v>
      </c>
      <c r="AY553" s="286" t="s">
        <v>160</v>
      </c>
    </row>
    <row r="554" s="31" customFormat="true" ht="16.5" hidden="false" customHeight="true" outlineLevel="0" collapsed="false">
      <c r="A554" s="24"/>
      <c r="B554" s="25"/>
      <c r="C554" s="287" t="s">
        <v>820</v>
      </c>
      <c r="D554" s="287" t="s">
        <v>262</v>
      </c>
      <c r="E554" s="288" t="s">
        <v>2289</v>
      </c>
      <c r="F554" s="289" t="s">
        <v>2290</v>
      </c>
      <c r="G554" s="290" t="s">
        <v>2291</v>
      </c>
      <c r="H554" s="291" t="n">
        <v>0.903</v>
      </c>
      <c r="I554" s="292"/>
      <c r="J554" s="293" t="n">
        <f aca="false">ROUND(I554*H554,2)</f>
        <v>0</v>
      </c>
      <c r="K554" s="294"/>
      <c r="L554" s="295"/>
      <c r="M554" s="296"/>
      <c r="N554" s="297" t="s">
        <v>44</v>
      </c>
      <c r="O554" s="74"/>
      <c r="P554" s="247" t="n">
        <f aca="false">O554*H554</f>
        <v>0</v>
      </c>
      <c r="Q554" s="247" t="n">
        <v>0</v>
      </c>
      <c r="R554" s="247" t="n">
        <f aca="false">Q554*H554</f>
        <v>0</v>
      </c>
      <c r="S554" s="247" t="n">
        <v>0</v>
      </c>
      <c r="T554" s="248" t="n">
        <f aca="false">S554*H554</f>
        <v>0</v>
      </c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R554" s="249" t="s">
        <v>200</v>
      </c>
      <c r="AT554" s="249" t="s">
        <v>262</v>
      </c>
      <c r="AU554" s="249" t="s">
        <v>86</v>
      </c>
      <c r="AY554" s="3" t="s">
        <v>160</v>
      </c>
      <c r="BE554" s="250" t="n">
        <f aca="false">IF(N554="základní",J554,0)</f>
        <v>0</v>
      </c>
      <c r="BF554" s="250" t="n">
        <f aca="false">IF(N554="snížená",J554,0)</f>
        <v>0</v>
      </c>
      <c r="BG554" s="250" t="n">
        <f aca="false">IF(N554="zákl. přenesená",J554,0)</f>
        <v>0</v>
      </c>
      <c r="BH554" s="250" t="n">
        <f aca="false">IF(N554="sníž. přenesená",J554,0)</f>
        <v>0</v>
      </c>
      <c r="BI554" s="250" t="n">
        <f aca="false">IF(N554="nulová",J554,0)</f>
        <v>0</v>
      </c>
      <c r="BJ554" s="3" t="s">
        <v>86</v>
      </c>
      <c r="BK554" s="250" t="n">
        <f aca="false">ROUND(I554*H554,2)</f>
        <v>0</v>
      </c>
      <c r="BL554" s="3" t="s">
        <v>166</v>
      </c>
      <c r="BM554" s="249" t="s">
        <v>1166</v>
      </c>
    </row>
    <row r="555" s="251" customFormat="true" ht="12.8" hidden="false" customHeight="false" outlineLevel="0" collapsed="false">
      <c r="B555" s="252"/>
      <c r="C555" s="253"/>
      <c r="D555" s="254" t="s">
        <v>168</v>
      </c>
      <c r="E555" s="255"/>
      <c r="F555" s="256" t="s">
        <v>2292</v>
      </c>
      <c r="G555" s="253"/>
      <c r="H555" s="257" t="n">
        <v>0.903</v>
      </c>
      <c r="I555" s="258"/>
      <c r="J555" s="253"/>
      <c r="K555" s="253"/>
      <c r="L555" s="259"/>
      <c r="M555" s="260"/>
      <c r="N555" s="261"/>
      <c r="O555" s="261"/>
      <c r="P555" s="261"/>
      <c r="Q555" s="261"/>
      <c r="R555" s="261"/>
      <c r="S555" s="261"/>
      <c r="T555" s="262"/>
      <c r="AT555" s="263" t="s">
        <v>168</v>
      </c>
      <c r="AU555" s="263" t="s">
        <v>86</v>
      </c>
      <c r="AV555" s="251" t="s">
        <v>88</v>
      </c>
      <c r="AW555" s="251" t="s">
        <v>35</v>
      </c>
      <c r="AX555" s="251" t="s">
        <v>86</v>
      </c>
      <c r="AY555" s="263" t="s">
        <v>160</v>
      </c>
    </row>
    <row r="556" s="264" customFormat="true" ht="12.8" hidden="false" customHeight="false" outlineLevel="0" collapsed="false">
      <c r="B556" s="265"/>
      <c r="C556" s="266"/>
      <c r="D556" s="254" t="s">
        <v>168</v>
      </c>
      <c r="E556" s="267"/>
      <c r="F556" s="268" t="s">
        <v>2137</v>
      </c>
      <c r="G556" s="266"/>
      <c r="H556" s="269" t="n">
        <v>0.903</v>
      </c>
      <c r="I556" s="270"/>
      <c r="J556" s="266"/>
      <c r="K556" s="266"/>
      <c r="L556" s="271"/>
      <c r="M556" s="272"/>
      <c r="N556" s="273"/>
      <c r="O556" s="273"/>
      <c r="P556" s="273"/>
      <c r="Q556" s="273"/>
      <c r="R556" s="273"/>
      <c r="S556" s="273"/>
      <c r="T556" s="274"/>
      <c r="AT556" s="275" t="s">
        <v>168</v>
      </c>
      <c r="AU556" s="275" t="s">
        <v>86</v>
      </c>
      <c r="AV556" s="264" t="s">
        <v>166</v>
      </c>
      <c r="AW556" s="264" t="s">
        <v>35</v>
      </c>
      <c r="AX556" s="264" t="s">
        <v>79</v>
      </c>
      <c r="AY556" s="275" t="s">
        <v>160</v>
      </c>
    </row>
    <row r="557" s="276" customFormat="true" ht="12.8" hidden="false" customHeight="false" outlineLevel="0" collapsed="false">
      <c r="B557" s="277"/>
      <c r="C557" s="278"/>
      <c r="D557" s="254" t="s">
        <v>168</v>
      </c>
      <c r="E557" s="279"/>
      <c r="F557" s="280" t="s">
        <v>2138</v>
      </c>
      <c r="G557" s="278"/>
      <c r="H557" s="279"/>
      <c r="I557" s="281"/>
      <c r="J557" s="278"/>
      <c r="K557" s="278"/>
      <c r="L557" s="282"/>
      <c r="M557" s="283"/>
      <c r="N557" s="284"/>
      <c r="O557" s="284"/>
      <c r="P557" s="284"/>
      <c r="Q557" s="284"/>
      <c r="R557" s="284"/>
      <c r="S557" s="284"/>
      <c r="T557" s="285"/>
      <c r="AT557" s="286" t="s">
        <v>168</v>
      </c>
      <c r="AU557" s="286" t="s">
        <v>86</v>
      </c>
      <c r="AV557" s="276" t="s">
        <v>86</v>
      </c>
      <c r="AW557" s="276" t="s">
        <v>35</v>
      </c>
      <c r="AX557" s="276" t="s">
        <v>79</v>
      </c>
      <c r="AY557" s="286" t="s">
        <v>160</v>
      </c>
    </row>
    <row r="558" s="276" customFormat="true" ht="12.8" hidden="false" customHeight="false" outlineLevel="0" collapsed="false">
      <c r="B558" s="277"/>
      <c r="C558" s="278"/>
      <c r="D558" s="254" t="s">
        <v>168</v>
      </c>
      <c r="E558" s="279"/>
      <c r="F558" s="280" t="s">
        <v>2139</v>
      </c>
      <c r="G558" s="278"/>
      <c r="H558" s="279"/>
      <c r="I558" s="281"/>
      <c r="J558" s="278"/>
      <c r="K558" s="278"/>
      <c r="L558" s="282"/>
      <c r="M558" s="283"/>
      <c r="N558" s="284"/>
      <c r="O558" s="284"/>
      <c r="P558" s="284"/>
      <c r="Q558" s="284"/>
      <c r="R558" s="284"/>
      <c r="S558" s="284"/>
      <c r="T558" s="285"/>
      <c r="AT558" s="286" t="s">
        <v>168</v>
      </c>
      <c r="AU558" s="286" t="s">
        <v>86</v>
      </c>
      <c r="AV558" s="276" t="s">
        <v>86</v>
      </c>
      <c r="AW558" s="276" t="s">
        <v>35</v>
      </c>
      <c r="AX558" s="276" t="s">
        <v>79</v>
      </c>
      <c r="AY558" s="286" t="s">
        <v>160</v>
      </c>
    </row>
    <row r="559" s="276" customFormat="true" ht="12.8" hidden="false" customHeight="false" outlineLevel="0" collapsed="false">
      <c r="B559" s="277"/>
      <c r="C559" s="278"/>
      <c r="D559" s="254" t="s">
        <v>168</v>
      </c>
      <c r="E559" s="279"/>
      <c r="F559" s="280" t="s">
        <v>2140</v>
      </c>
      <c r="G559" s="278"/>
      <c r="H559" s="279"/>
      <c r="I559" s="281"/>
      <c r="J559" s="278"/>
      <c r="K559" s="278"/>
      <c r="L559" s="282"/>
      <c r="M559" s="283"/>
      <c r="N559" s="284"/>
      <c r="O559" s="284"/>
      <c r="P559" s="284"/>
      <c r="Q559" s="284"/>
      <c r="R559" s="284"/>
      <c r="S559" s="284"/>
      <c r="T559" s="285"/>
      <c r="AT559" s="286" t="s">
        <v>168</v>
      </c>
      <c r="AU559" s="286" t="s">
        <v>86</v>
      </c>
      <c r="AV559" s="276" t="s">
        <v>86</v>
      </c>
      <c r="AW559" s="276" t="s">
        <v>35</v>
      </c>
      <c r="AX559" s="276" t="s">
        <v>79</v>
      </c>
      <c r="AY559" s="286" t="s">
        <v>160</v>
      </c>
    </row>
    <row r="560" s="31" customFormat="true" ht="16.5" hidden="false" customHeight="true" outlineLevel="0" collapsed="false">
      <c r="A560" s="24"/>
      <c r="B560" s="25"/>
      <c r="C560" s="287" t="s">
        <v>835</v>
      </c>
      <c r="D560" s="287" t="s">
        <v>262</v>
      </c>
      <c r="E560" s="288" t="s">
        <v>2293</v>
      </c>
      <c r="F560" s="289" t="s">
        <v>2294</v>
      </c>
      <c r="G560" s="290" t="s">
        <v>221</v>
      </c>
      <c r="H560" s="291" t="n">
        <v>48.181</v>
      </c>
      <c r="I560" s="292"/>
      <c r="J560" s="293" t="n">
        <f aca="false">ROUND(I560*H560,2)</f>
        <v>0</v>
      </c>
      <c r="K560" s="294"/>
      <c r="L560" s="295"/>
      <c r="M560" s="296"/>
      <c r="N560" s="297" t="s">
        <v>44</v>
      </c>
      <c r="O560" s="74"/>
      <c r="P560" s="247" t="n">
        <f aca="false">O560*H560</f>
        <v>0</v>
      </c>
      <c r="Q560" s="247" t="n">
        <v>0</v>
      </c>
      <c r="R560" s="247" t="n">
        <f aca="false">Q560*H560</f>
        <v>0</v>
      </c>
      <c r="S560" s="247" t="n">
        <v>0</v>
      </c>
      <c r="T560" s="248" t="n">
        <f aca="false">S560*H560</f>
        <v>0</v>
      </c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R560" s="249" t="s">
        <v>200</v>
      </c>
      <c r="AT560" s="249" t="s">
        <v>262</v>
      </c>
      <c r="AU560" s="249" t="s">
        <v>86</v>
      </c>
      <c r="AY560" s="3" t="s">
        <v>160</v>
      </c>
      <c r="BE560" s="250" t="n">
        <f aca="false">IF(N560="základní",J560,0)</f>
        <v>0</v>
      </c>
      <c r="BF560" s="250" t="n">
        <f aca="false">IF(N560="snížená",J560,0)</f>
        <v>0</v>
      </c>
      <c r="BG560" s="250" t="n">
        <f aca="false">IF(N560="zákl. přenesená",J560,0)</f>
        <v>0</v>
      </c>
      <c r="BH560" s="250" t="n">
        <f aca="false">IF(N560="sníž. přenesená",J560,0)</f>
        <v>0</v>
      </c>
      <c r="BI560" s="250" t="n">
        <f aca="false">IF(N560="nulová",J560,0)</f>
        <v>0</v>
      </c>
      <c r="BJ560" s="3" t="s">
        <v>86</v>
      </c>
      <c r="BK560" s="250" t="n">
        <f aca="false">ROUND(I560*H560,2)</f>
        <v>0</v>
      </c>
      <c r="BL560" s="3" t="s">
        <v>166</v>
      </c>
      <c r="BM560" s="249" t="s">
        <v>1175</v>
      </c>
    </row>
    <row r="561" s="251" customFormat="true" ht="12.8" hidden="false" customHeight="false" outlineLevel="0" collapsed="false">
      <c r="B561" s="252"/>
      <c r="C561" s="253"/>
      <c r="D561" s="254" t="s">
        <v>168</v>
      </c>
      <c r="E561" s="255"/>
      <c r="F561" s="256" t="s">
        <v>2295</v>
      </c>
      <c r="G561" s="253"/>
      <c r="H561" s="257" t="n">
        <v>48.181</v>
      </c>
      <c r="I561" s="258"/>
      <c r="J561" s="253"/>
      <c r="K561" s="253"/>
      <c r="L561" s="259"/>
      <c r="M561" s="260"/>
      <c r="N561" s="261"/>
      <c r="O561" s="261"/>
      <c r="P561" s="261"/>
      <c r="Q561" s="261"/>
      <c r="R561" s="261"/>
      <c r="S561" s="261"/>
      <c r="T561" s="262"/>
      <c r="AT561" s="263" t="s">
        <v>168</v>
      </c>
      <c r="AU561" s="263" t="s">
        <v>86</v>
      </c>
      <c r="AV561" s="251" t="s">
        <v>88</v>
      </c>
      <c r="AW561" s="251" t="s">
        <v>35</v>
      </c>
      <c r="AX561" s="251" t="s">
        <v>86</v>
      </c>
      <c r="AY561" s="263" t="s">
        <v>160</v>
      </c>
    </row>
    <row r="562" s="264" customFormat="true" ht="12.8" hidden="false" customHeight="false" outlineLevel="0" collapsed="false">
      <c r="B562" s="265"/>
      <c r="C562" s="266"/>
      <c r="D562" s="254" t="s">
        <v>168</v>
      </c>
      <c r="E562" s="267"/>
      <c r="F562" s="268" t="s">
        <v>2137</v>
      </c>
      <c r="G562" s="266"/>
      <c r="H562" s="269" t="n">
        <v>48.181</v>
      </c>
      <c r="I562" s="270"/>
      <c r="J562" s="266"/>
      <c r="K562" s="266"/>
      <c r="L562" s="271"/>
      <c r="M562" s="272"/>
      <c r="N562" s="273"/>
      <c r="O562" s="273"/>
      <c r="P562" s="273"/>
      <c r="Q562" s="273"/>
      <c r="R562" s="273"/>
      <c r="S562" s="273"/>
      <c r="T562" s="274"/>
      <c r="AT562" s="275" t="s">
        <v>168</v>
      </c>
      <c r="AU562" s="275" t="s">
        <v>86</v>
      </c>
      <c r="AV562" s="264" t="s">
        <v>166</v>
      </c>
      <c r="AW562" s="264" t="s">
        <v>35</v>
      </c>
      <c r="AX562" s="264" t="s">
        <v>79</v>
      </c>
      <c r="AY562" s="275" t="s">
        <v>160</v>
      </c>
    </row>
    <row r="563" s="276" customFormat="true" ht="12.8" hidden="false" customHeight="false" outlineLevel="0" collapsed="false">
      <c r="B563" s="277"/>
      <c r="C563" s="278"/>
      <c r="D563" s="254" t="s">
        <v>168</v>
      </c>
      <c r="E563" s="279"/>
      <c r="F563" s="280" t="s">
        <v>2138</v>
      </c>
      <c r="G563" s="278"/>
      <c r="H563" s="279"/>
      <c r="I563" s="281"/>
      <c r="J563" s="278"/>
      <c r="K563" s="278"/>
      <c r="L563" s="282"/>
      <c r="M563" s="283"/>
      <c r="N563" s="284"/>
      <c r="O563" s="284"/>
      <c r="P563" s="284"/>
      <c r="Q563" s="284"/>
      <c r="R563" s="284"/>
      <c r="S563" s="284"/>
      <c r="T563" s="285"/>
      <c r="AT563" s="286" t="s">
        <v>168</v>
      </c>
      <c r="AU563" s="286" t="s">
        <v>86</v>
      </c>
      <c r="AV563" s="276" t="s">
        <v>86</v>
      </c>
      <c r="AW563" s="276" t="s">
        <v>35</v>
      </c>
      <c r="AX563" s="276" t="s">
        <v>79</v>
      </c>
      <c r="AY563" s="286" t="s">
        <v>160</v>
      </c>
    </row>
    <row r="564" s="276" customFormat="true" ht="12.8" hidden="false" customHeight="false" outlineLevel="0" collapsed="false">
      <c r="B564" s="277"/>
      <c r="C564" s="278"/>
      <c r="D564" s="254" t="s">
        <v>168</v>
      </c>
      <c r="E564" s="279"/>
      <c r="F564" s="280" t="s">
        <v>2139</v>
      </c>
      <c r="G564" s="278"/>
      <c r="H564" s="279"/>
      <c r="I564" s="281"/>
      <c r="J564" s="278"/>
      <c r="K564" s="278"/>
      <c r="L564" s="282"/>
      <c r="M564" s="283"/>
      <c r="N564" s="284"/>
      <c r="O564" s="284"/>
      <c r="P564" s="284"/>
      <c r="Q564" s="284"/>
      <c r="R564" s="284"/>
      <c r="S564" s="284"/>
      <c r="T564" s="285"/>
      <c r="AT564" s="286" t="s">
        <v>168</v>
      </c>
      <c r="AU564" s="286" t="s">
        <v>86</v>
      </c>
      <c r="AV564" s="276" t="s">
        <v>86</v>
      </c>
      <c r="AW564" s="276" t="s">
        <v>35</v>
      </c>
      <c r="AX564" s="276" t="s">
        <v>79</v>
      </c>
      <c r="AY564" s="286" t="s">
        <v>160</v>
      </c>
    </row>
    <row r="565" s="276" customFormat="true" ht="12.8" hidden="false" customHeight="false" outlineLevel="0" collapsed="false">
      <c r="B565" s="277"/>
      <c r="C565" s="278"/>
      <c r="D565" s="254" t="s">
        <v>168</v>
      </c>
      <c r="E565" s="279"/>
      <c r="F565" s="280" t="s">
        <v>2140</v>
      </c>
      <c r="G565" s="278"/>
      <c r="H565" s="279"/>
      <c r="I565" s="281"/>
      <c r="J565" s="278"/>
      <c r="K565" s="278"/>
      <c r="L565" s="282"/>
      <c r="M565" s="283"/>
      <c r="N565" s="284"/>
      <c r="O565" s="284"/>
      <c r="P565" s="284"/>
      <c r="Q565" s="284"/>
      <c r="R565" s="284"/>
      <c r="S565" s="284"/>
      <c r="T565" s="285"/>
      <c r="AT565" s="286" t="s">
        <v>168</v>
      </c>
      <c r="AU565" s="286" t="s">
        <v>86</v>
      </c>
      <c r="AV565" s="276" t="s">
        <v>86</v>
      </c>
      <c r="AW565" s="276" t="s">
        <v>35</v>
      </c>
      <c r="AX565" s="276" t="s">
        <v>79</v>
      </c>
      <c r="AY565" s="286" t="s">
        <v>160</v>
      </c>
    </row>
    <row r="566" s="31" customFormat="true" ht="16.5" hidden="false" customHeight="true" outlineLevel="0" collapsed="false">
      <c r="A566" s="24"/>
      <c r="B566" s="25"/>
      <c r="C566" s="287" t="s">
        <v>847</v>
      </c>
      <c r="D566" s="287" t="s">
        <v>262</v>
      </c>
      <c r="E566" s="288" t="s">
        <v>2296</v>
      </c>
      <c r="F566" s="289" t="s">
        <v>2297</v>
      </c>
      <c r="G566" s="290" t="s">
        <v>221</v>
      </c>
      <c r="H566" s="291" t="n">
        <v>72.272</v>
      </c>
      <c r="I566" s="292"/>
      <c r="J566" s="293" t="n">
        <f aca="false">ROUND(I566*H566,2)</f>
        <v>0</v>
      </c>
      <c r="K566" s="294"/>
      <c r="L566" s="295"/>
      <c r="M566" s="296"/>
      <c r="N566" s="297" t="s">
        <v>44</v>
      </c>
      <c r="O566" s="74"/>
      <c r="P566" s="247" t="n">
        <f aca="false">O566*H566</f>
        <v>0</v>
      </c>
      <c r="Q566" s="247" t="n">
        <v>0</v>
      </c>
      <c r="R566" s="247" t="n">
        <f aca="false">Q566*H566</f>
        <v>0</v>
      </c>
      <c r="S566" s="247" t="n">
        <v>0</v>
      </c>
      <c r="T566" s="248" t="n">
        <f aca="false">S566*H566</f>
        <v>0</v>
      </c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R566" s="249" t="s">
        <v>200</v>
      </c>
      <c r="AT566" s="249" t="s">
        <v>262</v>
      </c>
      <c r="AU566" s="249" t="s">
        <v>86</v>
      </c>
      <c r="AY566" s="3" t="s">
        <v>160</v>
      </c>
      <c r="BE566" s="250" t="n">
        <f aca="false">IF(N566="základní",J566,0)</f>
        <v>0</v>
      </c>
      <c r="BF566" s="250" t="n">
        <f aca="false">IF(N566="snížená",J566,0)</f>
        <v>0</v>
      </c>
      <c r="BG566" s="250" t="n">
        <f aca="false">IF(N566="zákl. přenesená",J566,0)</f>
        <v>0</v>
      </c>
      <c r="BH566" s="250" t="n">
        <f aca="false">IF(N566="sníž. přenesená",J566,0)</f>
        <v>0</v>
      </c>
      <c r="BI566" s="250" t="n">
        <f aca="false">IF(N566="nulová",J566,0)</f>
        <v>0</v>
      </c>
      <c r="BJ566" s="3" t="s">
        <v>86</v>
      </c>
      <c r="BK566" s="250" t="n">
        <f aca="false">ROUND(I566*H566,2)</f>
        <v>0</v>
      </c>
      <c r="BL566" s="3" t="s">
        <v>166</v>
      </c>
      <c r="BM566" s="249" t="s">
        <v>1186</v>
      </c>
    </row>
    <row r="567" s="251" customFormat="true" ht="12.8" hidden="false" customHeight="false" outlineLevel="0" collapsed="false">
      <c r="B567" s="252"/>
      <c r="C567" s="253"/>
      <c r="D567" s="254" t="s">
        <v>168</v>
      </c>
      <c r="E567" s="255"/>
      <c r="F567" s="256" t="s">
        <v>2298</v>
      </c>
      <c r="G567" s="253"/>
      <c r="H567" s="257" t="n">
        <v>72.272</v>
      </c>
      <c r="I567" s="258"/>
      <c r="J567" s="253"/>
      <c r="K567" s="253"/>
      <c r="L567" s="259"/>
      <c r="M567" s="260"/>
      <c r="N567" s="261"/>
      <c r="O567" s="261"/>
      <c r="P567" s="261"/>
      <c r="Q567" s="261"/>
      <c r="R567" s="261"/>
      <c r="S567" s="261"/>
      <c r="T567" s="262"/>
      <c r="AT567" s="263" t="s">
        <v>168</v>
      </c>
      <c r="AU567" s="263" t="s">
        <v>86</v>
      </c>
      <c r="AV567" s="251" t="s">
        <v>88</v>
      </c>
      <c r="AW567" s="251" t="s">
        <v>35</v>
      </c>
      <c r="AX567" s="251" t="s">
        <v>86</v>
      </c>
      <c r="AY567" s="263" t="s">
        <v>160</v>
      </c>
    </row>
    <row r="568" s="264" customFormat="true" ht="12.8" hidden="false" customHeight="false" outlineLevel="0" collapsed="false">
      <c r="B568" s="265"/>
      <c r="C568" s="266"/>
      <c r="D568" s="254" t="s">
        <v>168</v>
      </c>
      <c r="E568" s="267"/>
      <c r="F568" s="268" t="s">
        <v>2137</v>
      </c>
      <c r="G568" s="266"/>
      <c r="H568" s="269" t="n">
        <v>72.272</v>
      </c>
      <c r="I568" s="270"/>
      <c r="J568" s="266"/>
      <c r="K568" s="266"/>
      <c r="L568" s="271"/>
      <c r="M568" s="272"/>
      <c r="N568" s="273"/>
      <c r="O568" s="273"/>
      <c r="P568" s="273"/>
      <c r="Q568" s="273"/>
      <c r="R568" s="273"/>
      <c r="S568" s="273"/>
      <c r="T568" s="274"/>
      <c r="AT568" s="275" t="s">
        <v>168</v>
      </c>
      <c r="AU568" s="275" t="s">
        <v>86</v>
      </c>
      <c r="AV568" s="264" t="s">
        <v>166</v>
      </c>
      <c r="AW568" s="264" t="s">
        <v>35</v>
      </c>
      <c r="AX568" s="264" t="s">
        <v>79</v>
      </c>
      <c r="AY568" s="275" t="s">
        <v>160</v>
      </c>
    </row>
    <row r="569" s="276" customFormat="true" ht="12.8" hidden="false" customHeight="false" outlineLevel="0" collapsed="false">
      <c r="B569" s="277"/>
      <c r="C569" s="278"/>
      <c r="D569" s="254" t="s">
        <v>168</v>
      </c>
      <c r="E569" s="279"/>
      <c r="F569" s="280" t="s">
        <v>2138</v>
      </c>
      <c r="G569" s="278"/>
      <c r="H569" s="279"/>
      <c r="I569" s="281"/>
      <c r="J569" s="278"/>
      <c r="K569" s="278"/>
      <c r="L569" s="282"/>
      <c r="M569" s="283"/>
      <c r="N569" s="284"/>
      <c r="O569" s="284"/>
      <c r="P569" s="284"/>
      <c r="Q569" s="284"/>
      <c r="R569" s="284"/>
      <c r="S569" s="284"/>
      <c r="T569" s="285"/>
      <c r="AT569" s="286" t="s">
        <v>168</v>
      </c>
      <c r="AU569" s="286" t="s">
        <v>86</v>
      </c>
      <c r="AV569" s="276" t="s">
        <v>86</v>
      </c>
      <c r="AW569" s="276" t="s">
        <v>35</v>
      </c>
      <c r="AX569" s="276" t="s">
        <v>79</v>
      </c>
      <c r="AY569" s="286" t="s">
        <v>160</v>
      </c>
    </row>
    <row r="570" s="276" customFormat="true" ht="12.8" hidden="false" customHeight="false" outlineLevel="0" collapsed="false">
      <c r="B570" s="277"/>
      <c r="C570" s="278"/>
      <c r="D570" s="254" t="s">
        <v>168</v>
      </c>
      <c r="E570" s="279"/>
      <c r="F570" s="280" t="s">
        <v>2139</v>
      </c>
      <c r="G570" s="278"/>
      <c r="H570" s="279"/>
      <c r="I570" s="281"/>
      <c r="J570" s="278"/>
      <c r="K570" s="278"/>
      <c r="L570" s="282"/>
      <c r="M570" s="283"/>
      <c r="N570" s="284"/>
      <c r="O570" s="284"/>
      <c r="P570" s="284"/>
      <c r="Q570" s="284"/>
      <c r="R570" s="284"/>
      <c r="S570" s="284"/>
      <c r="T570" s="285"/>
      <c r="AT570" s="286" t="s">
        <v>168</v>
      </c>
      <c r="AU570" s="286" t="s">
        <v>86</v>
      </c>
      <c r="AV570" s="276" t="s">
        <v>86</v>
      </c>
      <c r="AW570" s="276" t="s">
        <v>35</v>
      </c>
      <c r="AX570" s="276" t="s">
        <v>79</v>
      </c>
      <c r="AY570" s="286" t="s">
        <v>160</v>
      </c>
    </row>
    <row r="571" s="276" customFormat="true" ht="12.8" hidden="false" customHeight="false" outlineLevel="0" collapsed="false">
      <c r="B571" s="277"/>
      <c r="C571" s="278"/>
      <c r="D571" s="254" t="s">
        <v>168</v>
      </c>
      <c r="E571" s="279"/>
      <c r="F571" s="280" t="s">
        <v>2140</v>
      </c>
      <c r="G571" s="278"/>
      <c r="H571" s="279"/>
      <c r="I571" s="281"/>
      <c r="J571" s="278"/>
      <c r="K571" s="278"/>
      <c r="L571" s="282"/>
      <c r="M571" s="283"/>
      <c r="N571" s="284"/>
      <c r="O571" s="284"/>
      <c r="P571" s="284"/>
      <c r="Q571" s="284"/>
      <c r="R571" s="284"/>
      <c r="S571" s="284"/>
      <c r="T571" s="285"/>
      <c r="AT571" s="286" t="s">
        <v>168</v>
      </c>
      <c r="AU571" s="286" t="s">
        <v>86</v>
      </c>
      <c r="AV571" s="276" t="s">
        <v>86</v>
      </c>
      <c r="AW571" s="276" t="s">
        <v>35</v>
      </c>
      <c r="AX571" s="276" t="s">
        <v>79</v>
      </c>
      <c r="AY571" s="286" t="s">
        <v>160</v>
      </c>
    </row>
    <row r="572" s="31" customFormat="true" ht="16.5" hidden="false" customHeight="true" outlineLevel="0" collapsed="false">
      <c r="A572" s="24"/>
      <c r="B572" s="25"/>
      <c r="C572" s="287" t="s">
        <v>849</v>
      </c>
      <c r="D572" s="287" t="s">
        <v>262</v>
      </c>
      <c r="E572" s="288" t="s">
        <v>2299</v>
      </c>
      <c r="F572" s="289" t="s">
        <v>2300</v>
      </c>
      <c r="G572" s="290" t="s">
        <v>221</v>
      </c>
      <c r="H572" s="291" t="n">
        <v>36.136</v>
      </c>
      <c r="I572" s="292"/>
      <c r="J572" s="293" t="n">
        <f aca="false">ROUND(I572*H572,2)</f>
        <v>0</v>
      </c>
      <c r="K572" s="294"/>
      <c r="L572" s="295"/>
      <c r="M572" s="296"/>
      <c r="N572" s="297" t="s">
        <v>44</v>
      </c>
      <c r="O572" s="74"/>
      <c r="P572" s="247" t="n">
        <f aca="false">O572*H572</f>
        <v>0</v>
      </c>
      <c r="Q572" s="247" t="n">
        <v>0</v>
      </c>
      <c r="R572" s="247" t="n">
        <f aca="false">Q572*H572</f>
        <v>0</v>
      </c>
      <c r="S572" s="247" t="n">
        <v>0</v>
      </c>
      <c r="T572" s="248" t="n">
        <f aca="false">S572*H572</f>
        <v>0</v>
      </c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R572" s="249" t="s">
        <v>200</v>
      </c>
      <c r="AT572" s="249" t="s">
        <v>262</v>
      </c>
      <c r="AU572" s="249" t="s">
        <v>86</v>
      </c>
      <c r="AY572" s="3" t="s">
        <v>160</v>
      </c>
      <c r="BE572" s="250" t="n">
        <f aca="false">IF(N572="základní",J572,0)</f>
        <v>0</v>
      </c>
      <c r="BF572" s="250" t="n">
        <f aca="false">IF(N572="snížená",J572,0)</f>
        <v>0</v>
      </c>
      <c r="BG572" s="250" t="n">
        <f aca="false">IF(N572="zákl. přenesená",J572,0)</f>
        <v>0</v>
      </c>
      <c r="BH572" s="250" t="n">
        <f aca="false">IF(N572="sníž. přenesená",J572,0)</f>
        <v>0</v>
      </c>
      <c r="BI572" s="250" t="n">
        <f aca="false">IF(N572="nulová",J572,0)</f>
        <v>0</v>
      </c>
      <c r="BJ572" s="3" t="s">
        <v>86</v>
      </c>
      <c r="BK572" s="250" t="n">
        <f aca="false">ROUND(I572*H572,2)</f>
        <v>0</v>
      </c>
      <c r="BL572" s="3" t="s">
        <v>166</v>
      </c>
      <c r="BM572" s="249" t="s">
        <v>1198</v>
      </c>
    </row>
    <row r="573" s="251" customFormat="true" ht="12.8" hidden="false" customHeight="false" outlineLevel="0" collapsed="false">
      <c r="B573" s="252"/>
      <c r="C573" s="253"/>
      <c r="D573" s="254" t="s">
        <v>168</v>
      </c>
      <c r="E573" s="255"/>
      <c r="F573" s="256" t="s">
        <v>2301</v>
      </c>
      <c r="G573" s="253"/>
      <c r="H573" s="257" t="n">
        <v>36.136</v>
      </c>
      <c r="I573" s="258"/>
      <c r="J573" s="253"/>
      <c r="K573" s="253"/>
      <c r="L573" s="259"/>
      <c r="M573" s="260"/>
      <c r="N573" s="261"/>
      <c r="O573" s="261"/>
      <c r="P573" s="261"/>
      <c r="Q573" s="261"/>
      <c r="R573" s="261"/>
      <c r="S573" s="261"/>
      <c r="T573" s="262"/>
      <c r="AT573" s="263" t="s">
        <v>168</v>
      </c>
      <c r="AU573" s="263" t="s">
        <v>86</v>
      </c>
      <c r="AV573" s="251" t="s">
        <v>88</v>
      </c>
      <c r="AW573" s="251" t="s">
        <v>35</v>
      </c>
      <c r="AX573" s="251" t="s">
        <v>86</v>
      </c>
      <c r="AY573" s="263" t="s">
        <v>160</v>
      </c>
    </row>
    <row r="574" s="264" customFormat="true" ht="12.8" hidden="false" customHeight="false" outlineLevel="0" collapsed="false">
      <c r="B574" s="265"/>
      <c r="C574" s="266"/>
      <c r="D574" s="254" t="s">
        <v>168</v>
      </c>
      <c r="E574" s="267"/>
      <c r="F574" s="268" t="s">
        <v>2137</v>
      </c>
      <c r="G574" s="266"/>
      <c r="H574" s="269" t="n">
        <v>36.136</v>
      </c>
      <c r="I574" s="270"/>
      <c r="J574" s="266"/>
      <c r="K574" s="266"/>
      <c r="L574" s="271"/>
      <c r="M574" s="272"/>
      <c r="N574" s="273"/>
      <c r="O574" s="273"/>
      <c r="P574" s="273"/>
      <c r="Q574" s="273"/>
      <c r="R574" s="273"/>
      <c r="S574" s="273"/>
      <c r="T574" s="274"/>
      <c r="AT574" s="275" t="s">
        <v>168</v>
      </c>
      <c r="AU574" s="275" t="s">
        <v>86</v>
      </c>
      <c r="AV574" s="264" t="s">
        <v>166</v>
      </c>
      <c r="AW574" s="264" t="s">
        <v>35</v>
      </c>
      <c r="AX574" s="264" t="s">
        <v>79</v>
      </c>
      <c r="AY574" s="275" t="s">
        <v>160</v>
      </c>
    </row>
    <row r="575" s="276" customFormat="true" ht="12.8" hidden="false" customHeight="false" outlineLevel="0" collapsed="false">
      <c r="B575" s="277"/>
      <c r="C575" s="278"/>
      <c r="D575" s="254" t="s">
        <v>168</v>
      </c>
      <c r="E575" s="279"/>
      <c r="F575" s="280" t="s">
        <v>2138</v>
      </c>
      <c r="G575" s="278"/>
      <c r="H575" s="279"/>
      <c r="I575" s="281"/>
      <c r="J575" s="278"/>
      <c r="K575" s="278"/>
      <c r="L575" s="282"/>
      <c r="M575" s="283"/>
      <c r="N575" s="284"/>
      <c r="O575" s="284"/>
      <c r="P575" s="284"/>
      <c r="Q575" s="284"/>
      <c r="R575" s="284"/>
      <c r="S575" s="284"/>
      <c r="T575" s="285"/>
      <c r="AT575" s="286" t="s">
        <v>168</v>
      </c>
      <c r="AU575" s="286" t="s">
        <v>86</v>
      </c>
      <c r="AV575" s="276" t="s">
        <v>86</v>
      </c>
      <c r="AW575" s="276" t="s">
        <v>35</v>
      </c>
      <c r="AX575" s="276" t="s">
        <v>79</v>
      </c>
      <c r="AY575" s="286" t="s">
        <v>160</v>
      </c>
    </row>
    <row r="576" s="276" customFormat="true" ht="12.8" hidden="false" customHeight="false" outlineLevel="0" collapsed="false">
      <c r="B576" s="277"/>
      <c r="C576" s="278"/>
      <c r="D576" s="254" t="s">
        <v>168</v>
      </c>
      <c r="E576" s="279"/>
      <c r="F576" s="280" t="s">
        <v>2139</v>
      </c>
      <c r="G576" s="278"/>
      <c r="H576" s="279"/>
      <c r="I576" s="281"/>
      <c r="J576" s="278"/>
      <c r="K576" s="278"/>
      <c r="L576" s="282"/>
      <c r="M576" s="283"/>
      <c r="N576" s="284"/>
      <c r="O576" s="284"/>
      <c r="P576" s="284"/>
      <c r="Q576" s="284"/>
      <c r="R576" s="284"/>
      <c r="S576" s="284"/>
      <c r="T576" s="285"/>
      <c r="AT576" s="286" t="s">
        <v>168</v>
      </c>
      <c r="AU576" s="286" t="s">
        <v>86</v>
      </c>
      <c r="AV576" s="276" t="s">
        <v>86</v>
      </c>
      <c r="AW576" s="276" t="s">
        <v>35</v>
      </c>
      <c r="AX576" s="276" t="s">
        <v>79</v>
      </c>
      <c r="AY576" s="286" t="s">
        <v>160</v>
      </c>
    </row>
    <row r="577" s="276" customFormat="true" ht="12.8" hidden="false" customHeight="false" outlineLevel="0" collapsed="false">
      <c r="B577" s="277"/>
      <c r="C577" s="278"/>
      <c r="D577" s="254" t="s">
        <v>168</v>
      </c>
      <c r="E577" s="279"/>
      <c r="F577" s="280" t="s">
        <v>2140</v>
      </c>
      <c r="G577" s="278"/>
      <c r="H577" s="279"/>
      <c r="I577" s="281"/>
      <c r="J577" s="278"/>
      <c r="K577" s="278"/>
      <c r="L577" s="282"/>
      <c r="M577" s="283"/>
      <c r="N577" s="284"/>
      <c r="O577" s="284"/>
      <c r="P577" s="284"/>
      <c r="Q577" s="284"/>
      <c r="R577" s="284"/>
      <c r="S577" s="284"/>
      <c r="T577" s="285"/>
      <c r="AT577" s="286" t="s">
        <v>168</v>
      </c>
      <c r="AU577" s="286" t="s">
        <v>86</v>
      </c>
      <c r="AV577" s="276" t="s">
        <v>86</v>
      </c>
      <c r="AW577" s="276" t="s">
        <v>35</v>
      </c>
      <c r="AX577" s="276" t="s">
        <v>79</v>
      </c>
      <c r="AY577" s="286" t="s">
        <v>160</v>
      </c>
    </row>
    <row r="578" s="31" customFormat="true" ht="16.5" hidden="false" customHeight="true" outlineLevel="0" collapsed="false">
      <c r="A578" s="24"/>
      <c r="B578" s="25"/>
      <c r="C578" s="287" t="s">
        <v>851</v>
      </c>
      <c r="D578" s="287" t="s">
        <v>262</v>
      </c>
      <c r="E578" s="288" t="s">
        <v>2302</v>
      </c>
      <c r="F578" s="289" t="s">
        <v>2303</v>
      </c>
      <c r="G578" s="290" t="s">
        <v>221</v>
      </c>
      <c r="H578" s="291" t="n">
        <v>138.52</v>
      </c>
      <c r="I578" s="292"/>
      <c r="J578" s="293" t="n">
        <f aca="false">ROUND(I578*H578,2)</f>
        <v>0</v>
      </c>
      <c r="K578" s="294"/>
      <c r="L578" s="295"/>
      <c r="M578" s="296"/>
      <c r="N578" s="297" t="s">
        <v>44</v>
      </c>
      <c r="O578" s="74"/>
      <c r="P578" s="247" t="n">
        <f aca="false">O578*H578</f>
        <v>0</v>
      </c>
      <c r="Q578" s="247" t="n">
        <v>0</v>
      </c>
      <c r="R578" s="247" t="n">
        <f aca="false">Q578*H578</f>
        <v>0</v>
      </c>
      <c r="S578" s="247" t="n">
        <v>0</v>
      </c>
      <c r="T578" s="248" t="n">
        <f aca="false">S578*H578</f>
        <v>0</v>
      </c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R578" s="249" t="s">
        <v>200</v>
      </c>
      <c r="AT578" s="249" t="s">
        <v>262</v>
      </c>
      <c r="AU578" s="249" t="s">
        <v>86</v>
      </c>
      <c r="AY578" s="3" t="s">
        <v>160</v>
      </c>
      <c r="BE578" s="250" t="n">
        <f aca="false">IF(N578="základní",J578,0)</f>
        <v>0</v>
      </c>
      <c r="BF578" s="250" t="n">
        <f aca="false">IF(N578="snížená",J578,0)</f>
        <v>0</v>
      </c>
      <c r="BG578" s="250" t="n">
        <f aca="false">IF(N578="zákl. přenesená",J578,0)</f>
        <v>0</v>
      </c>
      <c r="BH578" s="250" t="n">
        <f aca="false">IF(N578="sníž. přenesená",J578,0)</f>
        <v>0</v>
      </c>
      <c r="BI578" s="250" t="n">
        <f aca="false">IF(N578="nulová",J578,0)</f>
        <v>0</v>
      </c>
      <c r="BJ578" s="3" t="s">
        <v>86</v>
      </c>
      <c r="BK578" s="250" t="n">
        <f aca="false">ROUND(I578*H578,2)</f>
        <v>0</v>
      </c>
      <c r="BL578" s="3" t="s">
        <v>166</v>
      </c>
      <c r="BM578" s="249" t="s">
        <v>1210</v>
      </c>
    </row>
    <row r="579" s="251" customFormat="true" ht="12.8" hidden="false" customHeight="false" outlineLevel="0" collapsed="false">
      <c r="B579" s="252"/>
      <c r="C579" s="253"/>
      <c r="D579" s="254" t="s">
        <v>168</v>
      </c>
      <c r="E579" s="255"/>
      <c r="F579" s="256" t="s">
        <v>2304</v>
      </c>
      <c r="G579" s="253"/>
      <c r="H579" s="257" t="n">
        <v>138.52</v>
      </c>
      <c r="I579" s="258"/>
      <c r="J579" s="253"/>
      <c r="K579" s="253"/>
      <c r="L579" s="259"/>
      <c r="M579" s="260"/>
      <c r="N579" s="261"/>
      <c r="O579" s="261"/>
      <c r="P579" s="261"/>
      <c r="Q579" s="261"/>
      <c r="R579" s="261"/>
      <c r="S579" s="261"/>
      <c r="T579" s="262"/>
      <c r="AT579" s="263" t="s">
        <v>168</v>
      </c>
      <c r="AU579" s="263" t="s">
        <v>86</v>
      </c>
      <c r="AV579" s="251" t="s">
        <v>88</v>
      </c>
      <c r="AW579" s="251" t="s">
        <v>35</v>
      </c>
      <c r="AX579" s="251" t="s">
        <v>86</v>
      </c>
      <c r="AY579" s="263" t="s">
        <v>160</v>
      </c>
    </row>
    <row r="580" s="264" customFormat="true" ht="12.8" hidden="false" customHeight="false" outlineLevel="0" collapsed="false">
      <c r="B580" s="265"/>
      <c r="C580" s="266"/>
      <c r="D580" s="254" t="s">
        <v>168</v>
      </c>
      <c r="E580" s="267"/>
      <c r="F580" s="268" t="s">
        <v>2137</v>
      </c>
      <c r="G580" s="266"/>
      <c r="H580" s="269" t="n">
        <v>138.52</v>
      </c>
      <c r="I580" s="270"/>
      <c r="J580" s="266"/>
      <c r="K580" s="266"/>
      <c r="L580" s="271"/>
      <c r="M580" s="272"/>
      <c r="N580" s="273"/>
      <c r="O580" s="273"/>
      <c r="P580" s="273"/>
      <c r="Q580" s="273"/>
      <c r="R580" s="273"/>
      <c r="S580" s="273"/>
      <c r="T580" s="274"/>
      <c r="AT580" s="275" t="s">
        <v>168</v>
      </c>
      <c r="AU580" s="275" t="s">
        <v>86</v>
      </c>
      <c r="AV580" s="264" t="s">
        <v>166</v>
      </c>
      <c r="AW580" s="264" t="s">
        <v>35</v>
      </c>
      <c r="AX580" s="264" t="s">
        <v>79</v>
      </c>
      <c r="AY580" s="275" t="s">
        <v>160</v>
      </c>
    </row>
    <row r="581" s="276" customFormat="true" ht="12.8" hidden="false" customHeight="false" outlineLevel="0" collapsed="false">
      <c r="B581" s="277"/>
      <c r="C581" s="278"/>
      <c r="D581" s="254" t="s">
        <v>168</v>
      </c>
      <c r="E581" s="279"/>
      <c r="F581" s="280" t="s">
        <v>2138</v>
      </c>
      <c r="G581" s="278"/>
      <c r="H581" s="279"/>
      <c r="I581" s="281"/>
      <c r="J581" s="278"/>
      <c r="K581" s="278"/>
      <c r="L581" s="282"/>
      <c r="M581" s="283"/>
      <c r="N581" s="284"/>
      <c r="O581" s="284"/>
      <c r="P581" s="284"/>
      <c r="Q581" s="284"/>
      <c r="R581" s="284"/>
      <c r="S581" s="284"/>
      <c r="T581" s="285"/>
      <c r="AT581" s="286" t="s">
        <v>168</v>
      </c>
      <c r="AU581" s="286" t="s">
        <v>86</v>
      </c>
      <c r="AV581" s="276" t="s">
        <v>86</v>
      </c>
      <c r="AW581" s="276" t="s">
        <v>35</v>
      </c>
      <c r="AX581" s="276" t="s">
        <v>79</v>
      </c>
      <c r="AY581" s="286" t="s">
        <v>160</v>
      </c>
    </row>
    <row r="582" s="276" customFormat="true" ht="12.8" hidden="false" customHeight="false" outlineLevel="0" collapsed="false">
      <c r="B582" s="277"/>
      <c r="C582" s="278"/>
      <c r="D582" s="254" t="s">
        <v>168</v>
      </c>
      <c r="E582" s="279"/>
      <c r="F582" s="280" t="s">
        <v>2139</v>
      </c>
      <c r="G582" s="278"/>
      <c r="H582" s="279"/>
      <c r="I582" s="281"/>
      <c r="J582" s="278"/>
      <c r="K582" s="278"/>
      <c r="L582" s="282"/>
      <c r="M582" s="283"/>
      <c r="N582" s="284"/>
      <c r="O582" s="284"/>
      <c r="P582" s="284"/>
      <c r="Q582" s="284"/>
      <c r="R582" s="284"/>
      <c r="S582" s="284"/>
      <c r="T582" s="285"/>
      <c r="AT582" s="286" t="s">
        <v>168</v>
      </c>
      <c r="AU582" s="286" t="s">
        <v>86</v>
      </c>
      <c r="AV582" s="276" t="s">
        <v>86</v>
      </c>
      <c r="AW582" s="276" t="s">
        <v>35</v>
      </c>
      <c r="AX582" s="276" t="s">
        <v>79</v>
      </c>
      <c r="AY582" s="286" t="s">
        <v>160</v>
      </c>
    </row>
    <row r="583" s="276" customFormat="true" ht="12.8" hidden="false" customHeight="false" outlineLevel="0" collapsed="false">
      <c r="B583" s="277"/>
      <c r="C583" s="278"/>
      <c r="D583" s="254" t="s">
        <v>168</v>
      </c>
      <c r="E583" s="279"/>
      <c r="F583" s="280" t="s">
        <v>2140</v>
      </c>
      <c r="G583" s="278"/>
      <c r="H583" s="279"/>
      <c r="I583" s="281"/>
      <c r="J583" s="278"/>
      <c r="K583" s="278"/>
      <c r="L583" s="282"/>
      <c r="M583" s="283"/>
      <c r="N583" s="284"/>
      <c r="O583" s="284"/>
      <c r="P583" s="284"/>
      <c r="Q583" s="284"/>
      <c r="R583" s="284"/>
      <c r="S583" s="284"/>
      <c r="T583" s="285"/>
      <c r="AT583" s="286" t="s">
        <v>168</v>
      </c>
      <c r="AU583" s="286" t="s">
        <v>86</v>
      </c>
      <c r="AV583" s="276" t="s">
        <v>86</v>
      </c>
      <c r="AW583" s="276" t="s">
        <v>35</v>
      </c>
      <c r="AX583" s="276" t="s">
        <v>79</v>
      </c>
      <c r="AY583" s="286" t="s">
        <v>160</v>
      </c>
    </row>
    <row r="584" s="31" customFormat="true" ht="16.5" hidden="false" customHeight="true" outlineLevel="0" collapsed="false">
      <c r="A584" s="24"/>
      <c r="B584" s="25"/>
      <c r="C584" s="287" t="s">
        <v>854</v>
      </c>
      <c r="D584" s="287" t="s">
        <v>262</v>
      </c>
      <c r="E584" s="288" t="s">
        <v>2305</v>
      </c>
      <c r="F584" s="289" t="s">
        <v>2306</v>
      </c>
      <c r="G584" s="290" t="s">
        <v>221</v>
      </c>
      <c r="H584" s="291" t="n">
        <v>255.962</v>
      </c>
      <c r="I584" s="292"/>
      <c r="J584" s="293" t="n">
        <f aca="false">ROUND(I584*H584,2)</f>
        <v>0</v>
      </c>
      <c r="K584" s="294"/>
      <c r="L584" s="295"/>
      <c r="M584" s="296"/>
      <c r="N584" s="297" t="s">
        <v>44</v>
      </c>
      <c r="O584" s="74"/>
      <c r="P584" s="247" t="n">
        <f aca="false">O584*H584</f>
        <v>0</v>
      </c>
      <c r="Q584" s="247" t="n">
        <v>0</v>
      </c>
      <c r="R584" s="247" t="n">
        <f aca="false">Q584*H584</f>
        <v>0</v>
      </c>
      <c r="S584" s="247" t="n">
        <v>0</v>
      </c>
      <c r="T584" s="248" t="n">
        <f aca="false">S584*H584</f>
        <v>0</v>
      </c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R584" s="249" t="s">
        <v>200</v>
      </c>
      <c r="AT584" s="249" t="s">
        <v>262</v>
      </c>
      <c r="AU584" s="249" t="s">
        <v>86</v>
      </c>
      <c r="AY584" s="3" t="s">
        <v>160</v>
      </c>
      <c r="BE584" s="250" t="n">
        <f aca="false">IF(N584="základní",J584,0)</f>
        <v>0</v>
      </c>
      <c r="BF584" s="250" t="n">
        <f aca="false">IF(N584="snížená",J584,0)</f>
        <v>0</v>
      </c>
      <c r="BG584" s="250" t="n">
        <f aca="false">IF(N584="zákl. přenesená",J584,0)</f>
        <v>0</v>
      </c>
      <c r="BH584" s="250" t="n">
        <f aca="false">IF(N584="sníž. přenesená",J584,0)</f>
        <v>0</v>
      </c>
      <c r="BI584" s="250" t="n">
        <f aca="false">IF(N584="nulová",J584,0)</f>
        <v>0</v>
      </c>
      <c r="BJ584" s="3" t="s">
        <v>86</v>
      </c>
      <c r="BK584" s="250" t="n">
        <f aca="false">ROUND(I584*H584,2)</f>
        <v>0</v>
      </c>
      <c r="BL584" s="3" t="s">
        <v>166</v>
      </c>
      <c r="BM584" s="249" t="s">
        <v>1218</v>
      </c>
    </row>
    <row r="585" s="251" customFormat="true" ht="12.8" hidden="false" customHeight="false" outlineLevel="0" collapsed="false">
      <c r="B585" s="252"/>
      <c r="C585" s="253"/>
      <c r="D585" s="254" t="s">
        <v>168</v>
      </c>
      <c r="E585" s="255"/>
      <c r="F585" s="256" t="s">
        <v>2307</v>
      </c>
      <c r="G585" s="253"/>
      <c r="H585" s="257" t="n">
        <v>255.962</v>
      </c>
      <c r="I585" s="258"/>
      <c r="J585" s="253"/>
      <c r="K585" s="253"/>
      <c r="L585" s="259"/>
      <c r="M585" s="260"/>
      <c r="N585" s="261"/>
      <c r="O585" s="261"/>
      <c r="P585" s="261"/>
      <c r="Q585" s="261"/>
      <c r="R585" s="261"/>
      <c r="S585" s="261"/>
      <c r="T585" s="262"/>
      <c r="AT585" s="263" t="s">
        <v>168</v>
      </c>
      <c r="AU585" s="263" t="s">
        <v>86</v>
      </c>
      <c r="AV585" s="251" t="s">
        <v>88</v>
      </c>
      <c r="AW585" s="251" t="s">
        <v>35</v>
      </c>
      <c r="AX585" s="251" t="s">
        <v>86</v>
      </c>
      <c r="AY585" s="263" t="s">
        <v>160</v>
      </c>
    </row>
    <row r="586" s="264" customFormat="true" ht="12.8" hidden="false" customHeight="false" outlineLevel="0" collapsed="false">
      <c r="B586" s="265"/>
      <c r="C586" s="266"/>
      <c r="D586" s="254" t="s">
        <v>168</v>
      </c>
      <c r="E586" s="267"/>
      <c r="F586" s="268" t="s">
        <v>2137</v>
      </c>
      <c r="G586" s="266"/>
      <c r="H586" s="269" t="n">
        <v>255.962</v>
      </c>
      <c r="I586" s="270"/>
      <c r="J586" s="266"/>
      <c r="K586" s="266"/>
      <c r="L586" s="271"/>
      <c r="M586" s="272"/>
      <c r="N586" s="273"/>
      <c r="O586" s="273"/>
      <c r="P586" s="273"/>
      <c r="Q586" s="273"/>
      <c r="R586" s="273"/>
      <c r="S586" s="273"/>
      <c r="T586" s="274"/>
      <c r="AT586" s="275" t="s">
        <v>168</v>
      </c>
      <c r="AU586" s="275" t="s">
        <v>86</v>
      </c>
      <c r="AV586" s="264" t="s">
        <v>166</v>
      </c>
      <c r="AW586" s="264" t="s">
        <v>35</v>
      </c>
      <c r="AX586" s="264" t="s">
        <v>79</v>
      </c>
      <c r="AY586" s="275" t="s">
        <v>160</v>
      </c>
    </row>
    <row r="587" s="276" customFormat="true" ht="12.8" hidden="false" customHeight="false" outlineLevel="0" collapsed="false">
      <c r="B587" s="277"/>
      <c r="C587" s="278"/>
      <c r="D587" s="254" t="s">
        <v>168</v>
      </c>
      <c r="E587" s="279"/>
      <c r="F587" s="280" t="s">
        <v>2138</v>
      </c>
      <c r="G587" s="278"/>
      <c r="H587" s="279"/>
      <c r="I587" s="281"/>
      <c r="J587" s="278"/>
      <c r="K587" s="278"/>
      <c r="L587" s="282"/>
      <c r="M587" s="283"/>
      <c r="N587" s="284"/>
      <c r="O587" s="284"/>
      <c r="P587" s="284"/>
      <c r="Q587" s="284"/>
      <c r="R587" s="284"/>
      <c r="S587" s="284"/>
      <c r="T587" s="285"/>
      <c r="AT587" s="286" t="s">
        <v>168</v>
      </c>
      <c r="AU587" s="286" t="s">
        <v>86</v>
      </c>
      <c r="AV587" s="276" t="s">
        <v>86</v>
      </c>
      <c r="AW587" s="276" t="s">
        <v>35</v>
      </c>
      <c r="AX587" s="276" t="s">
        <v>79</v>
      </c>
      <c r="AY587" s="286" t="s">
        <v>160</v>
      </c>
    </row>
    <row r="588" s="276" customFormat="true" ht="12.8" hidden="false" customHeight="false" outlineLevel="0" collapsed="false">
      <c r="B588" s="277"/>
      <c r="C588" s="278"/>
      <c r="D588" s="254" t="s">
        <v>168</v>
      </c>
      <c r="E588" s="279"/>
      <c r="F588" s="280" t="s">
        <v>2139</v>
      </c>
      <c r="G588" s="278"/>
      <c r="H588" s="279"/>
      <c r="I588" s="281"/>
      <c r="J588" s="278"/>
      <c r="K588" s="278"/>
      <c r="L588" s="282"/>
      <c r="M588" s="283"/>
      <c r="N588" s="284"/>
      <c r="O588" s="284"/>
      <c r="P588" s="284"/>
      <c r="Q588" s="284"/>
      <c r="R588" s="284"/>
      <c r="S588" s="284"/>
      <c r="T588" s="285"/>
      <c r="AT588" s="286" t="s">
        <v>168</v>
      </c>
      <c r="AU588" s="286" t="s">
        <v>86</v>
      </c>
      <c r="AV588" s="276" t="s">
        <v>86</v>
      </c>
      <c r="AW588" s="276" t="s">
        <v>35</v>
      </c>
      <c r="AX588" s="276" t="s">
        <v>79</v>
      </c>
      <c r="AY588" s="286" t="s">
        <v>160</v>
      </c>
    </row>
    <row r="589" s="276" customFormat="true" ht="12.8" hidden="false" customHeight="false" outlineLevel="0" collapsed="false">
      <c r="B589" s="277"/>
      <c r="C589" s="278"/>
      <c r="D589" s="254" t="s">
        <v>168</v>
      </c>
      <c r="E589" s="279"/>
      <c r="F589" s="280" t="s">
        <v>2140</v>
      </c>
      <c r="G589" s="278"/>
      <c r="H589" s="279"/>
      <c r="I589" s="281"/>
      <c r="J589" s="278"/>
      <c r="K589" s="278"/>
      <c r="L589" s="282"/>
      <c r="M589" s="283"/>
      <c r="N589" s="284"/>
      <c r="O589" s="284"/>
      <c r="P589" s="284"/>
      <c r="Q589" s="284"/>
      <c r="R589" s="284"/>
      <c r="S589" s="284"/>
      <c r="T589" s="285"/>
      <c r="AT589" s="286" t="s">
        <v>168</v>
      </c>
      <c r="AU589" s="286" t="s">
        <v>86</v>
      </c>
      <c r="AV589" s="276" t="s">
        <v>86</v>
      </c>
      <c r="AW589" s="276" t="s">
        <v>35</v>
      </c>
      <c r="AX589" s="276" t="s">
        <v>79</v>
      </c>
      <c r="AY589" s="286" t="s">
        <v>160</v>
      </c>
    </row>
    <row r="590" s="31" customFormat="true" ht="16.5" hidden="false" customHeight="true" outlineLevel="0" collapsed="false">
      <c r="A590" s="24"/>
      <c r="B590" s="25"/>
      <c r="C590" s="287" t="s">
        <v>856</v>
      </c>
      <c r="D590" s="287" t="s">
        <v>262</v>
      </c>
      <c r="E590" s="288" t="s">
        <v>2308</v>
      </c>
      <c r="F590" s="289" t="s">
        <v>2309</v>
      </c>
      <c r="G590" s="290" t="s">
        <v>221</v>
      </c>
      <c r="H590" s="291" t="n">
        <v>171.645</v>
      </c>
      <c r="I590" s="292"/>
      <c r="J590" s="293" t="n">
        <f aca="false">ROUND(I590*H590,2)</f>
        <v>0</v>
      </c>
      <c r="K590" s="294"/>
      <c r="L590" s="295"/>
      <c r="M590" s="296"/>
      <c r="N590" s="297" t="s">
        <v>44</v>
      </c>
      <c r="O590" s="74"/>
      <c r="P590" s="247" t="n">
        <f aca="false">O590*H590</f>
        <v>0</v>
      </c>
      <c r="Q590" s="247" t="n">
        <v>0</v>
      </c>
      <c r="R590" s="247" t="n">
        <f aca="false">Q590*H590</f>
        <v>0</v>
      </c>
      <c r="S590" s="247" t="n">
        <v>0</v>
      </c>
      <c r="T590" s="248" t="n">
        <f aca="false">S590*H590</f>
        <v>0</v>
      </c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R590" s="249" t="s">
        <v>200</v>
      </c>
      <c r="AT590" s="249" t="s">
        <v>262</v>
      </c>
      <c r="AU590" s="249" t="s">
        <v>86</v>
      </c>
      <c r="AY590" s="3" t="s">
        <v>160</v>
      </c>
      <c r="BE590" s="250" t="n">
        <f aca="false">IF(N590="základní",J590,0)</f>
        <v>0</v>
      </c>
      <c r="BF590" s="250" t="n">
        <f aca="false">IF(N590="snížená",J590,0)</f>
        <v>0</v>
      </c>
      <c r="BG590" s="250" t="n">
        <f aca="false">IF(N590="zákl. přenesená",J590,0)</f>
        <v>0</v>
      </c>
      <c r="BH590" s="250" t="n">
        <f aca="false">IF(N590="sníž. přenesená",J590,0)</f>
        <v>0</v>
      </c>
      <c r="BI590" s="250" t="n">
        <f aca="false">IF(N590="nulová",J590,0)</f>
        <v>0</v>
      </c>
      <c r="BJ590" s="3" t="s">
        <v>86</v>
      </c>
      <c r="BK590" s="250" t="n">
        <f aca="false">ROUND(I590*H590,2)</f>
        <v>0</v>
      </c>
      <c r="BL590" s="3" t="s">
        <v>166</v>
      </c>
      <c r="BM590" s="249" t="s">
        <v>1226</v>
      </c>
    </row>
    <row r="591" s="251" customFormat="true" ht="12.8" hidden="false" customHeight="false" outlineLevel="0" collapsed="false">
      <c r="B591" s="252"/>
      <c r="C591" s="253"/>
      <c r="D591" s="254" t="s">
        <v>168</v>
      </c>
      <c r="E591" s="255"/>
      <c r="F591" s="256" t="s">
        <v>2310</v>
      </c>
      <c r="G591" s="253"/>
      <c r="H591" s="257" t="n">
        <v>171.645</v>
      </c>
      <c r="I591" s="258"/>
      <c r="J591" s="253"/>
      <c r="K591" s="253"/>
      <c r="L591" s="259"/>
      <c r="M591" s="260"/>
      <c r="N591" s="261"/>
      <c r="O591" s="261"/>
      <c r="P591" s="261"/>
      <c r="Q591" s="261"/>
      <c r="R591" s="261"/>
      <c r="S591" s="261"/>
      <c r="T591" s="262"/>
      <c r="AT591" s="263" t="s">
        <v>168</v>
      </c>
      <c r="AU591" s="263" t="s">
        <v>86</v>
      </c>
      <c r="AV591" s="251" t="s">
        <v>88</v>
      </c>
      <c r="AW591" s="251" t="s">
        <v>35</v>
      </c>
      <c r="AX591" s="251" t="s">
        <v>86</v>
      </c>
      <c r="AY591" s="263" t="s">
        <v>160</v>
      </c>
    </row>
    <row r="592" s="264" customFormat="true" ht="12.8" hidden="false" customHeight="false" outlineLevel="0" collapsed="false">
      <c r="B592" s="265"/>
      <c r="C592" s="266"/>
      <c r="D592" s="254" t="s">
        <v>168</v>
      </c>
      <c r="E592" s="267"/>
      <c r="F592" s="268" t="s">
        <v>2137</v>
      </c>
      <c r="G592" s="266"/>
      <c r="H592" s="269" t="n">
        <v>171.645</v>
      </c>
      <c r="I592" s="270"/>
      <c r="J592" s="266"/>
      <c r="K592" s="266"/>
      <c r="L592" s="271"/>
      <c r="M592" s="272"/>
      <c r="N592" s="273"/>
      <c r="O592" s="273"/>
      <c r="P592" s="273"/>
      <c r="Q592" s="273"/>
      <c r="R592" s="273"/>
      <c r="S592" s="273"/>
      <c r="T592" s="274"/>
      <c r="AT592" s="275" t="s">
        <v>168</v>
      </c>
      <c r="AU592" s="275" t="s">
        <v>86</v>
      </c>
      <c r="AV592" s="264" t="s">
        <v>166</v>
      </c>
      <c r="AW592" s="264" t="s">
        <v>35</v>
      </c>
      <c r="AX592" s="264" t="s">
        <v>79</v>
      </c>
      <c r="AY592" s="275" t="s">
        <v>160</v>
      </c>
    </row>
    <row r="593" s="276" customFormat="true" ht="12.8" hidden="false" customHeight="false" outlineLevel="0" collapsed="false">
      <c r="B593" s="277"/>
      <c r="C593" s="278"/>
      <c r="D593" s="254" t="s">
        <v>168</v>
      </c>
      <c r="E593" s="279"/>
      <c r="F593" s="280" t="s">
        <v>2138</v>
      </c>
      <c r="G593" s="278"/>
      <c r="H593" s="279"/>
      <c r="I593" s="281"/>
      <c r="J593" s="278"/>
      <c r="K593" s="278"/>
      <c r="L593" s="282"/>
      <c r="M593" s="283"/>
      <c r="N593" s="284"/>
      <c r="O593" s="284"/>
      <c r="P593" s="284"/>
      <c r="Q593" s="284"/>
      <c r="R593" s="284"/>
      <c r="S593" s="284"/>
      <c r="T593" s="285"/>
      <c r="AT593" s="286" t="s">
        <v>168</v>
      </c>
      <c r="AU593" s="286" t="s">
        <v>86</v>
      </c>
      <c r="AV593" s="276" t="s">
        <v>86</v>
      </c>
      <c r="AW593" s="276" t="s">
        <v>35</v>
      </c>
      <c r="AX593" s="276" t="s">
        <v>79</v>
      </c>
      <c r="AY593" s="286" t="s">
        <v>160</v>
      </c>
    </row>
    <row r="594" s="276" customFormat="true" ht="12.8" hidden="false" customHeight="false" outlineLevel="0" collapsed="false">
      <c r="B594" s="277"/>
      <c r="C594" s="278"/>
      <c r="D594" s="254" t="s">
        <v>168</v>
      </c>
      <c r="E594" s="279"/>
      <c r="F594" s="280" t="s">
        <v>2139</v>
      </c>
      <c r="G594" s="278"/>
      <c r="H594" s="279"/>
      <c r="I594" s="281"/>
      <c r="J594" s="278"/>
      <c r="K594" s="278"/>
      <c r="L594" s="282"/>
      <c r="M594" s="283"/>
      <c r="N594" s="284"/>
      <c r="O594" s="284"/>
      <c r="P594" s="284"/>
      <c r="Q594" s="284"/>
      <c r="R594" s="284"/>
      <c r="S594" s="284"/>
      <c r="T594" s="285"/>
      <c r="AT594" s="286" t="s">
        <v>168</v>
      </c>
      <c r="AU594" s="286" t="s">
        <v>86</v>
      </c>
      <c r="AV594" s="276" t="s">
        <v>86</v>
      </c>
      <c r="AW594" s="276" t="s">
        <v>35</v>
      </c>
      <c r="AX594" s="276" t="s">
        <v>79</v>
      </c>
      <c r="AY594" s="286" t="s">
        <v>160</v>
      </c>
    </row>
    <row r="595" s="276" customFormat="true" ht="12.8" hidden="false" customHeight="false" outlineLevel="0" collapsed="false">
      <c r="B595" s="277"/>
      <c r="C595" s="278"/>
      <c r="D595" s="254" t="s">
        <v>168</v>
      </c>
      <c r="E595" s="279"/>
      <c r="F595" s="280" t="s">
        <v>2140</v>
      </c>
      <c r="G595" s="278"/>
      <c r="H595" s="279"/>
      <c r="I595" s="281"/>
      <c r="J595" s="278"/>
      <c r="K595" s="278"/>
      <c r="L595" s="282"/>
      <c r="M595" s="283"/>
      <c r="N595" s="284"/>
      <c r="O595" s="284"/>
      <c r="P595" s="284"/>
      <c r="Q595" s="284"/>
      <c r="R595" s="284"/>
      <c r="S595" s="284"/>
      <c r="T595" s="285"/>
      <c r="AT595" s="286" t="s">
        <v>168</v>
      </c>
      <c r="AU595" s="286" t="s">
        <v>86</v>
      </c>
      <c r="AV595" s="276" t="s">
        <v>86</v>
      </c>
      <c r="AW595" s="276" t="s">
        <v>35</v>
      </c>
      <c r="AX595" s="276" t="s">
        <v>79</v>
      </c>
      <c r="AY595" s="286" t="s">
        <v>160</v>
      </c>
    </row>
    <row r="596" s="31" customFormat="true" ht="16.5" hidden="false" customHeight="true" outlineLevel="0" collapsed="false">
      <c r="A596" s="24"/>
      <c r="B596" s="25"/>
      <c r="C596" s="287" t="s">
        <v>861</v>
      </c>
      <c r="D596" s="287" t="s">
        <v>262</v>
      </c>
      <c r="E596" s="288" t="s">
        <v>2311</v>
      </c>
      <c r="F596" s="289" t="s">
        <v>2312</v>
      </c>
      <c r="G596" s="290" t="s">
        <v>221</v>
      </c>
      <c r="H596" s="291" t="n">
        <v>33.727</v>
      </c>
      <c r="I596" s="292"/>
      <c r="J596" s="293" t="n">
        <f aca="false">ROUND(I596*H596,2)</f>
        <v>0</v>
      </c>
      <c r="K596" s="294"/>
      <c r="L596" s="295"/>
      <c r="M596" s="296"/>
      <c r="N596" s="297" t="s">
        <v>44</v>
      </c>
      <c r="O596" s="74"/>
      <c r="P596" s="247" t="n">
        <f aca="false">O596*H596</f>
        <v>0</v>
      </c>
      <c r="Q596" s="247" t="n">
        <v>0</v>
      </c>
      <c r="R596" s="247" t="n">
        <f aca="false">Q596*H596</f>
        <v>0</v>
      </c>
      <c r="S596" s="247" t="n">
        <v>0</v>
      </c>
      <c r="T596" s="248" t="n">
        <f aca="false">S596*H596</f>
        <v>0</v>
      </c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R596" s="249" t="s">
        <v>200</v>
      </c>
      <c r="AT596" s="249" t="s">
        <v>262</v>
      </c>
      <c r="AU596" s="249" t="s">
        <v>86</v>
      </c>
      <c r="AY596" s="3" t="s">
        <v>160</v>
      </c>
      <c r="BE596" s="250" t="n">
        <f aca="false">IF(N596="základní",J596,0)</f>
        <v>0</v>
      </c>
      <c r="BF596" s="250" t="n">
        <f aca="false">IF(N596="snížená",J596,0)</f>
        <v>0</v>
      </c>
      <c r="BG596" s="250" t="n">
        <f aca="false">IF(N596="zákl. přenesená",J596,0)</f>
        <v>0</v>
      </c>
      <c r="BH596" s="250" t="n">
        <f aca="false">IF(N596="sníž. přenesená",J596,0)</f>
        <v>0</v>
      </c>
      <c r="BI596" s="250" t="n">
        <f aca="false">IF(N596="nulová",J596,0)</f>
        <v>0</v>
      </c>
      <c r="BJ596" s="3" t="s">
        <v>86</v>
      </c>
      <c r="BK596" s="250" t="n">
        <f aca="false">ROUND(I596*H596,2)</f>
        <v>0</v>
      </c>
      <c r="BL596" s="3" t="s">
        <v>166</v>
      </c>
      <c r="BM596" s="249" t="s">
        <v>1235</v>
      </c>
    </row>
    <row r="597" s="251" customFormat="true" ht="12.8" hidden="false" customHeight="false" outlineLevel="0" collapsed="false">
      <c r="B597" s="252"/>
      <c r="C597" s="253"/>
      <c r="D597" s="254" t="s">
        <v>168</v>
      </c>
      <c r="E597" s="255"/>
      <c r="F597" s="256" t="s">
        <v>2313</v>
      </c>
      <c r="G597" s="253"/>
      <c r="H597" s="257" t="n">
        <v>33.727</v>
      </c>
      <c r="I597" s="258"/>
      <c r="J597" s="253"/>
      <c r="K597" s="253"/>
      <c r="L597" s="259"/>
      <c r="M597" s="260"/>
      <c r="N597" s="261"/>
      <c r="O597" s="261"/>
      <c r="P597" s="261"/>
      <c r="Q597" s="261"/>
      <c r="R597" s="261"/>
      <c r="S597" s="261"/>
      <c r="T597" s="262"/>
      <c r="AT597" s="263" t="s">
        <v>168</v>
      </c>
      <c r="AU597" s="263" t="s">
        <v>86</v>
      </c>
      <c r="AV597" s="251" t="s">
        <v>88</v>
      </c>
      <c r="AW597" s="251" t="s">
        <v>35</v>
      </c>
      <c r="AX597" s="251" t="s">
        <v>86</v>
      </c>
      <c r="AY597" s="263" t="s">
        <v>160</v>
      </c>
    </row>
    <row r="598" s="264" customFormat="true" ht="12.8" hidden="false" customHeight="false" outlineLevel="0" collapsed="false">
      <c r="B598" s="265"/>
      <c r="C598" s="266"/>
      <c r="D598" s="254" t="s">
        <v>168</v>
      </c>
      <c r="E598" s="267"/>
      <c r="F598" s="268" t="s">
        <v>2137</v>
      </c>
      <c r="G598" s="266"/>
      <c r="H598" s="269" t="n">
        <v>33.727</v>
      </c>
      <c r="I598" s="270"/>
      <c r="J598" s="266"/>
      <c r="K598" s="266"/>
      <c r="L598" s="271"/>
      <c r="M598" s="272"/>
      <c r="N598" s="273"/>
      <c r="O598" s="273"/>
      <c r="P598" s="273"/>
      <c r="Q598" s="273"/>
      <c r="R598" s="273"/>
      <c r="S598" s="273"/>
      <c r="T598" s="274"/>
      <c r="AT598" s="275" t="s">
        <v>168</v>
      </c>
      <c r="AU598" s="275" t="s">
        <v>86</v>
      </c>
      <c r="AV598" s="264" t="s">
        <v>166</v>
      </c>
      <c r="AW598" s="264" t="s">
        <v>35</v>
      </c>
      <c r="AX598" s="264" t="s">
        <v>79</v>
      </c>
      <c r="AY598" s="275" t="s">
        <v>160</v>
      </c>
    </row>
    <row r="599" s="276" customFormat="true" ht="12.8" hidden="false" customHeight="false" outlineLevel="0" collapsed="false">
      <c r="B599" s="277"/>
      <c r="C599" s="278"/>
      <c r="D599" s="254" t="s">
        <v>168</v>
      </c>
      <c r="E599" s="279"/>
      <c r="F599" s="280" t="s">
        <v>2138</v>
      </c>
      <c r="G599" s="278"/>
      <c r="H599" s="279"/>
      <c r="I599" s="281"/>
      <c r="J599" s="278"/>
      <c r="K599" s="278"/>
      <c r="L599" s="282"/>
      <c r="M599" s="283"/>
      <c r="N599" s="284"/>
      <c r="O599" s="284"/>
      <c r="P599" s="284"/>
      <c r="Q599" s="284"/>
      <c r="R599" s="284"/>
      <c r="S599" s="284"/>
      <c r="T599" s="285"/>
      <c r="AT599" s="286" t="s">
        <v>168</v>
      </c>
      <c r="AU599" s="286" t="s">
        <v>86</v>
      </c>
      <c r="AV599" s="276" t="s">
        <v>86</v>
      </c>
      <c r="AW599" s="276" t="s">
        <v>35</v>
      </c>
      <c r="AX599" s="276" t="s">
        <v>79</v>
      </c>
      <c r="AY599" s="286" t="s">
        <v>160</v>
      </c>
    </row>
    <row r="600" s="276" customFormat="true" ht="12.8" hidden="false" customHeight="false" outlineLevel="0" collapsed="false">
      <c r="B600" s="277"/>
      <c r="C600" s="278"/>
      <c r="D600" s="254" t="s">
        <v>168</v>
      </c>
      <c r="E600" s="279"/>
      <c r="F600" s="280" t="s">
        <v>2139</v>
      </c>
      <c r="G600" s="278"/>
      <c r="H600" s="279"/>
      <c r="I600" s="281"/>
      <c r="J600" s="278"/>
      <c r="K600" s="278"/>
      <c r="L600" s="282"/>
      <c r="M600" s="283"/>
      <c r="N600" s="284"/>
      <c r="O600" s="284"/>
      <c r="P600" s="284"/>
      <c r="Q600" s="284"/>
      <c r="R600" s="284"/>
      <c r="S600" s="284"/>
      <c r="T600" s="285"/>
      <c r="AT600" s="286" t="s">
        <v>168</v>
      </c>
      <c r="AU600" s="286" t="s">
        <v>86</v>
      </c>
      <c r="AV600" s="276" t="s">
        <v>86</v>
      </c>
      <c r="AW600" s="276" t="s">
        <v>35</v>
      </c>
      <c r="AX600" s="276" t="s">
        <v>79</v>
      </c>
      <c r="AY600" s="286" t="s">
        <v>160</v>
      </c>
    </row>
    <row r="601" s="276" customFormat="true" ht="12.8" hidden="false" customHeight="false" outlineLevel="0" collapsed="false">
      <c r="B601" s="277"/>
      <c r="C601" s="278"/>
      <c r="D601" s="254" t="s">
        <v>168</v>
      </c>
      <c r="E601" s="279"/>
      <c r="F601" s="280" t="s">
        <v>2140</v>
      </c>
      <c r="G601" s="278"/>
      <c r="H601" s="279"/>
      <c r="I601" s="281"/>
      <c r="J601" s="278"/>
      <c r="K601" s="278"/>
      <c r="L601" s="282"/>
      <c r="M601" s="283"/>
      <c r="N601" s="284"/>
      <c r="O601" s="284"/>
      <c r="P601" s="284"/>
      <c r="Q601" s="284"/>
      <c r="R601" s="284"/>
      <c r="S601" s="284"/>
      <c r="T601" s="285"/>
      <c r="AT601" s="286" t="s">
        <v>168</v>
      </c>
      <c r="AU601" s="286" t="s">
        <v>86</v>
      </c>
      <c r="AV601" s="276" t="s">
        <v>86</v>
      </c>
      <c r="AW601" s="276" t="s">
        <v>35</v>
      </c>
      <c r="AX601" s="276" t="s">
        <v>79</v>
      </c>
      <c r="AY601" s="286" t="s">
        <v>160</v>
      </c>
    </row>
    <row r="602" s="31" customFormat="true" ht="16.5" hidden="false" customHeight="true" outlineLevel="0" collapsed="false">
      <c r="A602" s="24"/>
      <c r="B602" s="25"/>
      <c r="C602" s="287" t="s">
        <v>872</v>
      </c>
      <c r="D602" s="287" t="s">
        <v>262</v>
      </c>
      <c r="E602" s="288" t="s">
        <v>2314</v>
      </c>
      <c r="F602" s="289" t="s">
        <v>2315</v>
      </c>
      <c r="G602" s="290" t="s">
        <v>221</v>
      </c>
      <c r="H602" s="291" t="n">
        <v>39.147</v>
      </c>
      <c r="I602" s="292"/>
      <c r="J602" s="293" t="n">
        <f aca="false">ROUND(I602*H602,2)</f>
        <v>0</v>
      </c>
      <c r="K602" s="294"/>
      <c r="L602" s="295"/>
      <c r="M602" s="296"/>
      <c r="N602" s="297" t="s">
        <v>44</v>
      </c>
      <c r="O602" s="74"/>
      <c r="P602" s="247" t="n">
        <f aca="false">O602*H602</f>
        <v>0</v>
      </c>
      <c r="Q602" s="247" t="n">
        <v>0</v>
      </c>
      <c r="R602" s="247" t="n">
        <f aca="false">Q602*H602</f>
        <v>0</v>
      </c>
      <c r="S602" s="247" t="n">
        <v>0</v>
      </c>
      <c r="T602" s="248" t="n">
        <f aca="false">S602*H602</f>
        <v>0</v>
      </c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R602" s="249" t="s">
        <v>200</v>
      </c>
      <c r="AT602" s="249" t="s">
        <v>262</v>
      </c>
      <c r="AU602" s="249" t="s">
        <v>86</v>
      </c>
      <c r="AY602" s="3" t="s">
        <v>160</v>
      </c>
      <c r="BE602" s="250" t="n">
        <f aca="false">IF(N602="základní",J602,0)</f>
        <v>0</v>
      </c>
      <c r="BF602" s="250" t="n">
        <f aca="false">IF(N602="snížená",J602,0)</f>
        <v>0</v>
      </c>
      <c r="BG602" s="250" t="n">
        <f aca="false">IF(N602="zákl. přenesená",J602,0)</f>
        <v>0</v>
      </c>
      <c r="BH602" s="250" t="n">
        <f aca="false">IF(N602="sníž. přenesená",J602,0)</f>
        <v>0</v>
      </c>
      <c r="BI602" s="250" t="n">
        <f aca="false">IF(N602="nulová",J602,0)</f>
        <v>0</v>
      </c>
      <c r="BJ602" s="3" t="s">
        <v>86</v>
      </c>
      <c r="BK602" s="250" t="n">
        <f aca="false">ROUND(I602*H602,2)</f>
        <v>0</v>
      </c>
      <c r="BL602" s="3" t="s">
        <v>166</v>
      </c>
      <c r="BM602" s="249" t="s">
        <v>1244</v>
      </c>
    </row>
    <row r="603" s="251" customFormat="true" ht="12.8" hidden="false" customHeight="false" outlineLevel="0" collapsed="false">
      <c r="B603" s="252"/>
      <c r="C603" s="253"/>
      <c r="D603" s="254" t="s">
        <v>168</v>
      </c>
      <c r="E603" s="255"/>
      <c r="F603" s="256" t="s">
        <v>2316</v>
      </c>
      <c r="G603" s="253"/>
      <c r="H603" s="257" t="n">
        <v>39.147</v>
      </c>
      <c r="I603" s="258"/>
      <c r="J603" s="253"/>
      <c r="K603" s="253"/>
      <c r="L603" s="259"/>
      <c r="M603" s="260"/>
      <c r="N603" s="261"/>
      <c r="O603" s="261"/>
      <c r="P603" s="261"/>
      <c r="Q603" s="261"/>
      <c r="R603" s="261"/>
      <c r="S603" s="261"/>
      <c r="T603" s="262"/>
      <c r="AT603" s="263" t="s">
        <v>168</v>
      </c>
      <c r="AU603" s="263" t="s">
        <v>86</v>
      </c>
      <c r="AV603" s="251" t="s">
        <v>88</v>
      </c>
      <c r="AW603" s="251" t="s">
        <v>35</v>
      </c>
      <c r="AX603" s="251" t="s">
        <v>86</v>
      </c>
      <c r="AY603" s="263" t="s">
        <v>160</v>
      </c>
    </row>
    <row r="604" s="264" customFormat="true" ht="12.8" hidden="false" customHeight="false" outlineLevel="0" collapsed="false">
      <c r="B604" s="265"/>
      <c r="C604" s="266"/>
      <c r="D604" s="254" t="s">
        <v>168</v>
      </c>
      <c r="E604" s="267"/>
      <c r="F604" s="268" t="s">
        <v>2137</v>
      </c>
      <c r="G604" s="266"/>
      <c r="H604" s="269" t="n">
        <v>39.147</v>
      </c>
      <c r="I604" s="270"/>
      <c r="J604" s="266"/>
      <c r="K604" s="266"/>
      <c r="L604" s="271"/>
      <c r="M604" s="272"/>
      <c r="N604" s="273"/>
      <c r="O604" s="273"/>
      <c r="P604" s="273"/>
      <c r="Q604" s="273"/>
      <c r="R604" s="273"/>
      <c r="S604" s="273"/>
      <c r="T604" s="274"/>
      <c r="AT604" s="275" t="s">
        <v>168</v>
      </c>
      <c r="AU604" s="275" t="s">
        <v>86</v>
      </c>
      <c r="AV604" s="264" t="s">
        <v>166</v>
      </c>
      <c r="AW604" s="264" t="s">
        <v>35</v>
      </c>
      <c r="AX604" s="264" t="s">
        <v>79</v>
      </c>
      <c r="AY604" s="275" t="s">
        <v>160</v>
      </c>
    </row>
    <row r="605" s="276" customFormat="true" ht="12.8" hidden="false" customHeight="false" outlineLevel="0" collapsed="false">
      <c r="B605" s="277"/>
      <c r="C605" s="278"/>
      <c r="D605" s="254" t="s">
        <v>168</v>
      </c>
      <c r="E605" s="279"/>
      <c r="F605" s="280" t="s">
        <v>2138</v>
      </c>
      <c r="G605" s="278"/>
      <c r="H605" s="279"/>
      <c r="I605" s="281"/>
      <c r="J605" s="278"/>
      <c r="K605" s="278"/>
      <c r="L605" s="282"/>
      <c r="M605" s="283"/>
      <c r="N605" s="284"/>
      <c r="O605" s="284"/>
      <c r="P605" s="284"/>
      <c r="Q605" s="284"/>
      <c r="R605" s="284"/>
      <c r="S605" s="284"/>
      <c r="T605" s="285"/>
      <c r="AT605" s="286" t="s">
        <v>168</v>
      </c>
      <c r="AU605" s="286" t="s">
        <v>86</v>
      </c>
      <c r="AV605" s="276" t="s">
        <v>86</v>
      </c>
      <c r="AW605" s="276" t="s">
        <v>35</v>
      </c>
      <c r="AX605" s="276" t="s">
        <v>79</v>
      </c>
      <c r="AY605" s="286" t="s">
        <v>160</v>
      </c>
    </row>
    <row r="606" s="276" customFormat="true" ht="12.8" hidden="false" customHeight="false" outlineLevel="0" collapsed="false">
      <c r="B606" s="277"/>
      <c r="C606" s="278"/>
      <c r="D606" s="254" t="s">
        <v>168</v>
      </c>
      <c r="E606" s="279"/>
      <c r="F606" s="280" t="s">
        <v>2139</v>
      </c>
      <c r="G606" s="278"/>
      <c r="H606" s="279"/>
      <c r="I606" s="281"/>
      <c r="J606" s="278"/>
      <c r="K606" s="278"/>
      <c r="L606" s="282"/>
      <c r="M606" s="283"/>
      <c r="N606" s="284"/>
      <c r="O606" s="284"/>
      <c r="P606" s="284"/>
      <c r="Q606" s="284"/>
      <c r="R606" s="284"/>
      <c r="S606" s="284"/>
      <c r="T606" s="285"/>
      <c r="AT606" s="286" t="s">
        <v>168</v>
      </c>
      <c r="AU606" s="286" t="s">
        <v>86</v>
      </c>
      <c r="AV606" s="276" t="s">
        <v>86</v>
      </c>
      <c r="AW606" s="276" t="s">
        <v>35</v>
      </c>
      <c r="AX606" s="276" t="s">
        <v>79</v>
      </c>
      <c r="AY606" s="286" t="s">
        <v>160</v>
      </c>
    </row>
    <row r="607" s="276" customFormat="true" ht="12.8" hidden="false" customHeight="false" outlineLevel="0" collapsed="false">
      <c r="B607" s="277"/>
      <c r="C607" s="278"/>
      <c r="D607" s="254" t="s">
        <v>168</v>
      </c>
      <c r="E607" s="279"/>
      <c r="F607" s="280" t="s">
        <v>2140</v>
      </c>
      <c r="G607" s="278"/>
      <c r="H607" s="279"/>
      <c r="I607" s="281"/>
      <c r="J607" s="278"/>
      <c r="K607" s="278"/>
      <c r="L607" s="282"/>
      <c r="M607" s="283"/>
      <c r="N607" s="284"/>
      <c r="O607" s="284"/>
      <c r="P607" s="284"/>
      <c r="Q607" s="284"/>
      <c r="R607" s="284"/>
      <c r="S607" s="284"/>
      <c r="T607" s="285"/>
      <c r="AT607" s="286" t="s">
        <v>168</v>
      </c>
      <c r="AU607" s="286" t="s">
        <v>86</v>
      </c>
      <c r="AV607" s="276" t="s">
        <v>86</v>
      </c>
      <c r="AW607" s="276" t="s">
        <v>35</v>
      </c>
      <c r="AX607" s="276" t="s">
        <v>79</v>
      </c>
      <c r="AY607" s="286" t="s">
        <v>160</v>
      </c>
    </row>
    <row r="608" s="31" customFormat="true" ht="16.5" hidden="false" customHeight="true" outlineLevel="0" collapsed="false">
      <c r="A608" s="24"/>
      <c r="B608" s="25"/>
      <c r="C608" s="287" t="s">
        <v>877</v>
      </c>
      <c r="D608" s="287" t="s">
        <v>262</v>
      </c>
      <c r="E608" s="288" t="s">
        <v>2317</v>
      </c>
      <c r="F608" s="289" t="s">
        <v>2318</v>
      </c>
      <c r="G608" s="290" t="s">
        <v>221</v>
      </c>
      <c r="H608" s="291" t="n">
        <v>43.363</v>
      </c>
      <c r="I608" s="292"/>
      <c r="J608" s="293" t="n">
        <f aca="false">ROUND(I608*H608,2)</f>
        <v>0</v>
      </c>
      <c r="K608" s="294"/>
      <c r="L608" s="295"/>
      <c r="M608" s="296"/>
      <c r="N608" s="297" t="s">
        <v>44</v>
      </c>
      <c r="O608" s="74"/>
      <c r="P608" s="247" t="n">
        <f aca="false">O608*H608</f>
        <v>0</v>
      </c>
      <c r="Q608" s="247" t="n">
        <v>0</v>
      </c>
      <c r="R608" s="247" t="n">
        <f aca="false">Q608*H608</f>
        <v>0</v>
      </c>
      <c r="S608" s="247" t="n">
        <v>0</v>
      </c>
      <c r="T608" s="248" t="n">
        <f aca="false">S608*H608</f>
        <v>0</v>
      </c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R608" s="249" t="s">
        <v>200</v>
      </c>
      <c r="AT608" s="249" t="s">
        <v>262</v>
      </c>
      <c r="AU608" s="249" t="s">
        <v>86</v>
      </c>
      <c r="AY608" s="3" t="s">
        <v>160</v>
      </c>
      <c r="BE608" s="250" t="n">
        <f aca="false">IF(N608="základní",J608,0)</f>
        <v>0</v>
      </c>
      <c r="BF608" s="250" t="n">
        <f aca="false">IF(N608="snížená",J608,0)</f>
        <v>0</v>
      </c>
      <c r="BG608" s="250" t="n">
        <f aca="false">IF(N608="zákl. přenesená",J608,0)</f>
        <v>0</v>
      </c>
      <c r="BH608" s="250" t="n">
        <f aca="false">IF(N608="sníž. přenesená",J608,0)</f>
        <v>0</v>
      </c>
      <c r="BI608" s="250" t="n">
        <f aca="false">IF(N608="nulová",J608,0)</f>
        <v>0</v>
      </c>
      <c r="BJ608" s="3" t="s">
        <v>86</v>
      </c>
      <c r="BK608" s="250" t="n">
        <f aca="false">ROUND(I608*H608,2)</f>
        <v>0</v>
      </c>
      <c r="BL608" s="3" t="s">
        <v>166</v>
      </c>
      <c r="BM608" s="249" t="s">
        <v>1252</v>
      </c>
    </row>
    <row r="609" s="251" customFormat="true" ht="12.8" hidden="false" customHeight="false" outlineLevel="0" collapsed="false">
      <c r="B609" s="252"/>
      <c r="C609" s="253"/>
      <c r="D609" s="254" t="s">
        <v>168</v>
      </c>
      <c r="E609" s="255"/>
      <c r="F609" s="256" t="s">
        <v>2319</v>
      </c>
      <c r="G609" s="253"/>
      <c r="H609" s="257" t="n">
        <v>43.363</v>
      </c>
      <c r="I609" s="258"/>
      <c r="J609" s="253"/>
      <c r="K609" s="253"/>
      <c r="L609" s="259"/>
      <c r="M609" s="260"/>
      <c r="N609" s="261"/>
      <c r="O609" s="261"/>
      <c r="P609" s="261"/>
      <c r="Q609" s="261"/>
      <c r="R609" s="261"/>
      <c r="S609" s="261"/>
      <c r="T609" s="262"/>
      <c r="AT609" s="263" t="s">
        <v>168</v>
      </c>
      <c r="AU609" s="263" t="s">
        <v>86</v>
      </c>
      <c r="AV609" s="251" t="s">
        <v>88</v>
      </c>
      <c r="AW609" s="251" t="s">
        <v>35</v>
      </c>
      <c r="AX609" s="251" t="s">
        <v>86</v>
      </c>
      <c r="AY609" s="263" t="s">
        <v>160</v>
      </c>
    </row>
    <row r="610" s="264" customFormat="true" ht="12.8" hidden="false" customHeight="false" outlineLevel="0" collapsed="false">
      <c r="B610" s="265"/>
      <c r="C610" s="266"/>
      <c r="D610" s="254" t="s">
        <v>168</v>
      </c>
      <c r="E610" s="267"/>
      <c r="F610" s="268" t="s">
        <v>2137</v>
      </c>
      <c r="G610" s="266"/>
      <c r="H610" s="269" t="n">
        <v>43.363</v>
      </c>
      <c r="I610" s="270"/>
      <c r="J610" s="266"/>
      <c r="K610" s="266"/>
      <c r="L610" s="271"/>
      <c r="M610" s="272"/>
      <c r="N610" s="273"/>
      <c r="O610" s="273"/>
      <c r="P610" s="273"/>
      <c r="Q610" s="273"/>
      <c r="R610" s="273"/>
      <c r="S610" s="273"/>
      <c r="T610" s="274"/>
      <c r="AT610" s="275" t="s">
        <v>168</v>
      </c>
      <c r="AU610" s="275" t="s">
        <v>86</v>
      </c>
      <c r="AV610" s="264" t="s">
        <v>166</v>
      </c>
      <c r="AW610" s="264" t="s">
        <v>35</v>
      </c>
      <c r="AX610" s="264" t="s">
        <v>79</v>
      </c>
      <c r="AY610" s="275" t="s">
        <v>160</v>
      </c>
    </row>
    <row r="611" s="276" customFormat="true" ht="12.8" hidden="false" customHeight="false" outlineLevel="0" collapsed="false">
      <c r="B611" s="277"/>
      <c r="C611" s="278"/>
      <c r="D611" s="254" t="s">
        <v>168</v>
      </c>
      <c r="E611" s="279"/>
      <c r="F611" s="280" t="s">
        <v>2138</v>
      </c>
      <c r="G611" s="278"/>
      <c r="H611" s="279"/>
      <c r="I611" s="281"/>
      <c r="J611" s="278"/>
      <c r="K611" s="278"/>
      <c r="L611" s="282"/>
      <c r="M611" s="283"/>
      <c r="N611" s="284"/>
      <c r="O611" s="284"/>
      <c r="P611" s="284"/>
      <c r="Q611" s="284"/>
      <c r="R611" s="284"/>
      <c r="S611" s="284"/>
      <c r="T611" s="285"/>
      <c r="AT611" s="286" t="s">
        <v>168</v>
      </c>
      <c r="AU611" s="286" t="s">
        <v>86</v>
      </c>
      <c r="AV611" s="276" t="s">
        <v>86</v>
      </c>
      <c r="AW611" s="276" t="s">
        <v>35</v>
      </c>
      <c r="AX611" s="276" t="s">
        <v>79</v>
      </c>
      <c r="AY611" s="286" t="s">
        <v>160</v>
      </c>
    </row>
    <row r="612" s="276" customFormat="true" ht="12.8" hidden="false" customHeight="false" outlineLevel="0" collapsed="false">
      <c r="B612" s="277"/>
      <c r="C612" s="278"/>
      <c r="D612" s="254" t="s">
        <v>168</v>
      </c>
      <c r="E612" s="279"/>
      <c r="F612" s="280" t="s">
        <v>2139</v>
      </c>
      <c r="G612" s="278"/>
      <c r="H612" s="279"/>
      <c r="I612" s="281"/>
      <c r="J612" s="278"/>
      <c r="K612" s="278"/>
      <c r="L612" s="282"/>
      <c r="M612" s="283"/>
      <c r="N612" s="284"/>
      <c r="O612" s="284"/>
      <c r="P612" s="284"/>
      <c r="Q612" s="284"/>
      <c r="R612" s="284"/>
      <c r="S612" s="284"/>
      <c r="T612" s="285"/>
      <c r="AT612" s="286" t="s">
        <v>168</v>
      </c>
      <c r="AU612" s="286" t="s">
        <v>86</v>
      </c>
      <c r="AV612" s="276" t="s">
        <v>86</v>
      </c>
      <c r="AW612" s="276" t="s">
        <v>35</v>
      </c>
      <c r="AX612" s="276" t="s">
        <v>79</v>
      </c>
      <c r="AY612" s="286" t="s">
        <v>160</v>
      </c>
    </row>
    <row r="613" s="276" customFormat="true" ht="12.8" hidden="false" customHeight="false" outlineLevel="0" collapsed="false">
      <c r="B613" s="277"/>
      <c r="C613" s="278"/>
      <c r="D613" s="254" t="s">
        <v>168</v>
      </c>
      <c r="E613" s="279"/>
      <c r="F613" s="280" t="s">
        <v>2140</v>
      </c>
      <c r="G613" s="278"/>
      <c r="H613" s="279"/>
      <c r="I613" s="281"/>
      <c r="J613" s="278"/>
      <c r="K613" s="278"/>
      <c r="L613" s="282"/>
      <c r="M613" s="283"/>
      <c r="N613" s="284"/>
      <c r="O613" s="284"/>
      <c r="P613" s="284"/>
      <c r="Q613" s="284"/>
      <c r="R613" s="284"/>
      <c r="S613" s="284"/>
      <c r="T613" s="285"/>
      <c r="AT613" s="286" t="s">
        <v>168</v>
      </c>
      <c r="AU613" s="286" t="s">
        <v>86</v>
      </c>
      <c r="AV613" s="276" t="s">
        <v>86</v>
      </c>
      <c r="AW613" s="276" t="s">
        <v>35</v>
      </c>
      <c r="AX613" s="276" t="s">
        <v>79</v>
      </c>
      <c r="AY613" s="286" t="s">
        <v>160</v>
      </c>
    </row>
    <row r="614" s="31" customFormat="true" ht="16.5" hidden="false" customHeight="true" outlineLevel="0" collapsed="false">
      <c r="A614" s="24"/>
      <c r="B614" s="25"/>
      <c r="C614" s="287" t="s">
        <v>882</v>
      </c>
      <c r="D614" s="287" t="s">
        <v>262</v>
      </c>
      <c r="E614" s="288" t="s">
        <v>2320</v>
      </c>
      <c r="F614" s="289" t="s">
        <v>2321</v>
      </c>
      <c r="G614" s="290" t="s">
        <v>221</v>
      </c>
      <c r="H614" s="291" t="n">
        <v>27.102</v>
      </c>
      <c r="I614" s="292"/>
      <c r="J614" s="293" t="n">
        <f aca="false">ROUND(I614*H614,2)</f>
        <v>0</v>
      </c>
      <c r="K614" s="294"/>
      <c r="L614" s="295"/>
      <c r="M614" s="296"/>
      <c r="N614" s="297" t="s">
        <v>44</v>
      </c>
      <c r="O614" s="74"/>
      <c r="P614" s="247" t="n">
        <f aca="false">O614*H614</f>
        <v>0</v>
      </c>
      <c r="Q614" s="247" t="n">
        <v>0</v>
      </c>
      <c r="R614" s="247" t="n">
        <f aca="false">Q614*H614</f>
        <v>0</v>
      </c>
      <c r="S614" s="247" t="n">
        <v>0</v>
      </c>
      <c r="T614" s="248" t="n">
        <f aca="false">S614*H614</f>
        <v>0</v>
      </c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  <c r="AR614" s="249" t="s">
        <v>200</v>
      </c>
      <c r="AT614" s="249" t="s">
        <v>262</v>
      </c>
      <c r="AU614" s="249" t="s">
        <v>86</v>
      </c>
      <c r="AY614" s="3" t="s">
        <v>160</v>
      </c>
      <c r="BE614" s="250" t="n">
        <f aca="false">IF(N614="základní",J614,0)</f>
        <v>0</v>
      </c>
      <c r="BF614" s="250" t="n">
        <f aca="false">IF(N614="snížená",J614,0)</f>
        <v>0</v>
      </c>
      <c r="BG614" s="250" t="n">
        <f aca="false">IF(N614="zákl. přenesená",J614,0)</f>
        <v>0</v>
      </c>
      <c r="BH614" s="250" t="n">
        <f aca="false">IF(N614="sníž. přenesená",J614,0)</f>
        <v>0</v>
      </c>
      <c r="BI614" s="250" t="n">
        <f aca="false">IF(N614="nulová",J614,0)</f>
        <v>0</v>
      </c>
      <c r="BJ614" s="3" t="s">
        <v>86</v>
      </c>
      <c r="BK614" s="250" t="n">
        <f aca="false">ROUND(I614*H614,2)</f>
        <v>0</v>
      </c>
      <c r="BL614" s="3" t="s">
        <v>166</v>
      </c>
      <c r="BM614" s="249" t="s">
        <v>1260</v>
      </c>
    </row>
    <row r="615" s="251" customFormat="true" ht="12.8" hidden="false" customHeight="false" outlineLevel="0" collapsed="false">
      <c r="B615" s="252"/>
      <c r="C615" s="253"/>
      <c r="D615" s="254" t="s">
        <v>168</v>
      </c>
      <c r="E615" s="255"/>
      <c r="F615" s="256" t="s">
        <v>2272</v>
      </c>
      <c r="G615" s="253"/>
      <c r="H615" s="257" t="n">
        <v>27.102</v>
      </c>
      <c r="I615" s="258"/>
      <c r="J615" s="253"/>
      <c r="K615" s="253"/>
      <c r="L615" s="259"/>
      <c r="M615" s="260"/>
      <c r="N615" s="261"/>
      <c r="O615" s="261"/>
      <c r="P615" s="261"/>
      <c r="Q615" s="261"/>
      <c r="R615" s="261"/>
      <c r="S615" s="261"/>
      <c r="T615" s="262"/>
      <c r="AT615" s="263" t="s">
        <v>168</v>
      </c>
      <c r="AU615" s="263" t="s">
        <v>86</v>
      </c>
      <c r="AV615" s="251" t="s">
        <v>88</v>
      </c>
      <c r="AW615" s="251" t="s">
        <v>35</v>
      </c>
      <c r="AX615" s="251" t="s">
        <v>86</v>
      </c>
      <c r="AY615" s="263" t="s">
        <v>160</v>
      </c>
    </row>
    <row r="616" s="264" customFormat="true" ht="12.8" hidden="false" customHeight="false" outlineLevel="0" collapsed="false">
      <c r="B616" s="265"/>
      <c r="C616" s="266"/>
      <c r="D616" s="254" t="s">
        <v>168</v>
      </c>
      <c r="E616" s="267"/>
      <c r="F616" s="268" t="s">
        <v>2137</v>
      </c>
      <c r="G616" s="266"/>
      <c r="H616" s="269" t="n">
        <v>27.102</v>
      </c>
      <c r="I616" s="270"/>
      <c r="J616" s="266"/>
      <c r="K616" s="266"/>
      <c r="L616" s="271"/>
      <c r="M616" s="272"/>
      <c r="N616" s="273"/>
      <c r="O616" s="273"/>
      <c r="P616" s="273"/>
      <c r="Q616" s="273"/>
      <c r="R616" s="273"/>
      <c r="S616" s="273"/>
      <c r="T616" s="274"/>
      <c r="AT616" s="275" t="s">
        <v>168</v>
      </c>
      <c r="AU616" s="275" t="s">
        <v>86</v>
      </c>
      <c r="AV616" s="264" t="s">
        <v>166</v>
      </c>
      <c r="AW616" s="264" t="s">
        <v>35</v>
      </c>
      <c r="AX616" s="264" t="s">
        <v>79</v>
      </c>
      <c r="AY616" s="275" t="s">
        <v>160</v>
      </c>
    </row>
    <row r="617" s="276" customFormat="true" ht="12.8" hidden="false" customHeight="false" outlineLevel="0" collapsed="false">
      <c r="B617" s="277"/>
      <c r="C617" s="278"/>
      <c r="D617" s="254" t="s">
        <v>168</v>
      </c>
      <c r="E617" s="279"/>
      <c r="F617" s="280" t="s">
        <v>2138</v>
      </c>
      <c r="G617" s="278"/>
      <c r="H617" s="279"/>
      <c r="I617" s="281"/>
      <c r="J617" s="278"/>
      <c r="K617" s="278"/>
      <c r="L617" s="282"/>
      <c r="M617" s="283"/>
      <c r="N617" s="284"/>
      <c r="O617" s="284"/>
      <c r="P617" s="284"/>
      <c r="Q617" s="284"/>
      <c r="R617" s="284"/>
      <c r="S617" s="284"/>
      <c r="T617" s="285"/>
      <c r="AT617" s="286" t="s">
        <v>168</v>
      </c>
      <c r="AU617" s="286" t="s">
        <v>86</v>
      </c>
      <c r="AV617" s="276" t="s">
        <v>86</v>
      </c>
      <c r="AW617" s="276" t="s">
        <v>35</v>
      </c>
      <c r="AX617" s="276" t="s">
        <v>79</v>
      </c>
      <c r="AY617" s="286" t="s">
        <v>160</v>
      </c>
    </row>
    <row r="618" s="276" customFormat="true" ht="12.8" hidden="false" customHeight="false" outlineLevel="0" collapsed="false">
      <c r="B618" s="277"/>
      <c r="C618" s="278"/>
      <c r="D618" s="254" t="s">
        <v>168</v>
      </c>
      <c r="E618" s="279"/>
      <c r="F618" s="280" t="s">
        <v>2139</v>
      </c>
      <c r="G618" s="278"/>
      <c r="H618" s="279"/>
      <c r="I618" s="281"/>
      <c r="J618" s="278"/>
      <c r="K618" s="278"/>
      <c r="L618" s="282"/>
      <c r="M618" s="283"/>
      <c r="N618" s="284"/>
      <c r="O618" s="284"/>
      <c r="P618" s="284"/>
      <c r="Q618" s="284"/>
      <c r="R618" s="284"/>
      <c r="S618" s="284"/>
      <c r="T618" s="285"/>
      <c r="AT618" s="286" t="s">
        <v>168</v>
      </c>
      <c r="AU618" s="286" t="s">
        <v>86</v>
      </c>
      <c r="AV618" s="276" t="s">
        <v>86</v>
      </c>
      <c r="AW618" s="276" t="s">
        <v>35</v>
      </c>
      <c r="AX618" s="276" t="s">
        <v>79</v>
      </c>
      <c r="AY618" s="286" t="s">
        <v>160</v>
      </c>
    </row>
    <row r="619" s="276" customFormat="true" ht="12.8" hidden="false" customHeight="false" outlineLevel="0" collapsed="false">
      <c r="B619" s="277"/>
      <c r="C619" s="278"/>
      <c r="D619" s="254" t="s">
        <v>168</v>
      </c>
      <c r="E619" s="279"/>
      <c r="F619" s="280" t="s">
        <v>2140</v>
      </c>
      <c r="G619" s="278"/>
      <c r="H619" s="279"/>
      <c r="I619" s="281"/>
      <c r="J619" s="278"/>
      <c r="K619" s="278"/>
      <c r="L619" s="282"/>
      <c r="M619" s="283"/>
      <c r="N619" s="284"/>
      <c r="O619" s="284"/>
      <c r="P619" s="284"/>
      <c r="Q619" s="284"/>
      <c r="R619" s="284"/>
      <c r="S619" s="284"/>
      <c r="T619" s="285"/>
      <c r="AT619" s="286" t="s">
        <v>168</v>
      </c>
      <c r="AU619" s="286" t="s">
        <v>86</v>
      </c>
      <c r="AV619" s="276" t="s">
        <v>86</v>
      </c>
      <c r="AW619" s="276" t="s">
        <v>35</v>
      </c>
      <c r="AX619" s="276" t="s">
        <v>79</v>
      </c>
      <c r="AY619" s="286" t="s">
        <v>160</v>
      </c>
    </row>
    <row r="620" s="31" customFormat="true" ht="16.5" hidden="false" customHeight="true" outlineLevel="0" collapsed="false">
      <c r="A620" s="24"/>
      <c r="B620" s="25"/>
      <c r="C620" s="287" t="s">
        <v>887</v>
      </c>
      <c r="D620" s="287" t="s">
        <v>262</v>
      </c>
      <c r="E620" s="288" t="s">
        <v>2322</v>
      </c>
      <c r="F620" s="289" t="s">
        <v>2323</v>
      </c>
      <c r="G620" s="290" t="s">
        <v>221</v>
      </c>
      <c r="H620" s="291" t="n">
        <v>18.068</v>
      </c>
      <c r="I620" s="292"/>
      <c r="J620" s="293" t="n">
        <f aca="false">ROUND(I620*H620,2)</f>
        <v>0</v>
      </c>
      <c r="K620" s="294"/>
      <c r="L620" s="295"/>
      <c r="M620" s="296"/>
      <c r="N620" s="297" t="s">
        <v>44</v>
      </c>
      <c r="O620" s="74"/>
      <c r="P620" s="247" t="n">
        <f aca="false">O620*H620</f>
        <v>0</v>
      </c>
      <c r="Q620" s="247" t="n">
        <v>0</v>
      </c>
      <c r="R620" s="247" t="n">
        <f aca="false">Q620*H620</f>
        <v>0</v>
      </c>
      <c r="S620" s="247" t="n">
        <v>0</v>
      </c>
      <c r="T620" s="248" t="n">
        <f aca="false">S620*H620</f>
        <v>0</v>
      </c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  <c r="AR620" s="249" t="s">
        <v>200</v>
      </c>
      <c r="AT620" s="249" t="s">
        <v>262</v>
      </c>
      <c r="AU620" s="249" t="s">
        <v>86</v>
      </c>
      <c r="AY620" s="3" t="s">
        <v>160</v>
      </c>
      <c r="BE620" s="250" t="n">
        <f aca="false">IF(N620="základní",J620,0)</f>
        <v>0</v>
      </c>
      <c r="BF620" s="250" t="n">
        <f aca="false">IF(N620="snížená",J620,0)</f>
        <v>0</v>
      </c>
      <c r="BG620" s="250" t="n">
        <f aca="false">IF(N620="zákl. přenesená",J620,0)</f>
        <v>0</v>
      </c>
      <c r="BH620" s="250" t="n">
        <f aca="false">IF(N620="sníž. přenesená",J620,0)</f>
        <v>0</v>
      </c>
      <c r="BI620" s="250" t="n">
        <f aca="false">IF(N620="nulová",J620,0)</f>
        <v>0</v>
      </c>
      <c r="BJ620" s="3" t="s">
        <v>86</v>
      </c>
      <c r="BK620" s="250" t="n">
        <f aca="false">ROUND(I620*H620,2)</f>
        <v>0</v>
      </c>
      <c r="BL620" s="3" t="s">
        <v>166</v>
      </c>
      <c r="BM620" s="249" t="s">
        <v>1266</v>
      </c>
    </row>
    <row r="621" s="251" customFormat="true" ht="12.8" hidden="false" customHeight="false" outlineLevel="0" collapsed="false">
      <c r="B621" s="252"/>
      <c r="C621" s="253"/>
      <c r="D621" s="254" t="s">
        <v>168</v>
      </c>
      <c r="E621" s="255"/>
      <c r="F621" s="256" t="s">
        <v>2324</v>
      </c>
      <c r="G621" s="253"/>
      <c r="H621" s="257" t="n">
        <v>18.068</v>
      </c>
      <c r="I621" s="258"/>
      <c r="J621" s="253"/>
      <c r="K621" s="253"/>
      <c r="L621" s="259"/>
      <c r="M621" s="260"/>
      <c r="N621" s="261"/>
      <c r="O621" s="261"/>
      <c r="P621" s="261"/>
      <c r="Q621" s="261"/>
      <c r="R621" s="261"/>
      <c r="S621" s="261"/>
      <c r="T621" s="262"/>
      <c r="AT621" s="263" t="s">
        <v>168</v>
      </c>
      <c r="AU621" s="263" t="s">
        <v>86</v>
      </c>
      <c r="AV621" s="251" t="s">
        <v>88</v>
      </c>
      <c r="AW621" s="251" t="s">
        <v>35</v>
      </c>
      <c r="AX621" s="251" t="s">
        <v>86</v>
      </c>
      <c r="AY621" s="263" t="s">
        <v>160</v>
      </c>
    </row>
    <row r="622" s="264" customFormat="true" ht="12.8" hidden="false" customHeight="false" outlineLevel="0" collapsed="false">
      <c r="B622" s="265"/>
      <c r="C622" s="266"/>
      <c r="D622" s="254" t="s">
        <v>168</v>
      </c>
      <c r="E622" s="267"/>
      <c r="F622" s="268" t="s">
        <v>2137</v>
      </c>
      <c r="G622" s="266"/>
      <c r="H622" s="269" t="n">
        <v>18.068</v>
      </c>
      <c r="I622" s="270"/>
      <c r="J622" s="266"/>
      <c r="K622" s="266"/>
      <c r="L622" s="271"/>
      <c r="M622" s="272"/>
      <c r="N622" s="273"/>
      <c r="O622" s="273"/>
      <c r="P622" s="273"/>
      <c r="Q622" s="273"/>
      <c r="R622" s="273"/>
      <c r="S622" s="273"/>
      <c r="T622" s="274"/>
      <c r="AT622" s="275" t="s">
        <v>168</v>
      </c>
      <c r="AU622" s="275" t="s">
        <v>86</v>
      </c>
      <c r="AV622" s="264" t="s">
        <v>166</v>
      </c>
      <c r="AW622" s="264" t="s">
        <v>35</v>
      </c>
      <c r="AX622" s="264" t="s">
        <v>79</v>
      </c>
      <c r="AY622" s="275" t="s">
        <v>160</v>
      </c>
    </row>
    <row r="623" s="276" customFormat="true" ht="12.8" hidden="false" customHeight="false" outlineLevel="0" collapsed="false">
      <c r="B623" s="277"/>
      <c r="C623" s="278"/>
      <c r="D623" s="254" t="s">
        <v>168</v>
      </c>
      <c r="E623" s="279"/>
      <c r="F623" s="280" t="s">
        <v>2138</v>
      </c>
      <c r="G623" s="278"/>
      <c r="H623" s="279"/>
      <c r="I623" s="281"/>
      <c r="J623" s="278"/>
      <c r="K623" s="278"/>
      <c r="L623" s="282"/>
      <c r="M623" s="283"/>
      <c r="N623" s="284"/>
      <c r="O623" s="284"/>
      <c r="P623" s="284"/>
      <c r="Q623" s="284"/>
      <c r="R623" s="284"/>
      <c r="S623" s="284"/>
      <c r="T623" s="285"/>
      <c r="AT623" s="286" t="s">
        <v>168</v>
      </c>
      <c r="AU623" s="286" t="s">
        <v>86</v>
      </c>
      <c r="AV623" s="276" t="s">
        <v>86</v>
      </c>
      <c r="AW623" s="276" t="s">
        <v>35</v>
      </c>
      <c r="AX623" s="276" t="s">
        <v>79</v>
      </c>
      <c r="AY623" s="286" t="s">
        <v>160</v>
      </c>
    </row>
    <row r="624" s="276" customFormat="true" ht="12.8" hidden="false" customHeight="false" outlineLevel="0" collapsed="false">
      <c r="B624" s="277"/>
      <c r="C624" s="278"/>
      <c r="D624" s="254" t="s">
        <v>168</v>
      </c>
      <c r="E624" s="279"/>
      <c r="F624" s="280" t="s">
        <v>2139</v>
      </c>
      <c r="G624" s="278"/>
      <c r="H624" s="279"/>
      <c r="I624" s="281"/>
      <c r="J624" s="278"/>
      <c r="K624" s="278"/>
      <c r="L624" s="282"/>
      <c r="M624" s="283"/>
      <c r="N624" s="284"/>
      <c r="O624" s="284"/>
      <c r="P624" s="284"/>
      <c r="Q624" s="284"/>
      <c r="R624" s="284"/>
      <c r="S624" s="284"/>
      <c r="T624" s="285"/>
      <c r="AT624" s="286" t="s">
        <v>168</v>
      </c>
      <c r="AU624" s="286" t="s">
        <v>86</v>
      </c>
      <c r="AV624" s="276" t="s">
        <v>86</v>
      </c>
      <c r="AW624" s="276" t="s">
        <v>35</v>
      </c>
      <c r="AX624" s="276" t="s">
        <v>79</v>
      </c>
      <c r="AY624" s="286" t="s">
        <v>160</v>
      </c>
    </row>
    <row r="625" s="276" customFormat="true" ht="12.8" hidden="false" customHeight="false" outlineLevel="0" collapsed="false">
      <c r="B625" s="277"/>
      <c r="C625" s="278"/>
      <c r="D625" s="254" t="s">
        <v>168</v>
      </c>
      <c r="E625" s="279"/>
      <c r="F625" s="280" t="s">
        <v>2140</v>
      </c>
      <c r="G625" s="278"/>
      <c r="H625" s="279"/>
      <c r="I625" s="281"/>
      <c r="J625" s="278"/>
      <c r="K625" s="278"/>
      <c r="L625" s="282"/>
      <c r="M625" s="283"/>
      <c r="N625" s="284"/>
      <c r="O625" s="284"/>
      <c r="P625" s="284"/>
      <c r="Q625" s="284"/>
      <c r="R625" s="284"/>
      <c r="S625" s="284"/>
      <c r="T625" s="285"/>
      <c r="AT625" s="286" t="s">
        <v>168</v>
      </c>
      <c r="AU625" s="286" t="s">
        <v>86</v>
      </c>
      <c r="AV625" s="276" t="s">
        <v>86</v>
      </c>
      <c r="AW625" s="276" t="s">
        <v>35</v>
      </c>
      <c r="AX625" s="276" t="s">
        <v>79</v>
      </c>
      <c r="AY625" s="286" t="s">
        <v>160</v>
      </c>
    </row>
    <row r="626" s="31" customFormat="true" ht="16.5" hidden="false" customHeight="true" outlineLevel="0" collapsed="false">
      <c r="A626" s="24"/>
      <c r="B626" s="25"/>
      <c r="C626" s="287" t="s">
        <v>891</v>
      </c>
      <c r="D626" s="287" t="s">
        <v>262</v>
      </c>
      <c r="E626" s="288" t="s">
        <v>2325</v>
      </c>
      <c r="F626" s="289" t="s">
        <v>2326</v>
      </c>
      <c r="G626" s="290" t="s">
        <v>221</v>
      </c>
      <c r="H626" s="291" t="n">
        <v>33.124</v>
      </c>
      <c r="I626" s="292"/>
      <c r="J626" s="293" t="n">
        <f aca="false">ROUND(I626*H626,2)</f>
        <v>0</v>
      </c>
      <c r="K626" s="294"/>
      <c r="L626" s="295"/>
      <c r="M626" s="296"/>
      <c r="N626" s="297" t="s">
        <v>44</v>
      </c>
      <c r="O626" s="74"/>
      <c r="P626" s="247" t="n">
        <f aca="false">O626*H626</f>
        <v>0</v>
      </c>
      <c r="Q626" s="247" t="n">
        <v>0</v>
      </c>
      <c r="R626" s="247" t="n">
        <f aca="false">Q626*H626</f>
        <v>0</v>
      </c>
      <c r="S626" s="247" t="n">
        <v>0</v>
      </c>
      <c r="T626" s="248" t="n">
        <f aca="false">S626*H626</f>
        <v>0</v>
      </c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  <c r="AR626" s="249" t="s">
        <v>200</v>
      </c>
      <c r="AT626" s="249" t="s">
        <v>262</v>
      </c>
      <c r="AU626" s="249" t="s">
        <v>86</v>
      </c>
      <c r="AY626" s="3" t="s">
        <v>160</v>
      </c>
      <c r="BE626" s="250" t="n">
        <f aca="false">IF(N626="základní",J626,0)</f>
        <v>0</v>
      </c>
      <c r="BF626" s="250" t="n">
        <f aca="false">IF(N626="snížená",J626,0)</f>
        <v>0</v>
      </c>
      <c r="BG626" s="250" t="n">
        <f aca="false">IF(N626="zákl. přenesená",J626,0)</f>
        <v>0</v>
      </c>
      <c r="BH626" s="250" t="n">
        <f aca="false">IF(N626="sníž. přenesená",J626,0)</f>
        <v>0</v>
      </c>
      <c r="BI626" s="250" t="n">
        <f aca="false">IF(N626="nulová",J626,0)</f>
        <v>0</v>
      </c>
      <c r="BJ626" s="3" t="s">
        <v>86</v>
      </c>
      <c r="BK626" s="250" t="n">
        <f aca="false">ROUND(I626*H626,2)</f>
        <v>0</v>
      </c>
      <c r="BL626" s="3" t="s">
        <v>166</v>
      </c>
      <c r="BM626" s="249" t="s">
        <v>1272</v>
      </c>
    </row>
    <row r="627" s="251" customFormat="true" ht="12.8" hidden="false" customHeight="false" outlineLevel="0" collapsed="false">
      <c r="B627" s="252"/>
      <c r="C627" s="253"/>
      <c r="D627" s="254" t="s">
        <v>168</v>
      </c>
      <c r="E627" s="255"/>
      <c r="F627" s="256" t="s">
        <v>2327</v>
      </c>
      <c r="G627" s="253"/>
      <c r="H627" s="257" t="n">
        <v>33.124</v>
      </c>
      <c r="I627" s="258"/>
      <c r="J627" s="253"/>
      <c r="K627" s="253"/>
      <c r="L627" s="259"/>
      <c r="M627" s="260"/>
      <c r="N627" s="261"/>
      <c r="O627" s="261"/>
      <c r="P627" s="261"/>
      <c r="Q627" s="261"/>
      <c r="R627" s="261"/>
      <c r="S627" s="261"/>
      <c r="T627" s="262"/>
      <c r="AT627" s="263" t="s">
        <v>168</v>
      </c>
      <c r="AU627" s="263" t="s">
        <v>86</v>
      </c>
      <c r="AV627" s="251" t="s">
        <v>88</v>
      </c>
      <c r="AW627" s="251" t="s">
        <v>35</v>
      </c>
      <c r="AX627" s="251" t="s">
        <v>86</v>
      </c>
      <c r="AY627" s="263" t="s">
        <v>160</v>
      </c>
    </row>
    <row r="628" s="264" customFormat="true" ht="12.8" hidden="false" customHeight="false" outlineLevel="0" collapsed="false">
      <c r="B628" s="265"/>
      <c r="C628" s="266"/>
      <c r="D628" s="254" t="s">
        <v>168</v>
      </c>
      <c r="E628" s="267"/>
      <c r="F628" s="268" t="s">
        <v>2137</v>
      </c>
      <c r="G628" s="266"/>
      <c r="H628" s="269" t="n">
        <v>33.124</v>
      </c>
      <c r="I628" s="270"/>
      <c r="J628" s="266"/>
      <c r="K628" s="266"/>
      <c r="L628" s="271"/>
      <c r="M628" s="272"/>
      <c r="N628" s="273"/>
      <c r="O628" s="273"/>
      <c r="P628" s="273"/>
      <c r="Q628" s="273"/>
      <c r="R628" s="273"/>
      <c r="S628" s="273"/>
      <c r="T628" s="274"/>
      <c r="AT628" s="275" t="s">
        <v>168</v>
      </c>
      <c r="AU628" s="275" t="s">
        <v>86</v>
      </c>
      <c r="AV628" s="264" t="s">
        <v>166</v>
      </c>
      <c r="AW628" s="264" t="s">
        <v>35</v>
      </c>
      <c r="AX628" s="264" t="s">
        <v>79</v>
      </c>
      <c r="AY628" s="275" t="s">
        <v>160</v>
      </c>
    </row>
    <row r="629" s="276" customFormat="true" ht="12.8" hidden="false" customHeight="false" outlineLevel="0" collapsed="false">
      <c r="B629" s="277"/>
      <c r="C629" s="278"/>
      <c r="D629" s="254" t="s">
        <v>168</v>
      </c>
      <c r="E629" s="279"/>
      <c r="F629" s="280" t="s">
        <v>2138</v>
      </c>
      <c r="G629" s="278"/>
      <c r="H629" s="279"/>
      <c r="I629" s="281"/>
      <c r="J629" s="278"/>
      <c r="K629" s="278"/>
      <c r="L629" s="282"/>
      <c r="M629" s="283"/>
      <c r="N629" s="284"/>
      <c r="O629" s="284"/>
      <c r="P629" s="284"/>
      <c r="Q629" s="284"/>
      <c r="R629" s="284"/>
      <c r="S629" s="284"/>
      <c r="T629" s="285"/>
      <c r="AT629" s="286" t="s">
        <v>168</v>
      </c>
      <c r="AU629" s="286" t="s">
        <v>86</v>
      </c>
      <c r="AV629" s="276" t="s">
        <v>86</v>
      </c>
      <c r="AW629" s="276" t="s">
        <v>35</v>
      </c>
      <c r="AX629" s="276" t="s">
        <v>79</v>
      </c>
      <c r="AY629" s="286" t="s">
        <v>160</v>
      </c>
    </row>
    <row r="630" s="276" customFormat="true" ht="12.8" hidden="false" customHeight="false" outlineLevel="0" collapsed="false">
      <c r="B630" s="277"/>
      <c r="C630" s="278"/>
      <c r="D630" s="254" t="s">
        <v>168</v>
      </c>
      <c r="E630" s="279"/>
      <c r="F630" s="280" t="s">
        <v>2139</v>
      </c>
      <c r="G630" s="278"/>
      <c r="H630" s="279"/>
      <c r="I630" s="281"/>
      <c r="J630" s="278"/>
      <c r="K630" s="278"/>
      <c r="L630" s="282"/>
      <c r="M630" s="283"/>
      <c r="N630" s="284"/>
      <c r="O630" s="284"/>
      <c r="P630" s="284"/>
      <c r="Q630" s="284"/>
      <c r="R630" s="284"/>
      <c r="S630" s="284"/>
      <c r="T630" s="285"/>
      <c r="AT630" s="286" t="s">
        <v>168</v>
      </c>
      <c r="AU630" s="286" t="s">
        <v>86</v>
      </c>
      <c r="AV630" s="276" t="s">
        <v>86</v>
      </c>
      <c r="AW630" s="276" t="s">
        <v>35</v>
      </c>
      <c r="AX630" s="276" t="s">
        <v>79</v>
      </c>
      <c r="AY630" s="286" t="s">
        <v>160</v>
      </c>
    </row>
    <row r="631" s="276" customFormat="true" ht="12.8" hidden="false" customHeight="false" outlineLevel="0" collapsed="false">
      <c r="B631" s="277"/>
      <c r="C631" s="278"/>
      <c r="D631" s="254" t="s">
        <v>168</v>
      </c>
      <c r="E631" s="279"/>
      <c r="F631" s="280" t="s">
        <v>2140</v>
      </c>
      <c r="G631" s="278"/>
      <c r="H631" s="279"/>
      <c r="I631" s="281"/>
      <c r="J631" s="278"/>
      <c r="K631" s="278"/>
      <c r="L631" s="282"/>
      <c r="M631" s="283"/>
      <c r="N631" s="284"/>
      <c r="O631" s="284"/>
      <c r="P631" s="284"/>
      <c r="Q631" s="284"/>
      <c r="R631" s="284"/>
      <c r="S631" s="284"/>
      <c r="T631" s="285"/>
      <c r="AT631" s="286" t="s">
        <v>168</v>
      </c>
      <c r="AU631" s="286" t="s">
        <v>86</v>
      </c>
      <c r="AV631" s="276" t="s">
        <v>86</v>
      </c>
      <c r="AW631" s="276" t="s">
        <v>35</v>
      </c>
      <c r="AX631" s="276" t="s">
        <v>79</v>
      </c>
      <c r="AY631" s="286" t="s">
        <v>160</v>
      </c>
    </row>
    <row r="632" s="31" customFormat="true" ht="16.5" hidden="false" customHeight="true" outlineLevel="0" collapsed="false">
      <c r="A632" s="24"/>
      <c r="B632" s="25"/>
      <c r="C632" s="287" t="s">
        <v>904</v>
      </c>
      <c r="D632" s="287" t="s">
        <v>262</v>
      </c>
      <c r="E632" s="288" t="s">
        <v>2328</v>
      </c>
      <c r="F632" s="289" t="s">
        <v>2329</v>
      </c>
      <c r="G632" s="290" t="s">
        <v>221</v>
      </c>
      <c r="H632" s="291" t="n">
        <v>9.636</v>
      </c>
      <c r="I632" s="292"/>
      <c r="J632" s="293" t="n">
        <f aca="false">ROUND(I632*H632,2)</f>
        <v>0</v>
      </c>
      <c r="K632" s="294"/>
      <c r="L632" s="295"/>
      <c r="M632" s="296"/>
      <c r="N632" s="297" t="s">
        <v>44</v>
      </c>
      <c r="O632" s="74"/>
      <c r="P632" s="247" t="n">
        <f aca="false">O632*H632</f>
        <v>0</v>
      </c>
      <c r="Q632" s="247" t="n">
        <v>0</v>
      </c>
      <c r="R632" s="247" t="n">
        <f aca="false">Q632*H632</f>
        <v>0</v>
      </c>
      <c r="S632" s="247" t="n">
        <v>0</v>
      </c>
      <c r="T632" s="248" t="n">
        <f aca="false">S632*H632</f>
        <v>0</v>
      </c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  <c r="AR632" s="249" t="s">
        <v>200</v>
      </c>
      <c r="AT632" s="249" t="s">
        <v>262</v>
      </c>
      <c r="AU632" s="249" t="s">
        <v>86</v>
      </c>
      <c r="AY632" s="3" t="s">
        <v>160</v>
      </c>
      <c r="BE632" s="250" t="n">
        <f aca="false">IF(N632="základní",J632,0)</f>
        <v>0</v>
      </c>
      <c r="BF632" s="250" t="n">
        <f aca="false">IF(N632="snížená",J632,0)</f>
        <v>0</v>
      </c>
      <c r="BG632" s="250" t="n">
        <f aca="false">IF(N632="zákl. přenesená",J632,0)</f>
        <v>0</v>
      </c>
      <c r="BH632" s="250" t="n">
        <f aca="false">IF(N632="sníž. přenesená",J632,0)</f>
        <v>0</v>
      </c>
      <c r="BI632" s="250" t="n">
        <f aca="false">IF(N632="nulová",J632,0)</f>
        <v>0</v>
      </c>
      <c r="BJ632" s="3" t="s">
        <v>86</v>
      </c>
      <c r="BK632" s="250" t="n">
        <f aca="false">ROUND(I632*H632,2)</f>
        <v>0</v>
      </c>
      <c r="BL632" s="3" t="s">
        <v>166</v>
      </c>
      <c r="BM632" s="249" t="s">
        <v>1284</v>
      </c>
    </row>
    <row r="633" s="251" customFormat="true" ht="12.8" hidden="false" customHeight="false" outlineLevel="0" collapsed="false">
      <c r="B633" s="252"/>
      <c r="C633" s="253"/>
      <c r="D633" s="254" t="s">
        <v>168</v>
      </c>
      <c r="E633" s="255"/>
      <c r="F633" s="256" t="s">
        <v>2143</v>
      </c>
      <c r="G633" s="253"/>
      <c r="H633" s="257" t="n">
        <v>9.636</v>
      </c>
      <c r="I633" s="258"/>
      <c r="J633" s="253"/>
      <c r="K633" s="253"/>
      <c r="L633" s="259"/>
      <c r="M633" s="260"/>
      <c r="N633" s="261"/>
      <c r="O633" s="261"/>
      <c r="P633" s="261"/>
      <c r="Q633" s="261"/>
      <c r="R633" s="261"/>
      <c r="S633" s="261"/>
      <c r="T633" s="262"/>
      <c r="AT633" s="263" t="s">
        <v>168</v>
      </c>
      <c r="AU633" s="263" t="s">
        <v>86</v>
      </c>
      <c r="AV633" s="251" t="s">
        <v>88</v>
      </c>
      <c r="AW633" s="251" t="s">
        <v>35</v>
      </c>
      <c r="AX633" s="251" t="s">
        <v>86</v>
      </c>
      <c r="AY633" s="263" t="s">
        <v>160</v>
      </c>
    </row>
    <row r="634" s="264" customFormat="true" ht="12.8" hidden="false" customHeight="false" outlineLevel="0" collapsed="false">
      <c r="B634" s="265"/>
      <c r="C634" s="266"/>
      <c r="D634" s="254" t="s">
        <v>168</v>
      </c>
      <c r="E634" s="267"/>
      <c r="F634" s="268" t="s">
        <v>2137</v>
      </c>
      <c r="G634" s="266"/>
      <c r="H634" s="269" t="n">
        <v>9.636</v>
      </c>
      <c r="I634" s="270"/>
      <c r="J634" s="266"/>
      <c r="K634" s="266"/>
      <c r="L634" s="271"/>
      <c r="M634" s="272"/>
      <c r="N634" s="273"/>
      <c r="O634" s="273"/>
      <c r="P634" s="273"/>
      <c r="Q634" s="273"/>
      <c r="R634" s="273"/>
      <c r="S634" s="273"/>
      <c r="T634" s="274"/>
      <c r="AT634" s="275" t="s">
        <v>168</v>
      </c>
      <c r="AU634" s="275" t="s">
        <v>86</v>
      </c>
      <c r="AV634" s="264" t="s">
        <v>166</v>
      </c>
      <c r="AW634" s="264" t="s">
        <v>35</v>
      </c>
      <c r="AX634" s="264" t="s">
        <v>79</v>
      </c>
      <c r="AY634" s="275" t="s">
        <v>160</v>
      </c>
    </row>
    <row r="635" s="276" customFormat="true" ht="12.8" hidden="false" customHeight="false" outlineLevel="0" collapsed="false">
      <c r="B635" s="277"/>
      <c r="C635" s="278"/>
      <c r="D635" s="254" t="s">
        <v>168</v>
      </c>
      <c r="E635" s="279"/>
      <c r="F635" s="280" t="s">
        <v>2138</v>
      </c>
      <c r="G635" s="278"/>
      <c r="H635" s="279"/>
      <c r="I635" s="281"/>
      <c r="J635" s="278"/>
      <c r="K635" s="278"/>
      <c r="L635" s="282"/>
      <c r="M635" s="283"/>
      <c r="N635" s="284"/>
      <c r="O635" s="284"/>
      <c r="P635" s="284"/>
      <c r="Q635" s="284"/>
      <c r="R635" s="284"/>
      <c r="S635" s="284"/>
      <c r="T635" s="285"/>
      <c r="AT635" s="286" t="s">
        <v>168</v>
      </c>
      <c r="AU635" s="286" t="s">
        <v>86</v>
      </c>
      <c r="AV635" s="276" t="s">
        <v>86</v>
      </c>
      <c r="AW635" s="276" t="s">
        <v>35</v>
      </c>
      <c r="AX635" s="276" t="s">
        <v>79</v>
      </c>
      <c r="AY635" s="286" t="s">
        <v>160</v>
      </c>
    </row>
    <row r="636" s="276" customFormat="true" ht="12.8" hidden="false" customHeight="false" outlineLevel="0" collapsed="false">
      <c r="B636" s="277"/>
      <c r="C636" s="278"/>
      <c r="D636" s="254" t="s">
        <v>168</v>
      </c>
      <c r="E636" s="279"/>
      <c r="F636" s="280" t="s">
        <v>2139</v>
      </c>
      <c r="G636" s="278"/>
      <c r="H636" s="279"/>
      <c r="I636" s="281"/>
      <c r="J636" s="278"/>
      <c r="K636" s="278"/>
      <c r="L636" s="282"/>
      <c r="M636" s="283"/>
      <c r="N636" s="284"/>
      <c r="O636" s="284"/>
      <c r="P636" s="284"/>
      <c r="Q636" s="284"/>
      <c r="R636" s="284"/>
      <c r="S636" s="284"/>
      <c r="T636" s="285"/>
      <c r="AT636" s="286" t="s">
        <v>168</v>
      </c>
      <c r="AU636" s="286" t="s">
        <v>86</v>
      </c>
      <c r="AV636" s="276" t="s">
        <v>86</v>
      </c>
      <c r="AW636" s="276" t="s">
        <v>35</v>
      </c>
      <c r="AX636" s="276" t="s">
        <v>79</v>
      </c>
      <c r="AY636" s="286" t="s">
        <v>160</v>
      </c>
    </row>
    <row r="637" s="276" customFormat="true" ht="12.8" hidden="false" customHeight="false" outlineLevel="0" collapsed="false">
      <c r="B637" s="277"/>
      <c r="C637" s="278"/>
      <c r="D637" s="254" t="s">
        <v>168</v>
      </c>
      <c r="E637" s="279"/>
      <c r="F637" s="280" t="s">
        <v>2140</v>
      </c>
      <c r="G637" s="278"/>
      <c r="H637" s="279"/>
      <c r="I637" s="281"/>
      <c r="J637" s="278"/>
      <c r="K637" s="278"/>
      <c r="L637" s="282"/>
      <c r="M637" s="283"/>
      <c r="N637" s="284"/>
      <c r="O637" s="284"/>
      <c r="P637" s="284"/>
      <c r="Q637" s="284"/>
      <c r="R637" s="284"/>
      <c r="S637" s="284"/>
      <c r="T637" s="285"/>
      <c r="AT637" s="286" t="s">
        <v>168</v>
      </c>
      <c r="AU637" s="286" t="s">
        <v>86</v>
      </c>
      <c r="AV637" s="276" t="s">
        <v>86</v>
      </c>
      <c r="AW637" s="276" t="s">
        <v>35</v>
      </c>
      <c r="AX637" s="276" t="s">
        <v>79</v>
      </c>
      <c r="AY637" s="286" t="s">
        <v>160</v>
      </c>
    </row>
    <row r="638" s="31" customFormat="true" ht="16.5" hidden="false" customHeight="true" outlineLevel="0" collapsed="false">
      <c r="A638" s="24"/>
      <c r="B638" s="25"/>
      <c r="C638" s="287" t="s">
        <v>907</v>
      </c>
      <c r="D638" s="287" t="s">
        <v>262</v>
      </c>
      <c r="E638" s="288" t="s">
        <v>2330</v>
      </c>
      <c r="F638" s="289" t="s">
        <v>2331</v>
      </c>
      <c r="G638" s="290" t="s">
        <v>221</v>
      </c>
      <c r="H638" s="291" t="n">
        <v>18.068</v>
      </c>
      <c r="I638" s="292"/>
      <c r="J638" s="293" t="n">
        <f aca="false">ROUND(I638*H638,2)</f>
        <v>0</v>
      </c>
      <c r="K638" s="294"/>
      <c r="L638" s="295"/>
      <c r="M638" s="296"/>
      <c r="N638" s="297" t="s">
        <v>44</v>
      </c>
      <c r="O638" s="74"/>
      <c r="P638" s="247" t="n">
        <f aca="false">O638*H638</f>
        <v>0</v>
      </c>
      <c r="Q638" s="247" t="n">
        <v>0</v>
      </c>
      <c r="R638" s="247" t="n">
        <f aca="false">Q638*H638</f>
        <v>0</v>
      </c>
      <c r="S638" s="247" t="n">
        <v>0</v>
      </c>
      <c r="T638" s="248" t="n">
        <f aca="false">S638*H638</f>
        <v>0</v>
      </c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  <c r="AR638" s="249" t="s">
        <v>200</v>
      </c>
      <c r="AT638" s="249" t="s">
        <v>262</v>
      </c>
      <c r="AU638" s="249" t="s">
        <v>86</v>
      </c>
      <c r="AY638" s="3" t="s">
        <v>160</v>
      </c>
      <c r="BE638" s="250" t="n">
        <f aca="false">IF(N638="základní",J638,0)</f>
        <v>0</v>
      </c>
      <c r="BF638" s="250" t="n">
        <f aca="false">IF(N638="snížená",J638,0)</f>
        <v>0</v>
      </c>
      <c r="BG638" s="250" t="n">
        <f aca="false">IF(N638="zákl. přenesená",J638,0)</f>
        <v>0</v>
      </c>
      <c r="BH638" s="250" t="n">
        <f aca="false">IF(N638="sníž. přenesená",J638,0)</f>
        <v>0</v>
      </c>
      <c r="BI638" s="250" t="n">
        <f aca="false">IF(N638="nulová",J638,0)</f>
        <v>0</v>
      </c>
      <c r="BJ638" s="3" t="s">
        <v>86</v>
      </c>
      <c r="BK638" s="250" t="n">
        <f aca="false">ROUND(I638*H638,2)</f>
        <v>0</v>
      </c>
      <c r="BL638" s="3" t="s">
        <v>166</v>
      </c>
      <c r="BM638" s="249" t="s">
        <v>1299</v>
      </c>
    </row>
    <row r="639" s="251" customFormat="true" ht="12.8" hidden="false" customHeight="false" outlineLevel="0" collapsed="false">
      <c r="B639" s="252"/>
      <c r="C639" s="253"/>
      <c r="D639" s="254" t="s">
        <v>168</v>
      </c>
      <c r="E639" s="255"/>
      <c r="F639" s="256" t="s">
        <v>2324</v>
      </c>
      <c r="G639" s="253"/>
      <c r="H639" s="257" t="n">
        <v>18.068</v>
      </c>
      <c r="I639" s="258"/>
      <c r="J639" s="253"/>
      <c r="K639" s="253"/>
      <c r="L639" s="259"/>
      <c r="M639" s="260"/>
      <c r="N639" s="261"/>
      <c r="O639" s="261"/>
      <c r="P639" s="261"/>
      <c r="Q639" s="261"/>
      <c r="R639" s="261"/>
      <c r="S639" s="261"/>
      <c r="T639" s="262"/>
      <c r="AT639" s="263" t="s">
        <v>168</v>
      </c>
      <c r="AU639" s="263" t="s">
        <v>86</v>
      </c>
      <c r="AV639" s="251" t="s">
        <v>88</v>
      </c>
      <c r="AW639" s="251" t="s">
        <v>35</v>
      </c>
      <c r="AX639" s="251" t="s">
        <v>86</v>
      </c>
      <c r="AY639" s="263" t="s">
        <v>160</v>
      </c>
    </row>
    <row r="640" s="264" customFormat="true" ht="12.8" hidden="false" customHeight="false" outlineLevel="0" collapsed="false">
      <c r="B640" s="265"/>
      <c r="C640" s="266"/>
      <c r="D640" s="254" t="s">
        <v>168</v>
      </c>
      <c r="E640" s="267"/>
      <c r="F640" s="268" t="s">
        <v>2137</v>
      </c>
      <c r="G640" s="266"/>
      <c r="H640" s="269" t="n">
        <v>18.068</v>
      </c>
      <c r="I640" s="270"/>
      <c r="J640" s="266"/>
      <c r="K640" s="266"/>
      <c r="L640" s="271"/>
      <c r="M640" s="272"/>
      <c r="N640" s="273"/>
      <c r="O640" s="273"/>
      <c r="P640" s="273"/>
      <c r="Q640" s="273"/>
      <c r="R640" s="273"/>
      <c r="S640" s="273"/>
      <c r="T640" s="274"/>
      <c r="AT640" s="275" t="s">
        <v>168</v>
      </c>
      <c r="AU640" s="275" t="s">
        <v>86</v>
      </c>
      <c r="AV640" s="264" t="s">
        <v>166</v>
      </c>
      <c r="AW640" s="264" t="s">
        <v>35</v>
      </c>
      <c r="AX640" s="264" t="s">
        <v>79</v>
      </c>
      <c r="AY640" s="275" t="s">
        <v>160</v>
      </c>
    </row>
    <row r="641" s="276" customFormat="true" ht="12.8" hidden="false" customHeight="false" outlineLevel="0" collapsed="false">
      <c r="B641" s="277"/>
      <c r="C641" s="278"/>
      <c r="D641" s="254" t="s">
        <v>168</v>
      </c>
      <c r="E641" s="279"/>
      <c r="F641" s="280" t="s">
        <v>2138</v>
      </c>
      <c r="G641" s="278"/>
      <c r="H641" s="279"/>
      <c r="I641" s="281"/>
      <c r="J641" s="278"/>
      <c r="K641" s="278"/>
      <c r="L641" s="282"/>
      <c r="M641" s="283"/>
      <c r="N641" s="284"/>
      <c r="O641" s="284"/>
      <c r="P641" s="284"/>
      <c r="Q641" s="284"/>
      <c r="R641" s="284"/>
      <c r="S641" s="284"/>
      <c r="T641" s="285"/>
      <c r="AT641" s="286" t="s">
        <v>168</v>
      </c>
      <c r="AU641" s="286" t="s">
        <v>86</v>
      </c>
      <c r="AV641" s="276" t="s">
        <v>86</v>
      </c>
      <c r="AW641" s="276" t="s">
        <v>35</v>
      </c>
      <c r="AX641" s="276" t="s">
        <v>79</v>
      </c>
      <c r="AY641" s="286" t="s">
        <v>160</v>
      </c>
    </row>
    <row r="642" s="276" customFormat="true" ht="12.8" hidden="false" customHeight="false" outlineLevel="0" collapsed="false">
      <c r="B642" s="277"/>
      <c r="C642" s="278"/>
      <c r="D642" s="254" t="s">
        <v>168</v>
      </c>
      <c r="E642" s="279"/>
      <c r="F642" s="280" t="s">
        <v>2139</v>
      </c>
      <c r="G642" s="278"/>
      <c r="H642" s="279"/>
      <c r="I642" s="281"/>
      <c r="J642" s="278"/>
      <c r="K642" s="278"/>
      <c r="L642" s="282"/>
      <c r="M642" s="283"/>
      <c r="N642" s="284"/>
      <c r="O642" s="284"/>
      <c r="P642" s="284"/>
      <c r="Q642" s="284"/>
      <c r="R642" s="284"/>
      <c r="S642" s="284"/>
      <c r="T642" s="285"/>
      <c r="AT642" s="286" t="s">
        <v>168</v>
      </c>
      <c r="AU642" s="286" t="s">
        <v>86</v>
      </c>
      <c r="AV642" s="276" t="s">
        <v>86</v>
      </c>
      <c r="AW642" s="276" t="s">
        <v>35</v>
      </c>
      <c r="AX642" s="276" t="s">
        <v>79</v>
      </c>
      <c r="AY642" s="286" t="s">
        <v>160</v>
      </c>
    </row>
    <row r="643" s="276" customFormat="true" ht="12.8" hidden="false" customHeight="false" outlineLevel="0" collapsed="false">
      <c r="B643" s="277"/>
      <c r="C643" s="278"/>
      <c r="D643" s="254" t="s">
        <v>168</v>
      </c>
      <c r="E643" s="279"/>
      <c r="F643" s="280" t="s">
        <v>2140</v>
      </c>
      <c r="G643" s="278"/>
      <c r="H643" s="279"/>
      <c r="I643" s="281"/>
      <c r="J643" s="278"/>
      <c r="K643" s="278"/>
      <c r="L643" s="282"/>
      <c r="M643" s="283"/>
      <c r="N643" s="284"/>
      <c r="O643" s="284"/>
      <c r="P643" s="284"/>
      <c r="Q643" s="284"/>
      <c r="R643" s="284"/>
      <c r="S643" s="284"/>
      <c r="T643" s="285"/>
      <c r="AT643" s="286" t="s">
        <v>168</v>
      </c>
      <c r="AU643" s="286" t="s">
        <v>86</v>
      </c>
      <c r="AV643" s="276" t="s">
        <v>86</v>
      </c>
      <c r="AW643" s="276" t="s">
        <v>35</v>
      </c>
      <c r="AX643" s="276" t="s">
        <v>79</v>
      </c>
      <c r="AY643" s="286" t="s">
        <v>160</v>
      </c>
    </row>
    <row r="644" s="31" customFormat="true" ht="16.5" hidden="false" customHeight="true" outlineLevel="0" collapsed="false">
      <c r="A644" s="24"/>
      <c r="B644" s="25"/>
      <c r="C644" s="287" t="s">
        <v>913</v>
      </c>
      <c r="D644" s="287" t="s">
        <v>262</v>
      </c>
      <c r="E644" s="288" t="s">
        <v>2332</v>
      </c>
      <c r="F644" s="289" t="s">
        <v>2333</v>
      </c>
      <c r="G644" s="290" t="s">
        <v>2135</v>
      </c>
      <c r="H644" s="291" t="n">
        <v>2.409</v>
      </c>
      <c r="I644" s="292"/>
      <c r="J644" s="293" t="n">
        <f aca="false">ROUND(I644*H644,2)</f>
        <v>0</v>
      </c>
      <c r="K644" s="294"/>
      <c r="L644" s="295"/>
      <c r="M644" s="296"/>
      <c r="N644" s="297" t="s">
        <v>44</v>
      </c>
      <c r="O644" s="74"/>
      <c r="P644" s="247" t="n">
        <f aca="false">O644*H644</f>
        <v>0</v>
      </c>
      <c r="Q644" s="247" t="n">
        <v>0</v>
      </c>
      <c r="R644" s="247" t="n">
        <f aca="false">Q644*H644</f>
        <v>0</v>
      </c>
      <c r="S644" s="247" t="n">
        <v>0</v>
      </c>
      <c r="T644" s="248" t="n">
        <f aca="false">S644*H644</f>
        <v>0</v>
      </c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  <c r="AR644" s="249" t="s">
        <v>200</v>
      </c>
      <c r="AT644" s="249" t="s">
        <v>262</v>
      </c>
      <c r="AU644" s="249" t="s">
        <v>86</v>
      </c>
      <c r="AY644" s="3" t="s">
        <v>160</v>
      </c>
      <c r="BE644" s="250" t="n">
        <f aca="false">IF(N644="základní",J644,0)</f>
        <v>0</v>
      </c>
      <c r="BF644" s="250" t="n">
        <f aca="false">IF(N644="snížená",J644,0)</f>
        <v>0</v>
      </c>
      <c r="BG644" s="250" t="n">
        <f aca="false">IF(N644="zákl. přenesená",J644,0)</f>
        <v>0</v>
      </c>
      <c r="BH644" s="250" t="n">
        <f aca="false">IF(N644="sníž. přenesená",J644,0)</f>
        <v>0</v>
      </c>
      <c r="BI644" s="250" t="n">
        <f aca="false">IF(N644="nulová",J644,0)</f>
        <v>0</v>
      </c>
      <c r="BJ644" s="3" t="s">
        <v>86</v>
      </c>
      <c r="BK644" s="250" t="n">
        <f aca="false">ROUND(I644*H644,2)</f>
        <v>0</v>
      </c>
      <c r="BL644" s="3" t="s">
        <v>166</v>
      </c>
      <c r="BM644" s="249" t="s">
        <v>2334</v>
      </c>
    </row>
    <row r="645" s="251" customFormat="true" ht="12.8" hidden="false" customHeight="false" outlineLevel="0" collapsed="false">
      <c r="B645" s="252"/>
      <c r="C645" s="253"/>
      <c r="D645" s="254" t="s">
        <v>168</v>
      </c>
      <c r="E645" s="255"/>
      <c r="F645" s="256" t="s">
        <v>2163</v>
      </c>
      <c r="G645" s="253"/>
      <c r="H645" s="257" t="n">
        <v>2.409</v>
      </c>
      <c r="I645" s="258"/>
      <c r="J645" s="253"/>
      <c r="K645" s="253"/>
      <c r="L645" s="259"/>
      <c r="M645" s="260"/>
      <c r="N645" s="261"/>
      <c r="O645" s="261"/>
      <c r="P645" s="261"/>
      <c r="Q645" s="261"/>
      <c r="R645" s="261"/>
      <c r="S645" s="261"/>
      <c r="T645" s="262"/>
      <c r="AT645" s="263" t="s">
        <v>168</v>
      </c>
      <c r="AU645" s="263" t="s">
        <v>86</v>
      </c>
      <c r="AV645" s="251" t="s">
        <v>88</v>
      </c>
      <c r="AW645" s="251" t="s">
        <v>35</v>
      </c>
      <c r="AX645" s="251" t="s">
        <v>86</v>
      </c>
      <c r="AY645" s="263" t="s">
        <v>160</v>
      </c>
    </row>
    <row r="646" s="264" customFormat="true" ht="12.8" hidden="false" customHeight="false" outlineLevel="0" collapsed="false">
      <c r="B646" s="265"/>
      <c r="C646" s="266"/>
      <c r="D646" s="254" t="s">
        <v>168</v>
      </c>
      <c r="E646" s="267"/>
      <c r="F646" s="268" t="s">
        <v>2137</v>
      </c>
      <c r="G646" s="266"/>
      <c r="H646" s="269" t="n">
        <v>2.409</v>
      </c>
      <c r="I646" s="270"/>
      <c r="J646" s="266"/>
      <c r="K646" s="266"/>
      <c r="L646" s="271"/>
      <c r="M646" s="272"/>
      <c r="N646" s="273"/>
      <c r="O646" s="273"/>
      <c r="P646" s="273"/>
      <c r="Q646" s="273"/>
      <c r="R646" s="273"/>
      <c r="S646" s="273"/>
      <c r="T646" s="274"/>
      <c r="AT646" s="275" t="s">
        <v>168</v>
      </c>
      <c r="AU646" s="275" t="s">
        <v>86</v>
      </c>
      <c r="AV646" s="264" t="s">
        <v>166</v>
      </c>
      <c r="AW646" s="264" t="s">
        <v>35</v>
      </c>
      <c r="AX646" s="264" t="s">
        <v>79</v>
      </c>
      <c r="AY646" s="275" t="s">
        <v>160</v>
      </c>
    </row>
    <row r="647" s="276" customFormat="true" ht="12.8" hidden="false" customHeight="false" outlineLevel="0" collapsed="false">
      <c r="B647" s="277"/>
      <c r="C647" s="278"/>
      <c r="D647" s="254" t="s">
        <v>168</v>
      </c>
      <c r="E647" s="279"/>
      <c r="F647" s="280" t="s">
        <v>2138</v>
      </c>
      <c r="G647" s="278"/>
      <c r="H647" s="279"/>
      <c r="I647" s="281"/>
      <c r="J647" s="278"/>
      <c r="K647" s="278"/>
      <c r="L647" s="282"/>
      <c r="M647" s="283"/>
      <c r="N647" s="284"/>
      <c r="O647" s="284"/>
      <c r="P647" s="284"/>
      <c r="Q647" s="284"/>
      <c r="R647" s="284"/>
      <c r="S647" s="284"/>
      <c r="T647" s="285"/>
      <c r="AT647" s="286" t="s">
        <v>168</v>
      </c>
      <c r="AU647" s="286" t="s">
        <v>86</v>
      </c>
      <c r="AV647" s="276" t="s">
        <v>86</v>
      </c>
      <c r="AW647" s="276" t="s">
        <v>35</v>
      </c>
      <c r="AX647" s="276" t="s">
        <v>79</v>
      </c>
      <c r="AY647" s="286" t="s">
        <v>160</v>
      </c>
    </row>
    <row r="648" s="276" customFormat="true" ht="12.8" hidden="false" customHeight="false" outlineLevel="0" collapsed="false">
      <c r="B648" s="277"/>
      <c r="C648" s="278"/>
      <c r="D648" s="254" t="s">
        <v>168</v>
      </c>
      <c r="E648" s="279"/>
      <c r="F648" s="280" t="s">
        <v>2139</v>
      </c>
      <c r="G648" s="278"/>
      <c r="H648" s="279"/>
      <c r="I648" s="281"/>
      <c r="J648" s="278"/>
      <c r="K648" s="278"/>
      <c r="L648" s="282"/>
      <c r="M648" s="283"/>
      <c r="N648" s="284"/>
      <c r="O648" s="284"/>
      <c r="P648" s="284"/>
      <c r="Q648" s="284"/>
      <c r="R648" s="284"/>
      <c r="S648" s="284"/>
      <c r="T648" s="285"/>
      <c r="AT648" s="286" t="s">
        <v>168</v>
      </c>
      <c r="AU648" s="286" t="s">
        <v>86</v>
      </c>
      <c r="AV648" s="276" t="s">
        <v>86</v>
      </c>
      <c r="AW648" s="276" t="s">
        <v>35</v>
      </c>
      <c r="AX648" s="276" t="s">
        <v>79</v>
      </c>
      <c r="AY648" s="286" t="s">
        <v>160</v>
      </c>
    </row>
    <row r="649" s="276" customFormat="true" ht="12.8" hidden="false" customHeight="false" outlineLevel="0" collapsed="false">
      <c r="B649" s="277"/>
      <c r="C649" s="278"/>
      <c r="D649" s="254" t="s">
        <v>168</v>
      </c>
      <c r="E649" s="279"/>
      <c r="F649" s="280" t="s">
        <v>2140</v>
      </c>
      <c r="G649" s="278"/>
      <c r="H649" s="279"/>
      <c r="I649" s="281"/>
      <c r="J649" s="278"/>
      <c r="K649" s="278"/>
      <c r="L649" s="282"/>
      <c r="M649" s="283"/>
      <c r="N649" s="284"/>
      <c r="O649" s="284"/>
      <c r="P649" s="284"/>
      <c r="Q649" s="284"/>
      <c r="R649" s="284"/>
      <c r="S649" s="284"/>
      <c r="T649" s="285"/>
      <c r="AT649" s="286" t="s">
        <v>168</v>
      </c>
      <c r="AU649" s="286" t="s">
        <v>86</v>
      </c>
      <c r="AV649" s="276" t="s">
        <v>86</v>
      </c>
      <c r="AW649" s="276" t="s">
        <v>35</v>
      </c>
      <c r="AX649" s="276" t="s">
        <v>79</v>
      </c>
      <c r="AY649" s="286" t="s">
        <v>160</v>
      </c>
    </row>
    <row r="650" s="31" customFormat="true" ht="16.5" hidden="false" customHeight="true" outlineLevel="0" collapsed="false">
      <c r="A650" s="24"/>
      <c r="B650" s="25"/>
      <c r="C650" s="287" t="s">
        <v>917</v>
      </c>
      <c r="D650" s="287" t="s">
        <v>262</v>
      </c>
      <c r="E650" s="288" t="s">
        <v>2335</v>
      </c>
      <c r="F650" s="289" t="s">
        <v>2336</v>
      </c>
      <c r="G650" s="290" t="s">
        <v>2135</v>
      </c>
      <c r="H650" s="291" t="n">
        <v>2.409</v>
      </c>
      <c r="I650" s="292"/>
      <c r="J650" s="293" t="n">
        <f aca="false">ROUND(I650*H650,2)</f>
        <v>0</v>
      </c>
      <c r="K650" s="294"/>
      <c r="L650" s="295"/>
      <c r="M650" s="296"/>
      <c r="N650" s="297" t="s">
        <v>44</v>
      </c>
      <c r="O650" s="74"/>
      <c r="P650" s="247" t="n">
        <f aca="false">O650*H650</f>
        <v>0</v>
      </c>
      <c r="Q650" s="247" t="n">
        <v>0</v>
      </c>
      <c r="R650" s="247" t="n">
        <f aca="false">Q650*H650</f>
        <v>0</v>
      </c>
      <c r="S650" s="247" t="n">
        <v>0</v>
      </c>
      <c r="T650" s="248" t="n">
        <f aca="false">S650*H650</f>
        <v>0</v>
      </c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  <c r="AR650" s="249" t="s">
        <v>200</v>
      </c>
      <c r="AT650" s="249" t="s">
        <v>262</v>
      </c>
      <c r="AU650" s="249" t="s">
        <v>86</v>
      </c>
      <c r="AY650" s="3" t="s">
        <v>160</v>
      </c>
      <c r="BE650" s="250" t="n">
        <f aca="false">IF(N650="základní",J650,0)</f>
        <v>0</v>
      </c>
      <c r="BF650" s="250" t="n">
        <f aca="false">IF(N650="snížená",J650,0)</f>
        <v>0</v>
      </c>
      <c r="BG650" s="250" t="n">
        <f aca="false">IF(N650="zákl. přenesená",J650,0)</f>
        <v>0</v>
      </c>
      <c r="BH650" s="250" t="n">
        <f aca="false">IF(N650="sníž. přenesená",J650,0)</f>
        <v>0</v>
      </c>
      <c r="BI650" s="250" t="n">
        <f aca="false">IF(N650="nulová",J650,0)</f>
        <v>0</v>
      </c>
      <c r="BJ650" s="3" t="s">
        <v>86</v>
      </c>
      <c r="BK650" s="250" t="n">
        <f aca="false">ROUND(I650*H650,2)</f>
        <v>0</v>
      </c>
      <c r="BL650" s="3" t="s">
        <v>166</v>
      </c>
      <c r="BM650" s="249" t="s">
        <v>2337</v>
      </c>
    </row>
    <row r="651" s="251" customFormat="true" ht="12.8" hidden="false" customHeight="false" outlineLevel="0" collapsed="false">
      <c r="B651" s="252"/>
      <c r="C651" s="253"/>
      <c r="D651" s="254" t="s">
        <v>168</v>
      </c>
      <c r="E651" s="255"/>
      <c r="F651" s="256" t="s">
        <v>2163</v>
      </c>
      <c r="G651" s="253"/>
      <c r="H651" s="257" t="n">
        <v>2.409</v>
      </c>
      <c r="I651" s="258"/>
      <c r="J651" s="253"/>
      <c r="K651" s="253"/>
      <c r="L651" s="259"/>
      <c r="M651" s="260"/>
      <c r="N651" s="261"/>
      <c r="O651" s="261"/>
      <c r="P651" s="261"/>
      <c r="Q651" s="261"/>
      <c r="R651" s="261"/>
      <c r="S651" s="261"/>
      <c r="T651" s="262"/>
      <c r="AT651" s="263" t="s">
        <v>168</v>
      </c>
      <c r="AU651" s="263" t="s">
        <v>86</v>
      </c>
      <c r="AV651" s="251" t="s">
        <v>88</v>
      </c>
      <c r="AW651" s="251" t="s">
        <v>35</v>
      </c>
      <c r="AX651" s="251" t="s">
        <v>86</v>
      </c>
      <c r="AY651" s="263" t="s">
        <v>160</v>
      </c>
    </row>
    <row r="652" s="264" customFormat="true" ht="12.8" hidden="false" customHeight="false" outlineLevel="0" collapsed="false">
      <c r="B652" s="265"/>
      <c r="C652" s="266"/>
      <c r="D652" s="254" t="s">
        <v>168</v>
      </c>
      <c r="E652" s="267"/>
      <c r="F652" s="268" t="s">
        <v>2137</v>
      </c>
      <c r="G652" s="266"/>
      <c r="H652" s="269" t="n">
        <v>2.409</v>
      </c>
      <c r="I652" s="270"/>
      <c r="J652" s="266"/>
      <c r="K652" s="266"/>
      <c r="L652" s="271"/>
      <c r="M652" s="272"/>
      <c r="N652" s="273"/>
      <c r="O652" s="273"/>
      <c r="P652" s="273"/>
      <c r="Q652" s="273"/>
      <c r="R652" s="273"/>
      <c r="S652" s="273"/>
      <c r="T652" s="274"/>
      <c r="AT652" s="275" t="s">
        <v>168</v>
      </c>
      <c r="AU652" s="275" t="s">
        <v>86</v>
      </c>
      <c r="AV652" s="264" t="s">
        <v>166</v>
      </c>
      <c r="AW652" s="264" t="s">
        <v>35</v>
      </c>
      <c r="AX652" s="264" t="s">
        <v>79</v>
      </c>
      <c r="AY652" s="275" t="s">
        <v>160</v>
      </c>
    </row>
    <row r="653" s="276" customFormat="true" ht="12.8" hidden="false" customHeight="false" outlineLevel="0" collapsed="false">
      <c r="B653" s="277"/>
      <c r="C653" s="278"/>
      <c r="D653" s="254" t="s">
        <v>168</v>
      </c>
      <c r="E653" s="279"/>
      <c r="F653" s="280" t="s">
        <v>2138</v>
      </c>
      <c r="G653" s="278"/>
      <c r="H653" s="279"/>
      <c r="I653" s="281"/>
      <c r="J653" s="278"/>
      <c r="K653" s="278"/>
      <c r="L653" s="282"/>
      <c r="M653" s="283"/>
      <c r="N653" s="284"/>
      <c r="O653" s="284"/>
      <c r="P653" s="284"/>
      <c r="Q653" s="284"/>
      <c r="R653" s="284"/>
      <c r="S653" s="284"/>
      <c r="T653" s="285"/>
      <c r="AT653" s="286" t="s">
        <v>168</v>
      </c>
      <c r="AU653" s="286" t="s">
        <v>86</v>
      </c>
      <c r="AV653" s="276" t="s">
        <v>86</v>
      </c>
      <c r="AW653" s="276" t="s">
        <v>35</v>
      </c>
      <c r="AX653" s="276" t="s">
        <v>79</v>
      </c>
      <c r="AY653" s="286" t="s">
        <v>160</v>
      </c>
    </row>
    <row r="654" s="276" customFormat="true" ht="12.8" hidden="false" customHeight="false" outlineLevel="0" collapsed="false">
      <c r="B654" s="277"/>
      <c r="C654" s="278"/>
      <c r="D654" s="254" t="s">
        <v>168</v>
      </c>
      <c r="E654" s="279"/>
      <c r="F654" s="280" t="s">
        <v>2139</v>
      </c>
      <c r="G654" s="278"/>
      <c r="H654" s="279"/>
      <c r="I654" s="281"/>
      <c r="J654" s="278"/>
      <c r="K654" s="278"/>
      <c r="L654" s="282"/>
      <c r="M654" s="283"/>
      <c r="N654" s="284"/>
      <c r="O654" s="284"/>
      <c r="P654" s="284"/>
      <c r="Q654" s="284"/>
      <c r="R654" s="284"/>
      <c r="S654" s="284"/>
      <c r="T654" s="285"/>
      <c r="AT654" s="286" t="s">
        <v>168</v>
      </c>
      <c r="AU654" s="286" t="s">
        <v>86</v>
      </c>
      <c r="AV654" s="276" t="s">
        <v>86</v>
      </c>
      <c r="AW654" s="276" t="s">
        <v>35</v>
      </c>
      <c r="AX654" s="276" t="s">
        <v>79</v>
      </c>
      <c r="AY654" s="286" t="s">
        <v>160</v>
      </c>
    </row>
    <row r="655" s="276" customFormat="true" ht="12.8" hidden="false" customHeight="false" outlineLevel="0" collapsed="false">
      <c r="B655" s="277"/>
      <c r="C655" s="278"/>
      <c r="D655" s="254" t="s">
        <v>168</v>
      </c>
      <c r="E655" s="279"/>
      <c r="F655" s="280" t="s">
        <v>2140</v>
      </c>
      <c r="G655" s="278"/>
      <c r="H655" s="279"/>
      <c r="I655" s="281"/>
      <c r="J655" s="278"/>
      <c r="K655" s="278"/>
      <c r="L655" s="282"/>
      <c r="M655" s="283"/>
      <c r="N655" s="284"/>
      <c r="O655" s="284"/>
      <c r="P655" s="284"/>
      <c r="Q655" s="284"/>
      <c r="R655" s="284"/>
      <c r="S655" s="284"/>
      <c r="T655" s="285"/>
      <c r="AT655" s="286" t="s">
        <v>168</v>
      </c>
      <c r="AU655" s="286" t="s">
        <v>86</v>
      </c>
      <c r="AV655" s="276" t="s">
        <v>86</v>
      </c>
      <c r="AW655" s="276" t="s">
        <v>35</v>
      </c>
      <c r="AX655" s="276" t="s">
        <v>79</v>
      </c>
      <c r="AY655" s="286" t="s">
        <v>160</v>
      </c>
    </row>
    <row r="656" s="31" customFormat="true" ht="16.5" hidden="false" customHeight="true" outlineLevel="0" collapsed="false">
      <c r="A656" s="24"/>
      <c r="B656" s="25"/>
      <c r="C656" s="287" t="s">
        <v>922</v>
      </c>
      <c r="D656" s="287" t="s">
        <v>262</v>
      </c>
      <c r="E656" s="288" t="s">
        <v>2338</v>
      </c>
      <c r="F656" s="289" t="s">
        <v>2339</v>
      </c>
      <c r="G656" s="290" t="s">
        <v>2135</v>
      </c>
      <c r="H656" s="291" t="n">
        <v>7.829</v>
      </c>
      <c r="I656" s="292"/>
      <c r="J656" s="293" t="n">
        <f aca="false">ROUND(I656*H656,2)</f>
        <v>0</v>
      </c>
      <c r="K656" s="294"/>
      <c r="L656" s="295"/>
      <c r="M656" s="296"/>
      <c r="N656" s="297" t="s">
        <v>44</v>
      </c>
      <c r="O656" s="74"/>
      <c r="P656" s="247" t="n">
        <f aca="false">O656*H656</f>
        <v>0</v>
      </c>
      <c r="Q656" s="247" t="n">
        <v>0</v>
      </c>
      <c r="R656" s="247" t="n">
        <f aca="false">Q656*H656</f>
        <v>0</v>
      </c>
      <c r="S656" s="247" t="n">
        <v>0</v>
      </c>
      <c r="T656" s="248" t="n">
        <f aca="false">S656*H656</f>
        <v>0</v>
      </c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  <c r="AR656" s="249" t="s">
        <v>200</v>
      </c>
      <c r="AT656" s="249" t="s">
        <v>262</v>
      </c>
      <c r="AU656" s="249" t="s">
        <v>86</v>
      </c>
      <c r="AY656" s="3" t="s">
        <v>160</v>
      </c>
      <c r="BE656" s="250" t="n">
        <f aca="false">IF(N656="základní",J656,0)</f>
        <v>0</v>
      </c>
      <c r="BF656" s="250" t="n">
        <f aca="false">IF(N656="snížená",J656,0)</f>
        <v>0</v>
      </c>
      <c r="BG656" s="250" t="n">
        <f aca="false">IF(N656="zákl. přenesená",J656,0)</f>
        <v>0</v>
      </c>
      <c r="BH656" s="250" t="n">
        <f aca="false">IF(N656="sníž. přenesená",J656,0)</f>
        <v>0</v>
      </c>
      <c r="BI656" s="250" t="n">
        <f aca="false">IF(N656="nulová",J656,0)</f>
        <v>0</v>
      </c>
      <c r="BJ656" s="3" t="s">
        <v>86</v>
      </c>
      <c r="BK656" s="250" t="n">
        <f aca="false">ROUND(I656*H656,2)</f>
        <v>0</v>
      </c>
      <c r="BL656" s="3" t="s">
        <v>166</v>
      </c>
      <c r="BM656" s="249" t="s">
        <v>2340</v>
      </c>
    </row>
    <row r="657" s="251" customFormat="true" ht="12.8" hidden="false" customHeight="false" outlineLevel="0" collapsed="false">
      <c r="B657" s="252"/>
      <c r="C657" s="253"/>
      <c r="D657" s="254" t="s">
        <v>168</v>
      </c>
      <c r="E657" s="255"/>
      <c r="F657" s="256" t="s">
        <v>2341</v>
      </c>
      <c r="G657" s="253"/>
      <c r="H657" s="257" t="n">
        <v>7.829</v>
      </c>
      <c r="I657" s="258"/>
      <c r="J657" s="253"/>
      <c r="K657" s="253"/>
      <c r="L657" s="259"/>
      <c r="M657" s="260"/>
      <c r="N657" s="261"/>
      <c r="O657" s="261"/>
      <c r="P657" s="261"/>
      <c r="Q657" s="261"/>
      <c r="R657" s="261"/>
      <c r="S657" s="261"/>
      <c r="T657" s="262"/>
      <c r="AT657" s="263" t="s">
        <v>168</v>
      </c>
      <c r="AU657" s="263" t="s">
        <v>86</v>
      </c>
      <c r="AV657" s="251" t="s">
        <v>88</v>
      </c>
      <c r="AW657" s="251" t="s">
        <v>35</v>
      </c>
      <c r="AX657" s="251" t="s">
        <v>86</v>
      </c>
      <c r="AY657" s="263" t="s">
        <v>160</v>
      </c>
    </row>
    <row r="658" s="264" customFormat="true" ht="12.8" hidden="false" customHeight="false" outlineLevel="0" collapsed="false">
      <c r="B658" s="265"/>
      <c r="C658" s="266"/>
      <c r="D658" s="254" t="s">
        <v>168</v>
      </c>
      <c r="E658" s="267"/>
      <c r="F658" s="268" t="s">
        <v>2137</v>
      </c>
      <c r="G658" s="266"/>
      <c r="H658" s="269" t="n">
        <v>7.829</v>
      </c>
      <c r="I658" s="270"/>
      <c r="J658" s="266"/>
      <c r="K658" s="266"/>
      <c r="L658" s="271"/>
      <c r="M658" s="272"/>
      <c r="N658" s="273"/>
      <c r="O658" s="273"/>
      <c r="P658" s="273"/>
      <c r="Q658" s="273"/>
      <c r="R658" s="273"/>
      <c r="S658" s="273"/>
      <c r="T658" s="274"/>
      <c r="AT658" s="275" t="s">
        <v>168</v>
      </c>
      <c r="AU658" s="275" t="s">
        <v>86</v>
      </c>
      <c r="AV658" s="264" t="s">
        <v>166</v>
      </c>
      <c r="AW658" s="264" t="s">
        <v>35</v>
      </c>
      <c r="AX658" s="264" t="s">
        <v>79</v>
      </c>
      <c r="AY658" s="275" t="s">
        <v>160</v>
      </c>
    </row>
    <row r="659" s="276" customFormat="true" ht="12.8" hidden="false" customHeight="false" outlineLevel="0" collapsed="false">
      <c r="B659" s="277"/>
      <c r="C659" s="278"/>
      <c r="D659" s="254" t="s">
        <v>168</v>
      </c>
      <c r="E659" s="279"/>
      <c r="F659" s="280" t="s">
        <v>2138</v>
      </c>
      <c r="G659" s="278"/>
      <c r="H659" s="279"/>
      <c r="I659" s="281"/>
      <c r="J659" s="278"/>
      <c r="K659" s="278"/>
      <c r="L659" s="282"/>
      <c r="M659" s="283"/>
      <c r="N659" s="284"/>
      <c r="O659" s="284"/>
      <c r="P659" s="284"/>
      <c r="Q659" s="284"/>
      <c r="R659" s="284"/>
      <c r="S659" s="284"/>
      <c r="T659" s="285"/>
      <c r="AT659" s="286" t="s">
        <v>168</v>
      </c>
      <c r="AU659" s="286" t="s">
        <v>86</v>
      </c>
      <c r="AV659" s="276" t="s">
        <v>86</v>
      </c>
      <c r="AW659" s="276" t="s">
        <v>35</v>
      </c>
      <c r="AX659" s="276" t="s">
        <v>79</v>
      </c>
      <c r="AY659" s="286" t="s">
        <v>160</v>
      </c>
    </row>
    <row r="660" s="276" customFormat="true" ht="12.8" hidden="false" customHeight="false" outlineLevel="0" collapsed="false">
      <c r="B660" s="277"/>
      <c r="C660" s="278"/>
      <c r="D660" s="254" t="s">
        <v>168</v>
      </c>
      <c r="E660" s="279"/>
      <c r="F660" s="280" t="s">
        <v>2139</v>
      </c>
      <c r="G660" s="278"/>
      <c r="H660" s="279"/>
      <c r="I660" s="281"/>
      <c r="J660" s="278"/>
      <c r="K660" s="278"/>
      <c r="L660" s="282"/>
      <c r="M660" s="283"/>
      <c r="N660" s="284"/>
      <c r="O660" s="284"/>
      <c r="P660" s="284"/>
      <c r="Q660" s="284"/>
      <c r="R660" s="284"/>
      <c r="S660" s="284"/>
      <c r="T660" s="285"/>
      <c r="AT660" s="286" t="s">
        <v>168</v>
      </c>
      <c r="AU660" s="286" t="s">
        <v>86</v>
      </c>
      <c r="AV660" s="276" t="s">
        <v>86</v>
      </c>
      <c r="AW660" s="276" t="s">
        <v>35</v>
      </c>
      <c r="AX660" s="276" t="s">
        <v>79</v>
      </c>
      <c r="AY660" s="286" t="s">
        <v>160</v>
      </c>
    </row>
    <row r="661" s="276" customFormat="true" ht="12.8" hidden="false" customHeight="false" outlineLevel="0" collapsed="false">
      <c r="B661" s="277"/>
      <c r="C661" s="278"/>
      <c r="D661" s="254" t="s">
        <v>168</v>
      </c>
      <c r="E661" s="279"/>
      <c r="F661" s="280" t="s">
        <v>2140</v>
      </c>
      <c r="G661" s="278"/>
      <c r="H661" s="279"/>
      <c r="I661" s="281"/>
      <c r="J661" s="278"/>
      <c r="K661" s="278"/>
      <c r="L661" s="282"/>
      <c r="M661" s="283"/>
      <c r="N661" s="284"/>
      <c r="O661" s="284"/>
      <c r="P661" s="284"/>
      <c r="Q661" s="284"/>
      <c r="R661" s="284"/>
      <c r="S661" s="284"/>
      <c r="T661" s="285"/>
      <c r="AT661" s="286" t="s">
        <v>168</v>
      </c>
      <c r="AU661" s="286" t="s">
        <v>86</v>
      </c>
      <c r="AV661" s="276" t="s">
        <v>86</v>
      </c>
      <c r="AW661" s="276" t="s">
        <v>35</v>
      </c>
      <c r="AX661" s="276" t="s">
        <v>79</v>
      </c>
      <c r="AY661" s="286" t="s">
        <v>160</v>
      </c>
    </row>
    <row r="662" s="31" customFormat="true" ht="16.5" hidden="false" customHeight="true" outlineLevel="0" collapsed="false">
      <c r="A662" s="24"/>
      <c r="B662" s="25"/>
      <c r="C662" s="287" t="s">
        <v>928</v>
      </c>
      <c r="D662" s="287" t="s">
        <v>262</v>
      </c>
      <c r="E662" s="288" t="s">
        <v>2342</v>
      </c>
      <c r="F662" s="289" t="s">
        <v>2343</v>
      </c>
      <c r="G662" s="290" t="s">
        <v>2135</v>
      </c>
      <c r="H662" s="291" t="n">
        <v>4.216</v>
      </c>
      <c r="I662" s="292"/>
      <c r="J662" s="293" t="n">
        <f aca="false">ROUND(I662*H662,2)</f>
        <v>0</v>
      </c>
      <c r="K662" s="294"/>
      <c r="L662" s="295"/>
      <c r="M662" s="296"/>
      <c r="N662" s="297" t="s">
        <v>44</v>
      </c>
      <c r="O662" s="74"/>
      <c r="P662" s="247" t="n">
        <f aca="false">O662*H662</f>
        <v>0</v>
      </c>
      <c r="Q662" s="247" t="n">
        <v>0</v>
      </c>
      <c r="R662" s="247" t="n">
        <f aca="false">Q662*H662</f>
        <v>0</v>
      </c>
      <c r="S662" s="247" t="n">
        <v>0</v>
      </c>
      <c r="T662" s="248" t="n">
        <f aca="false">S662*H662</f>
        <v>0</v>
      </c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  <c r="AR662" s="249" t="s">
        <v>200</v>
      </c>
      <c r="AT662" s="249" t="s">
        <v>262</v>
      </c>
      <c r="AU662" s="249" t="s">
        <v>86</v>
      </c>
      <c r="AY662" s="3" t="s">
        <v>160</v>
      </c>
      <c r="BE662" s="250" t="n">
        <f aca="false">IF(N662="základní",J662,0)</f>
        <v>0</v>
      </c>
      <c r="BF662" s="250" t="n">
        <f aca="false">IF(N662="snížená",J662,0)</f>
        <v>0</v>
      </c>
      <c r="BG662" s="250" t="n">
        <f aca="false">IF(N662="zákl. přenesená",J662,0)</f>
        <v>0</v>
      </c>
      <c r="BH662" s="250" t="n">
        <f aca="false">IF(N662="sníž. přenesená",J662,0)</f>
        <v>0</v>
      </c>
      <c r="BI662" s="250" t="n">
        <f aca="false">IF(N662="nulová",J662,0)</f>
        <v>0</v>
      </c>
      <c r="BJ662" s="3" t="s">
        <v>86</v>
      </c>
      <c r="BK662" s="250" t="n">
        <f aca="false">ROUND(I662*H662,2)</f>
        <v>0</v>
      </c>
      <c r="BL662" s="3" t="s">
        <v>166</v>
      </c>
      <c r="BM662" s="249" t="s">
        <v>2344</v>
      </c>
    </row>
    <row r="663" s="251" customFormat="true" ht="12.8" hidden="false" customHeight="false" outlineLevel="0" collapsed="false">
      <c r="B663" s="252"/>
      <c r="C663" s="253"/>
      <c r="D663" s="254" t="s">
        <v>168</v>
      </c>
      <c r="E663" s="255"/>
      <c r="F663" s="256" t="s">
        <v>2345</v>
      </c>
      <c r="G663" s="253"/>
      <c r="H663" s="257" t="n">
        <v>4.216</v>
      </c>
      <c r="I663" s="258"/>
      <c r="J663" s="253"/>
      <c r="K663" s="253"/>
      <c r="L663" s="259"/>
      <c r="M663" s="260"/>
      <c r="N663" s="261"/>
      <c r="O663" s="261"/>
      <c r="P663" s="261"/>
      <c r="Q663" s="261"/>
      <c r="R663" s="261"/>
      <c r="S663" s="261"/>
      <c r="T663" s="262"/>
      <c r="AT663" s="263" t="s">
        <v>168</v>
      </c>
      <c r="AU663" s="263" t="s">
        <v>86</v>
      </c>
      <c r="AV663" s="251" t="s">
        <v>88</v>
      </c>
      <c r="AW663" s="251" t="s">
        <v>35</v>
      </c>
      <c r="AX663" s="251" t="s">
        <v>86</v>
      </c>
      <c r="AY663" s="263" t="s">
        <v>160</v>
      </c>
    </row>
    <row r="664" s="264" customFormat="true" ht="12.8" hidden="false" customHeight="false" outlineLevel="0" collapsed="false">
      <c r="B664" s="265"/>
      <c r="C664" s="266"/>
      <c r="D664" s="254" t="s">
        <v>168</v>
      </c>
      <c r="E664" s="267"/>
      <c r="F664" s="268" t="s">
        <v>2137</v>
      </c>
      <c r="G664" s="266"/>
      <c r="H664" s="269" t="n">
        <v>4.216</v>
      </c>
      <c r="I664" s="270"/>
      <c r="J664" s="266"/>
      <c r="K664" s="266"/>
      <c r="L664" s="271"/>
      <c r="M664" s="272"/>
      <c r="N664" s="273"/>
      <c r="O664" s="273"/>
      <c r="P664" s="273"/>
      <c r="Q664" s="273"/>
      <c r="R664" s="273"/>
      <c r="S664" s="273"/>
      <c r="T664" s="274"/>
      <c r="AT664" s="275" t="s">
        <v>168</v>
      </c>
      <c r="AU664" s="275" t="s">
        <v>86</v>
      </c>
      <c r="AV664" s="264" t="s">
        <v>166</v>
      </c>
      <c r="AW664" s="264" t="s">
        <v>35</v>
      </c>
      <c r="AX664" s="264" t="s">
        <v>79</v>
      </c>
      <c r="AY664" s="275" t="s">
        <v>160</v>
      </c>
    </row>
    <row r="665" s="276" customFormat="true" ht="12.8" hidden="false" customHeight="false" outlineLevel="0" collapsed="false">
      <c r="B665" s="277"/>
      <c r="C665" s="278"/>
      <c r="D665" s="254" t="s">
        <v>168</v>
      </c>
      <c r="E665" s="279"/>
      <c r="F665" s="280" t="s">
        <v>2138</v>
      </c>
      <c r="G665" s="278"/>
      <c r="H665" s="279"/>
      <c r="I665" s="281"/>
      <c r="J665" s="278"/>
      <c r="K665" s="278"/>
      <c r="L665" s="282"/>
      <c r="M665" s="283"/>
      <c r="N665" s="284"/>
      <c r="O665" s="284"/>
      <c r="P665" s="284"/>
      <c r="Q665" s="284"/>
      <c r="R665" s="284"/>
      <c r="S665" s="284"/>
      <c r="T665" s="285"/>
      <c r="AT665" s="286" t="s">
        <v>168</v>
      </c>
      <c r="AU665" s="286" t="s">
        <v>86</v>
      </c>
      <c r="AV665" s="276" t="s">
        <v>86</v>
      </c>
      <c r="AW665" s="276" t="s">
        <v>35</v>
      </c>
      <c r="AX665" s="276" t="s">
        <v>79</v>
      </c>
      <c r="AY665" s="286" t="s">
        <v>160</v>
      </c>
    </row>
    <row r="666" s="276" customFormat="true" ht="12.8" hidden="false" customHeight="false" outlineLevel="0" collapsed="false">
      <c r="B666" s="277"/>
      <c r="C666" s="278"/>
      <c r="D666" s="254" t="s">
        <v>168</v>
      </c>
      <c r="E666" s="279"/>
      <c r="F666" s="280" t="s">
        <v>2139</v>
      </c>
      <c r="G666" s="278"/>
      <c r="H666" s="279"/>
      <c r="I666" s="281"/>
      <c r="J666" s="278"/>
      <c r="K666" s="278"/>
      <c r="L666" s="282"/>
      <c r="M666" s="283"/>
      <c r="N666" s="284"/>
      <c r="O666" s="284"/>
      <c r="P666" s="284"/>
      <c r="Q666" s="284"/>
      <c r="R666" s="284"/>
      <c r="S666" s="284"/>
      <c r="T666" s="285"/>
      <c r="AT666" s="286" t="s">
        <v>168</v>
      </c>
      <c r="AU666" s="286" t="s">
        <v>86</v>
      </c>
      <c r="AV666" s="276" t="s">
        <v>86</v>
      </c>
      <c r="AW666" s="276" t="s">
        <v>35</v>
      </c>
      <c r="AX666" s="276" t="s">
        <v>79</v>
      </c>
      <c r="AY666" s="286" t="s">
        <v>160</v>
      </c>
    </row>
    <row r="667" s="276" customFormat="true" ht="12.8" hidden="false" customHeight="false" outlineLevel="0" collapsed="false">
      <c r="B667" s="277"/>
      <c r="C667" s="278"/>
      <c r="D667" s="254" t="s">
        <v>168</v>
      </c>
      <c r="E667" s="279"/>
      <c r="F667" s="280" t="s">
        <v>2140</v>
      </c>
      <c r="G667" s="278"/>
      <c r="H667" s="279"/>
      <c r="I667" s="281"/>
      <c r="J667" s="278"/>
      <c r="K667" s="278"/>
      <c r="L667" s="282"/>
      <c r="M667" s="283"/>
      <c r="N667" s="284"/>
      <c r="O667" s="284"/>
      <c r="P667" s="284"/>
      <c r="Q667" s="284"/>
      <c r="R667" s="284"/>
      <c r="S667" s="284"/>
      <c r="T667" s="285"/>
      <c r="AT667" s="286" t="s">
        <v>168</v>
      </c>
      <c r="AU667" s="286" t="s">
        <v>86</v>
      </c>
      <c r="AV667" s="276" t="s">
        <v>86</v>
      </c>
      <c r="AW667" s="276" t="s">
        <v>35</v>
      </c>
      <c r="AX667" s="276" t="s">
        <v>79</v>
      </c>
      <c r="AY667" s="286" t="s">
        <v>160</v>
      </c>
    </row>
    <row r="668" s="31" customFormat="true" ht="16.5" hidden="false" customHeight="true" outlineLevel="0" collapsed="false">
      <c r="A668" s="24"/>
      <c r="B668" s="25"/>
      <c r="C668" s="287" t="s">
        <v>932</v>
      </c>
      <c r="D668" s="287" t="s">
        <v>262</v>
      </c>
      <c r="E668" s="288" t="s">
        <v>2346</v>
      </c>
      <c r="F668" s="289" t="s">
        <v>2347</v>
      </c>
      <c r="G668" s="290" t="s">
        <v>2135</v>
      </c>
      <c r="H668" s="291" t="n">
        <v>9.636</v>
      </c>
      <c r="I668" s="292"/>
      <c r="J668" s="293" t="n">
        <f aca="false">ROUND(I668*H668,2)</f>
        <v>0</v>
      </c>
      <c r="K668" s="294"/>
      <c r="L668" s="295"/>
      <c r="M668" s="296"/>
      <c r="N668" s="297" t="s">
        <v>44</v>
      </c>
      <c r="O668" s="74"/>
      <c r="P668" s="247" t="n">
        <f aca="false">O668*H668</f>
        <v>0</v>
      </c>
      <c r="Q668" s="247" t="n">
        <v>0</v>
      </c>
      <c r="R668" s="247" t="n">
        <f aca="false">Q668*H668</f>
        <v>0</v>
      </c>
      <c r="S668" s="247" t="n">
        <v>0</v>
      </c>
      <c r="T668" s="248" t="n">
        <f aca="false">S668*H668</f>
        <v>0</v>
      </c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  <c r="AR668" s="249" t="s">
        <v>200</v>
      </c>
      <c r="AT668" s="249" t="s">
        <v>262</v>
      </c>
      <c r="AU668" s="249" t="s">
        <v>86</v>
      </c>
      <c r="AY668" s="3" t="s">
        <v>160</v>
      </c>
      <c r="BE668" s="250" t="n">
        <f aca="false">IF(N668="základní",J668,0)</f>
        <v>0</v>
      </c>
      <c r="BF668" s="250" t="n">
        <f aca="false">IF(N668="snížená",J668,0)</f>
        <v>0</v>
      </c>
      <c r="BG668" s="250" t="n">
        <f aca="false">IF(N668="zákl. přenesená",J668,0)</f>
        <v>0</v>
      </c>
      <c r="BH668" s="250" t="n">
        <f aca="false">IF(N668="sníž. přenesená",J668,0)</f>
        <v>0</v>
      </c>
      <c r="BI668" s="250" t="n">
        <f aca="false">IF(N668="nulová",J668,0)</f>
        <v>0</v>
      </c>
      <c r="BJ668" s="3" t="s">
        <v>86</v>
      </c>
      <c r="BK668" s="250" t="n">
        <f aca="false">ROUND(I668*H668,2)</f>
        <v>0</v>
      </c>
      <c r="BL668" s="3" t="s">
        <v>166</v>
      </c>
      <c r="BM668" s="249" t="s">
        <v>2348</v>
      </c>
    </row>
    <row r="669" s="251" customFormat="true" ht="12.8" hidden="false" customHeight="false" outlineLevel="0" collapsed="false">
      <c r="B669" s="252"/>
      <c r="C669" s="253"/>
      <c r="D669" s="254" t="s">
        <v>168</v>
      </c>
      <c r="E669" s="255"/>
      <c r="F669" s="256" t="s">
        <v>2143</v>
      </c>
      <c r="G669" s="253"/>
      <c r="H669" s="257" t="n">
        <v>9.636</v>
      </c>
      <c r="I669" s="258"/>
      <c r="J669" s="253"/>
      <c r="K669" s="253"/>
      <c r="L669" s="259"/>
      <c r="M669" s="260"/>
      <c r="N669" s="261"/>
      <c r="O669" s="261"/>
      <c r="P669" s="261"/>
      <c r="Q669" s="261"/>
      <c r="R669" s="261"/>
      <c r="S669" s="261"/>
      <c r="T669" s="262"/>
      <c r="AT669" s="263" t="s">
        <v>168</v>
      </c>
      <c r="AU669" s="263" t="s">
        <v>86</v>
      </c>
      <c r="AV669" s="251" t="s">
        <v>88</v>
      </c>
      <c r="AW669" s="251" t="s">
        <v>35</v>
      </c>
      <c r="AX669" s="251" t="s">
        <v>86</v>
      </c>
      <c r="AY669" s="263" t="s">
        <v>160</v>
      </c>
    </row>
    <row r="670" s="264" customFormat="true" ht="12.8" hidden="false" customHeight="false" outlineLevel="0" collapsed="false">
      <c r="B670" s="265"/>
      <c r="C670" s="266"/>
      <c r="D670" s="254" t="s">
        <v>168</v>
      </c>
      <c r="E670" s="267"/>
      <c r="F670" s="268" t="s">
        <v>2137</v>
      </c>
      <c r="G670" s="266"/>
      <c r="H670" s="269" t="n">
        <v>9.636</v>
      </c>
      <c r="I670" s="270"/>
      <c r="J670" s="266"/>
      <c r="K670" s="266"/>
      <c r="L670" s="271"/>
      <c r="M670" s="272"/>
      <c r="N670" s="273"/>
      <c r="O670" s="273"/>
      <c r="P670" s="273"/>
      <c r="Q670" s="273"/>
      <c r="R670" s="273"/>
      <c r="S670" s="273"/>
      <c r="T670" s="274"/>
      <c r="AT670" s="275" t="s">
        <v>168</v>
      </c>
      <c r="AU670" s="275" t="s">
        <v>86</v>
      </c>
      <c r="AV670" s="264" t="s">
        <v>166</v>
      </c>
      <c r="AW670" s="264" t="s">
        <v>35</v>
      </c>
      <c r="AX670" s="264" t="s">
        <v>79</v>
      </c>
      <c r="AY670" s="275" t="s">
        <v>160</v>
      </c>
    </row>
    <row r="671" s="276" customFormat="true" ht="12.8" hidden="false" customHeight="false" outlineLevel="0" collapsed="false">
      <c r="B671" s="277"/>
      <c r="C671" s="278"/>
      <c r="D671" s="254" t="s">
        <v>168</v>
      </c>
      <c r="E671" s="279"/>
      <c r="F671" s="280" t="s">
        <v>2138</v>
      </c>
      <c r="G671" s="278"/>
      <c r="H671" s="279"/>
      <c r="I671" s="281"/>
      <c r="J671" s="278"/>
      <c r="K671" s="278"/>
      <c r="L671" s="282"/>
      <c r="M671" s="283"/>
      <c r="N671" s="284"/>
      <c r="O671" s="284"/>
      <c r="P671" s="284"/>
      <c r="Q671" s="284"/>
      <c r="R671" s="284"/>
      <c r="S671" s="284"/>
      <c r="T671" s="285"/>
      <c r="AT671" s="286" t="s">
        <v>168</v>
      </c>
      <c r="AU671" s="286" t="s">
        <v>86</v>
      </c>
      <c r="AV671" s="276" t="s">
        <v>86</v>
      </c>
      <c r="AW671" s="276" t="s">
        <v>35</v>
      </c>
      <c r="AX671" s="276" t="s">
        <v>79</v>
      </c>
      <c r="AY671" s="286" t="s">
        <v>160</v>
      </c>
    </row>
    <row r="672" s="276" customFormat="true" ht="12.8" hidden="false" customHeight="false" outlineLevel="0" collapsed="false">
      <c r="B672" s="277"/>
      <c r="C672" s="278"/>
      <c r="D672" s="254" t="s">
        <v>168</v>
      </c>
      <c r="E672" s="279"/>
      <c r="F672" s="280" t="s">
        <v>2139</v>
      </c>
      <c r="G672" s="278"/>
      <c r="H672" s="279"/>
      <c r="I672" s="281"/>
      <c r="J672" s="278"/>
      <c r="K672" s="278"/>
      <c r="L672" s="282"/>
      <c r="M672" s="283"/>
      <c r="N672" s="284"/>
      <c r="O672" s="284"/>
      <c r="P672" s="284"/>
      <c r="Q672" s="284"/>
      <c r="R672" s="284"/>
      <c r="S672" s="284"/>
      <c r="T672" s="285"/>
      <c r="AT672" s="286" t="s">
        <v>168</v>
      </c>
      <c r="AU672" s="286" t="s">
        <v>86</v>
      </c>
      <c r="AV672" s="276" t="s">
        <v>86</v>
      </c>
      <c r="AW672" s="276" t="s">
        <v>35</v>
      </c>
      <c r="AX672" s="276" t="s">
        <v>79</v>
      </c>
      <c r="AY672" s="286" t="s">
        <v>160</v>
      </c>
    </row>
    <row r="673" s="276" customFormat="true" ht="12.8" hidden="false" customHeight="false" outlineLevel="0" collapsed="false">
      <c r="B673" s="277"/>
      <c r="C673" s="278"/>
      <c r="D673" s="254" t="s">
        <v>168</v>
      </c>
      <c r="E673" s="279"/>
      <c r="F673" s="280" t="s">
        <v>2140</v>
      </c>
      <c r="G673" s="278"/>
      <c r="H673" s="279"/>
      <c r="I673" s="281"/>
      <c r="J673" s="278"/>
      <c r="K673" s="278"/>
      <c r="L673" s="282"/>
      <c r="M673" s="283"/>
      <c r="N673" s="284"/>
      <c r="O673" s="284"/>
      <c r="P673" s="284"/>
      <c r="Q673" s="284"/>
      <c r="R673" s="284"/>
      <c r="S673" s="284"/>
      <c r="T673" s="285"/>
      <c r="AT673" s="286" t="s">
        <v>168</v>
      </c>
      <c r="AU673" s="286" t="s">
        <v>86</v>
      </c>
      <c r="AV673" s="276" t="s">
        <v>86</v>
      </c>
      <c r="AW673" s="276" t="s">
        <v>35</v>
      </c>
      <c r="AX673" s="276" t="s">
        <v>79</v>
      </c>
      <c r="AY673" s="286" t="s">
        <v>160</v>
      </c>
    </row>
    <row r="674" s="31" customFormat="true" ht="16.5" hidden="false" customHeight="true" outlineLevel="0" collapsed="false">
      <c r="A674" s="24"/>
      <c r="B674" s="25"/>
      <c r="C674" s="287" t="s">
        <v>936</v>
      </c>
      <c r="D674" s="287" t="s">
        <v>262</v>
      </c>
      <c r="E674" s="288" t="s">
        <v>2349</v>
      </c>
      <c r="F674" s="289" t="s">
        <v>2350</v>
      </c>
      <c r="G674" s="290" t="s">
        <v>2135</v>
      </c>
      <c r="H674" s="291" t="n">
        <v>0.602</v>
      </c>
      <c r="I674" s="292"/>
      <c r="J674" s="293" t="n">
        <f aca="false">ROUND(I674*H674,2)</f>
        <v>0</v>
      </c>
      <c r="K674" s="294"/>
      <c r="L674" s="295"/>
      <c r="M674" s="296"/>
      <c r="N674" s="297" t="s">
        <v>44</v>
      </c>
      <c r="O674" s="74"/>
      <c r="P674" s="247" t="n">
        <f aca="false">O674*H674</f>
        <v>0</v>
      </c>
      <c r="Q674" s="247" t="n">
        <v>0</v>
      </c>
      <c r="R674" s="247" t="n">
        <f aca="false">Q674*H674</f>
        <v>0</v>
      </c>
      <c r="S674" s="247" t="n">
        <v>0</v>
      </c>
      <c r="T674" s="248" t="n">
        <f aca="false">S674*H674</f>
        <v>0</v>
      </c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  <c r="AR674" s="249" t="s">
        <v>200</v>
      </c>
      <c r="AT674" s="249" t="s">
        <v>262</v>
      </c>
      <c r="AU674" s="249" t="s">
        <v>86</v>
      </c>
      <c r="AY674" s="3" t="s">
        <v>160</v>
      </c>
      <c r="BE674" s="250" t="n">
        <f aca="false">IF(N674="základní",J674,0)</f>
        <v>0</v>
      </c>
      <c r="BF674" s="250" t="n">
        <f aca="false">IF(N674="snížená",J674,0)</f>
        <v>0</v>
      </c>
      <c r="BG674" s="250" t="n">
        <f aca="false">IF(N674="zákl. přenesená",J674,0)</f>
        <v>0</v>
      </c>
      <c r="BH674" s="250" t="n">
        <f aca="false">IF(N674="sníž. přenesená",J674,0)</f>
        <v>0</v>
      </c>
      <c r="BI674" s="250" t="n">
        <f aca="false">IF(N674="nulová",J674,0)</f>
        <v>0</v>
      </c>
      <c r="BJ674" s="3" t="s">
        <v>86</v>
      </c>
      <c r="BK674" s="250" t="n">
        <f aca="false">ROUND(I674*H674,2)</f>
        <v>0</v>
      </c>
      <c r="BL674" s="3" t="s">
        <v>166</v>
      </c>
      <c r="BM674" s="249" t="s">
        <v>2351</v>
      </c>
    </row>
    <row r="675" s="251" customFormat="true" ht="12.8" hidden="false" customHeight="false" outlineLevel="0" collapsed="false">
      <c r="B675" s="252"/>
      <c r="C675" s="253"/>
      <c r="D675" s="254" t="s">
        <v>168</v>
      </c>
      <c r="E675" s="255"/>
      <c r="F675" s="256" t="s">
        <v>2136</v>
      </c>
      <c r="G675" s="253"/>
      <c r="H675" s="257" t="n">
        <v>0.602</v>
      </c>
      <c r="I675" s="258"/>
      <c r="J675" s="253"/>
      <c r="K675" s="253"/>
      <c r="L675" s="259"/>
      <c r="M675" s="260"/>
      <c r="N675" s="261"/>
      <c r="O675" s="261"/>
      <c r="P675" s="261"/>
      <c r="Q675" s="261"/>
      <c r="R675" s="261"/>
      <c r="S675" s="261"/>
      <c r="T675" s="262"/>
      <c r="AT675" s="263" t="s">
        <v>168</v>
      </c>
      <c r="AU675" s="263" t="s">
        <v>86</v>
      </c>
      <c r="AV675" s="251" t="s">
        <v>88</v>
      </c>
      <c r="AW675" s="251" t="s">
        <v>35</v>
      </c>
      <c r="AX675" s="251" t="s">
        <v>86</v>
      </c>
      <c r="AY675" s="263" t="s">
        <v>160</v>
      </c>
    </row>
    <row r="676" s="264" customFormat="true" ht="12.8" hidden="false" customHeight="false" outlineLevel="0" collapsed="false">
      <c r="B676" s="265"/>
      <c r="C676" s="266"/>
      <c r="D676" s="254" t="s">
        <v>168</v>
      </c>
      <c r="E676" s="267"/>
      <c r="F676" s="268" t="s">
        <v>2137</v>
      </c>
      <c r="G676" s="266"/>
      <c r="H676" s="269" t="n">
        <v>0.602</v>
      </c>
      <c r="I676" s="270"/>
      <c r="J676" s="266"/>
      <c r="K676" s="266"/>
      <c r="L676" s="271"/>
      <c r="M676" s="272"/>
      <c r="N676" s="273"/>
      <c r="O676" s="273"/>
      <c r="P676" s="273"/>
      <c r="Q676" s="273"/>
      <c r="R676" s="273"/>
      <c r="S676" s="273"/>
      <c r="T676" s="274"/>
      <c r="AT676" s="275" t="s">
        <v>168</v>
      </c>
      <c r="AU676" s="275" t="s">
        <v>86</v>
      </c>
      <c r="AV676" s="264" t="s">
        <v>166</v>
      </c>
      <c r="AW676" s="264" t="s">
        <v>35</v>
      </c>
      <c r="AX676" s="264" t="s">
        <v>79</v>
      </c>
      <c r="AY676" s="275" t="s">
        <v>160</v>
      </c>
    </row>
    <row r="677" s="276" customFormat="true" ht="12.8" hidden="false" customHeight="false" outlineLevel="0" collapsed="false">
      <c r="B677" s="277"/>
      <c r="C677" s="278"/>
      <c r="D677" s="254" t="s">
        <v>168</v>
      </c>
      <c r="E677" s="279"/>
      <c r="F677" s="280" t="s">
        <v>2138</v>
      </c>
      <c r="G677" s="278"/>
      <c r="H677" s="279"/>
      <c r="I677" s="281"/>
      <c r="J677" s="278"/>
      <c r="K677" s="278"/>
      <c r="L677" s="282"/>
      <c r="M677" s="283"/>
      <c r="N677" s="284"/>
      <c r="O677" s="284"/>
      <c r="P677" s="284"/>
      <c r="Q677" s="284"/>
      <c r="R677" s="284"/>
      <c r="S677" s="284"/>
      <c r="T677" s="285"/>
      <c r="AT677" s="286" t="s">
        <v>168</v>
      </c>
      <c r="AU677" s="286" t="s">
        <v>86</v>
      </c>
      <c r="AV677" s="276" t="s">
        <v>86</v>
      </c>
      <c r="AW677" s="276" t="s">
        <v>35</v>
      </c>
      <c r="AX677" s="276" t="s">
        <v>79</v>
      </c>
      <c r="AY677" s="286" t="s">
        <v>160</v>
      </c>
    </row>
    <row r="678" s="276" customFormat="true" ht="12.8" hidden="false" customHeight="false" outlineLevel="0" collapsed="false">
      <c r="B678" s="277"/>
      <c r="C678" s="278"/>
      <c r="D678" s="254" t="s">
        <v>168</v>
      </c>
      <c r="E678" s="279"/>
      <c r="F678" s="280" t="s">
        <v>2139</v>
      </c>
      <c r="G678" s="278"/>
      <c r="H678" s="279"/>
      <c r="I678" s="281"/>
      <c r="J678" s="278"/>
      <c r="K678" s="278"/>
      <c r="L678" s="282"/>
      <c r="M678" s="283"/>
      <c r="N678" s="284"/>
      <c r="O678" s="284"/>
      <c r="P678" s="284"/>
      <c r="Q678" s="284"/>
      <c r="R678" s="284"/>
      <c r="S678" s="284"/>
      <c r="T678" s="285"/>
      <c r="AT678" s="286" t="s">
        <v>168</v>
      </c>
      <c r="AU678" s="286" t="s">
        <v>86</v>
      </c>
      <c r="AV678" s="276" t="s">
        <v>86</v>
      </c>
      <c r="AW678" s="276" t="s">
        <v>35</v>
      </c>
      <c r="AX678" s="276" t="s">
        <v>79</v>
      </c>
      <c r="AY678" s="286" t="s">
        <v>160</v>
      </c>
    </row>
    <row r="679" s="276" customFormat="true" ht="12.8" hidden="false" customHeight="false" outlineLevel="0" collapsed="false">
      <c r="B679" s="277"/>
      <c r="C679" s="278"/>
      <c r="D679" s="254" t="s">
        <v>168</v>
      </c>
      <c r="E679" s="279"/>
      <c r="F679" s="280" t="s">
        <v>2140</v>
      </c>
      <c r="G679" s="278"/>
      <c r="H679" s="279"/>
      <c r="I679" s="281"/>
      <c r="J679" s="278"/>
      <c r="K679" s="278"/>
      <c r="L679" s="282"/>
      <c r="M679" s="283"/>
      <c r="N679" s="284"/>
      <c r="O679" s="284"/>
      <c r="P679" s="284"/>
      <c r="Q679" s="284"/>
      <c r="R679" s="284"/>
      <c r="S679" s="284"/>
      <c r="T679" s="285"/>
      <c r="AT679" s="286" t="s">
        <v>168</v>
      </c>
      <c r="AU679" s="286" t="s">
        <v>86</v>
      </c>
      <c r="AV679" s="276" t="s">
        <v>86</v>
      </c>
      <c r="AW679" s="276" t="s">
        <v>35</v>
      </c>
      <c r="AX679" s="276" t="s">
        <v>79</v>
      </c>
      <c r="AY679" s="286" t="s">
        <v>160</v>
      </c>
    </row>
    <row r="680" s="31" customFormat="true" ht="16.5" hidden="false" customHeight="true" outlineLevel="0" collapsed="false">
      <c r="A680" s="24"/>
      <c r="B680" s="25"/>
      <c r="C680" s="287" t="s">
        <v>942</v>
      </c>
      <c r="D680" s="287" t="s">
        <v>262</v>
      </c>
      <c r="E680" s="288" t="s">
        <v>2352</v>
      </c>
      <c r="F680" s="289" t="s">
        <v>2353</v>
      </c>
      <c r="G680" s="290" t="s">
        <v>2135</v>
      </c>
      <c r="H680" s="291" t="n">
        <v>6.023</v>
      </c>
      <c r="I680" s="292"/>
      <c r="J680" s="293" t="n">
        <f aca="false">ROUND(I680*H680,2)</f>
        <v>0</v>
      </c>
      <c r="K680" s="294"/>
      <c r="L680" s="295"/>
      <c r="M680" s="296"/>
      <c r="N680" s="297" t="s">
        <v>44</v>
      </c>
      <c r="O680" s="74"/>
      <c r="P680" s="247" t="n">
        <f aca="false">O680*H680</f>
        <v>0</v>
      </c>
      <c r="Q680" s="247" t="n">
        <v>0</v>
      </c>
      <c r="R680" s="247" t="n">
        <f aca="false">Q680*H680</f>
        <v>0</v>
      </c>
      <c r="S680" s="247" t="n">
        <v>0</v>
      </c>
      <c r="T680" s="248" t="n">
        <f aca="false">S680*H680</f>
        <v>0</v>
      </c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  <c r="AR680" s="249" t="s">
        <v>200</v>
      </c>
      <c r="AT680" s="249" t="s">
        <v>262</v>
      </c>
      <c r="AU680" s="249" t="s">
        <v>86</v>
      </c>
      <c r="AY680" s="3" t="s">
        <v>160</v>
      </c>
      <c r="BE680" s="250" t="n">
        <f aca="false">IF(N680="základní",J680,0)</f>
        <v>0</v>
      </c>
      <c r="BF680" s="250" t="n">
        <f aca="false">IF(N680="snížená",J680,0)</f>
        <v>0</v>
      </c>
      <c r="BG680" s="250" t="n">
        <f aca="false">IF(N680="zákl. přenesená",J680,0)</f>
        <v>0</v>
      </c>
      <c r="BH680" s="250" t="n">
        <f aca="false">IF(N680="sníž. přenesená",J680,0)</f>
        <v>0</v>
      </c>
      <c r="BI680" s="250" t="n">
        <f aca="false">IF(N680="nulová",J680,0)</f>
        <v>0</v>
      </c>
      <c r="BJ680" s="3" t="s">
        <v>86</v>
      </c>
      <c r="BK680" s="250" t="n">
        <f aca="false">ROUND(I680*H680,2)</f>
        <v>0</v>
      </c>
      <c r="BL680" s="3" t="s">
        <v>166</v>
      </c>
      <c r="BM680" s="249" t="s">
        <v>2354</v>
      </c>
    </row>
    <row r="681" s="251" customFormat="true" ht="12.8" hidden="false" customHeight="false" outlineLevel="0" collapsed="false">
      <c r="B681" s="252"/>
      <c r="C681" s="253"/>
      <c r="D681" s="254" t="s">
        <v>168</v>
      </c>
      <c r="E681" s="255"/>
      <c r="F681" s="256" t="s">
        <v>2247</v>
      </c>
      <c r="G681" s="253"/>
      <c r="H681" s="257" t="n">
        <v>6.023</v>
      </c>
      <c r="I681" s="258"/>
      <c r="J681" s="253"/>
      <c r="K681" s="253"/>
      <c r="L681" s="259"/>
      <c r="M681" s="260"/>
      <c r="N681" s="261"/>
      <c r="O681" s="261"/>
      <c r="P681" s="261"/>
      <c r="Q681" s="261"/>
      <c r="R681" s="261"/>
      <c r="S681" s="261"/>
      <c r="T681" s="262"/>
      <c r="AT681" s="263" t="s">
        <v>168</v>
      </c>
      <c r="AU681" s="263" t="s">
        <v>86</v>
      </c>
      <c r="AV681" s="251" t="s">
        <v>88</v>
      </c>
      <c r="AW681" s="251" t="s">
        <v>35</v>
      </c>
      <c r="AX681" s="251" t="s">
        <v>86</v>
      </c>
      <c r="AY681" s="263" t="s">
        <v>160</v>
      </c>
    </row>
    <row r="682" s="264" customFormat="true" ht="12.8" hidden="false" customHeight="false" outlineLevel="0" collapsed="false">
      <c r="B682" s="265"/>
      <c r="C682" s="266"/>
      <c r="D682" s="254" t="s">
        <v>168</v>
      </c>
      <c r="E682" s="267"/>
      <c r="F682" s="268" t="s">
        <v>2137</v>
      </c>
      <c r="G682" s="266"/>
      <c r="H682" s="269" t="n">
        <v>6.023</v>
      </c>
      <c r="I682" s="270"/>
      <c r="J682" s="266"/>
      <c r="K682" s="266"/>
      <c r="L682" s="271"/>
      <c r="M682" s="272"/>
      <c r="N682" s="273"/>
      <c r="O682" s="273"/>
      <c r="P682" s="273"/>
      <c r="Q682" s="273"/>
      <c r="R682" s="273"/>
      <c r="S682" s="273"/>
      <c r="T682" s="274"/>
      <c r="AT682" s="275" t="s">
        <v>168</v>
      </c>
      <c r="AU682" s="275" t="s">
        <v>86</v>
      </c>
      <c r="AV682" s="264" t="s">
        <v>166</v>
      </c>
      <c r="AW682" s="264" t="s">
        <v>35</v>
      </c>
      <c r="AX682" s="264" t="s">
        <v>79</v>
      </c>
      <c r="AY682" s="275" t="s">
        <v>160</v>
      </c>
    </row>
    <row r="683" s="276" customFormat="true" ht="12.8" hidden="false" customHeight="false" outlineLevel="0" collapsed="false">
      <c r="B683" s="277"/>
      <c r="C683" s="278"/>
      <c r="D683" s="254" t="s">
        <v>168</v>
      </c>
      <c r="E683" s="279"/>
      <c r="F683" s="280" t="s">
        <v>2138</v>
      </c>
      <c r="G683" s="278"/>
      <c r="H683" s="279"/>
      <c r="I683" s="281"/>
      <c r="J683" s="278"/>
      <c r="K683" s="278"/>
      <c r="L683" s="282"/>
      <c r="M683" s="283"/>
      <c r="N683" s="284"/>
      <c r="O683" s="284"/>
      <c r="P683" s="284"/>
      <c r="Q683" s="284"/>
      <c r="R683" s="284"/>
      <c r="S683" s="284"/>
      <c r="T683" s="285"/>
      <c r="AT683" s="286" t="s">
        <v>168</v>
      </c>
      <c r="AU683" s="286" t="s">
        <v>86</v>
      </c>
      <c r="AV683" s="276" t="s">
        <v>86</v>
      </c>
      <c r="AW683" s="276" t="s">
        <v>35</v>
      </c>
      <c r="AX683" s="276" t="s">
        <v>79</v>
      </c>
      <c r="AY683" s="286" t="s">
        <v>160</v>
      </c>
    </row>
    <row r="684" s="276" customFormat="true" ht="12.8" hidden="false" customHeight="false" outlineLevel="0" collapsed="false">
      <c r="B684" s="277"/>
      <c r="C684" s="278"/>
      <c r="D684" s="254" t="s">
        <v>168</v>
      </c>
      <c r="E684" s="279"/>
      <c r="F684" s="280" t="s">
        <v>2139</v>
      </c>
      <c r="G684" s="278"/>
      <c r="H684" s="279"/>
      <c r="I684" s="281"/>
      <c r="J684" s="278"/>
      <c r="K684" s="278"/>
      <c r="L684" s="282"/>
      <c r="M684" s="283"/>
      <c r="N684" s="284"/>
      <c r="O684" s="284"/>
      <c r="P684" s="284"/>
      <c r="Q684" s="284"/>
      <c r="R684" s="284"/>
      <c r="S684" s="284"/>
      <c r="T684" s="285"/>
      <c r="AT684" s="286" t="s">
        <v>168</v>
      </c>
      <c r="AU684" s="286" t="s">
        <v>86</v>
      </c>
      <c r="AV684" s="276" t="s">
        <v>86</v>
      </c>
      <c r="AW684" s="276" t="s">
        <v>35</v>
      </c>
      <c r="AX684" s="276" t="s">
        <v>79</v>
      </c>
      <c r="AY684" s="286" t="s">
        <v>160</v>
      </c>
    </row>
    <row r="685" s="276" customFormat="true" ht="12.8" hidden="false" customHeight="false" outlineLevel="0" collapsed="false">
      <c r="B685" s="277"/>
      <c r="C685" s="278"/>
      <c r="D685" s="254" t="s">
        <v>168</v>
      </c>
      <c r="E685" s="279"/>
      <c r="F685" s="280" t="s">
        <v>2140</v>
      </c>
      <c r="G685" s="278"/>
      <c r="H685" s="279"/>
      <c r="I685" s="281"/>
      <c r="J685" s="278"/>
      <c r="K685" s="278"/>
      <c r="L685" s="282"/>
      <c r="M685" s="283"/>
      <c r="N685" s="284"/>
      <c r="O685" s="284"/>
      <c r="P685" s="284"/>
      <c r="Q685" s="284"/>
      <c r="R685" s="284"/>
      <c r="S685" s="284"/>
      <c r="T685" s="285"/>
      <c r="AT685" s="286" t="s">
        <v>168</v>
      </c>
      <c r="AU685" s="286" t="s">
        <v>86</v>
      </c>
      <c r="AV685" s="276" t="s">
        <v>86</v>
      </c>
      <c r="AW685" s="276" t="s">
        <v>35</v>
      </c>
      <c r="AX685" s="276" t="s">
        <v>79</v>
      </c>
      <c r="AY685" s="286" t="s">
        <v>160</v>
      </c>
    </row>
    <row r="686" s="31" customFormat="true" ht="16.5" hidden="false" customHeight="true" outlineLevel="0" collapsed="false">
      <c r="A686" s="24"/>
      <c r="B686" s="25"/>
      <c r="C686" s="287" t="s">
        <v>951</v>
      </c>
      <c r="D686" s="287" t="s">
        <v>262</v>
      </c>
      <c r="E686" s="288" t="s">
        <v>2355</v>
      </c>
      <c r="F686" s="289" t="s">
        <v>2356</v>
      </c>
      <c r="G686" s="290" t="s">
        <v>2135</v>
      </c>
      <c r="H686" s="291" t="n">
        <v>3.614</v>
      </c>
      <c r="I686" s="292"/>
      <c r="J686" s="293" t="n">
        <f aca="false">ROUND(I686*H686,2)</f>
        <v>0</v>
      </c>
      <c r="K686" s="294"/>
      <c r="L686" s="295"/>
      <c r="M686" s="296"/>
      <c r="N686" s="297" t="s">
        <v>44</v>
      </c>
      <c r="O686" s="74"/>
      <c r="P686" s="247" t="n">
        <f aca="false">O686*H686</f>
        <v>0</v>
      </c>
      <c r="Q686" s="247" t="n">
        <v>0</v>
      </c>
      <c r="R686" s="247" t="n">
        <f aca="false">Q686*H686</f>
        <v>0</v>
      </c>
      <c r="S686" s="247" t="n">
        <v>0</v>
      </c>
      <c r="T686" s="248" t="n">
        <f aca="false">S686*H686</f>
        <v>0</v>
      </c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  <c r="AR686" s="249" t="s">
        <v>200</v>
      </c>
      <c r="AT686" s="249" t="s">
        <v>262</v>
      </c>
      <c r="AU686" s="249" t="s">
        <v>86</v>
      </c>
      <c r="AY686" s="3" t="s">
        <v>160</v>
      </c>
      <c r="BE686" s="250" t="n">
        <f aca="false">IF(N686="základní",J686,0)</f>
        <v>0</v>
      </c>
      <c r="BF686" s="250" t="n">
        <f aca="false">IF(N686="snížená",J686,0)</f>
        <v>0</v>
      </c>
      <c r="BG686" s="250" t="n">
        <f aca="false">IF(N686="zákl. přenesená",J686,0)</f>
        <v>0</v>
      </c>
      <c r="BH686" s="250" t="n">
        <f aca="false">IF(N686="sníž. přenesená",J686,0)</f>
        <v>0</v>
      </c>
      <c r="BI686" s="250" t="n">
        <f aca="false">IF(N686="nulová",J686,0)</f>
        <v>0</v>
      </c>
      <c r="BJ686" s="3" t="s">
        <v>86</v>
      </c>
      <c r="BK686" s="250" t="n">
        <f aca="false">ROUND(I686*H686,2)</f>
        <v>0</v>
      </c>
      <c r="BL686" s="3" t="s">
        <v>166</v>
      </c>
      <c r="BM686" s="249" t="s">
        <v>2357</v>
      </c>
    </row>
    <row r="687" s="251" customFormat="true" ht="12.8" hidden="false" customHeight="false" outlineLevel="0" collapsed="false">
      <c r="B687" s="252"/>
      <c r="C687" s="253"/>
      <c r="D687" s="254" t="s">
        <v>168</v>
      </c>
      <c r="E687" s="255"/>
      <c r="F687" s="256" t="s">
        <v>2358</v>
      </c>
      <c r="G687" s="253"/>
      <c r="H687" s="257" t="n">
        <v>3.614</v>
      </c>
      <c r="I687" s="258"/>
      <c r="J687" s="253"/>
      <c r="K687" s="253"/>
      <c r="L687" s="259"/>
      <c r="M687" s="260"/>
      <c r="N687" s="261"/>
      <c r="O687" s="261"/>
      <c r="P687" s="261"/>
      <c r="Q687" s="261"/>
      <c r="R687" s="261"/>
      <c r="S687" s="261"/>
      <c r="T687" s="262"/>
      <c r="AT687" s="263" t="s">
        <v>168</v>
      </c>
      <c r="AU687" s="263" t="s">
        <v>86</v>
      </c>
      <c r="AV687" s="251" t="s">
        <v>88</v>
      </c>
      <c r="AW687" s="251" t="s">
        <v>35</v>
      </c>
      <c r="AX687" s="251" t="s">
        <v>86</v>
      </c>
      <c r="AY687" s="263" t="s">
        <v>160</v>
      </c>
    </row>
    <row r="688" s="264" customFormat="true" ht="12.8" hidden="false" customHeight="false" outlineLevel="0" collapsed="false">
      <c r="B688" s="265"/>
      <c r="C688" s="266"/>
      <c r="D688" s="254" t="s">
        <v>168</v>
      </c>
      <c r="E688" s="267"/>
      <c r="F688" s="268" t="s">
        <v>2137</v>
      </c>
      <c r="G688" s="266"/>
      <c r="H688" s="269" t="n">
        <v>3.614</v>
      </c>
      <c r="I688" s="270"/>
      <c r="J688" s="266"/>
      <c r="K688" s="266"/>
      <c r="L688" s="271"/>
      <c r="M688" s="272"/>
      <c r="N688" s="273"/>
      <c r="O688" s="273"/>
      <c r="P688" s="273"/>
      <c r="Q688" s="273"/>
      <c r="R688" s="273"/>
      <c r="S688" s="273"/>
      <c r="T688" s="274"/>
      <c r="AT688" s="275" t="s">
        <v>168</v>
      </c>
      <c r="AU688" s="275" t="s">
        <v>86</v>
      </c>
      <c r="AV688" s="264" t="s">
        <v>166</v>
      </c>
      <c r="AW688" s="264" t="s">
        <v>35</v>
      </c>
      <c r="AX688" s="264" t="s">
        <v>79</v>
      </c>
      <c r="AY688" s="275" t="s">
        <v>160</v>
      </c>
    </row>
    <row r="689" s="276" customFormat="true" ht="12.8" hidden="false" customHeight="false" outlineLevel="0" collapsed="false">
      <c r="B689" s="277"/>
      <c r="C689" s="278"/>
      <c r="D689" s="254" t="s">
        <v>168</v>
      </c>
      <c r="E689" s="279"/>
      <c r="F689" s="280" t="s">
        <v>2138</v>
      </c>
      <c r="G689" s="278"/>
      <c r="H689" s="279"/>
      <c r="I689" s="281"/>
      <c r="J689" s="278"/>
      <c r="K689" s="278"/>
      <c r="L689" s="282"/>
      <c r="M689" s="283"/>
      <c r="N689" s="284"/>
      <c r="O689" s="284"/>
      <c r="P689" s="284"/>
      <c r="Q689" s="284"/>
      <c r="R689" s="284"/>
      <c r="S689" s="284"/>
      <c r="T689" s="285"/>
      <c r="AT689" s="286" t="s">
        <v>168</v>
      </c>
      <c r="AU689" s="286" t="s">
        <v>86</v>
      </c>
      <c r="AV689" s="276" t="s">
        <v>86</v>
      </c>
      <c r="AW689" s="276" t="s">
        <v>35</v>
      </c>
      <c r="AX689" s="276" t="s">
        <v>79</v>
      </c>
      <c r="AY689" s="286" t="s">
        <v>160</v>
      </c>
    </row>
    <row r="690" s="276" customFormat="true" ht="12.8" hidden="false" customHeight="false" outlineLevel="0" collapsed="false">
      <c r="B690" s="277"/>
      <c r="C690" s="278"/>
      <c r="D690" s="254" t="s">
        <v>168</v>
      </c>
      <c r="E690" s="279"/>
      <c r="F690" s="280" t="s">
        <v>2139</v>
      </c>
      <c r="G690" s="278"/>
      <c r="H690" s="279"/>
      <c r="I690" s="281"/>
      <c r="J690" s="278"/>
      <c r="K690" s="278"/>
      <c r="L690" s="282"/>
      <c r="M690" s="283"/>
      <c r="N690" s="284"/>
      <c r="O690" s="284"/>
      <c r="P690" s="284"/>
      <c r="Q690" s="284"/>
      <c r="R690" s="284"/>
      <c r="S690" s="284"/>
      <c r="T690" s="285"/>
      <c r="AT690" s="286" t="s">
        <v>168</v>
      </c>
      <c r="AU690" s="286" t="s">
        <v>86</v>
      </c>
      <c r="AV690" s="276" t="s">
        <v>86</v>
      </c>
      <c r="AW690" s="276" t="s">
        <v>35</v>
      </c>
      <c r="AX690" s="276" t="s">
        <v>79</v>
      </c>
      <c r="AY690" s="286" t="s">
        <v>160</v>
      </c>
    </row>
    <row r="691" s="276" customFormat="true" ht="12.8" hidden="false" customHeight="false" outlineLevel="0" collapsed="false">
      <c r="B691" s="277"/>
      <c r="C691" s="278"/>
      <c r="D691" s="254" t="s">
        <v>168</v>
      </c>
      <c r="E691" s="279"/>
      <c r="F691" s="280" t="s">
        <v>2140</v>
      </c>
      <c r="G691" s="278"/>
      <c r="H691" s="279"/>
      <c r="I691" s="281"/>
      <c r="J691" s="278"/>
      <c r="K691" s="278"/>
      <c r="L691" s="282"/>
      <c r="M691" s="283"/>
      <c r="N691" s="284"/>
      <c r="O691" s="284"/>
      <c r="P691" s="284"/>
      <c r="Q691" s="284"/>
      <c r="R691" s="284"/>
      <c r="S691" s="284"/>
      <c r="T691" s="285"/>
      <c r="AT691" s="286" t="s">
        <v>168</v>
      </c>
      <c r="AU691" s="286" t="s">
        <v>86</v>
      </c>
      <c r="AV691" s="276" t="s">
        <v>86</v>
      </c>
      <c r="AW691" s="276" t="s">
        <v>35</v>
      </c>
      <c r="AX691" s="276" t="s">
        <v>79</v>
      </c>
      <c r="AY691" s="286" t="s">
        <v>160</v>
      </c>
    </row>
    <row r="692" s="31" customFormat="true" ht="21.75" hidden="false" customHeight="true" outlineLevel="0" collapsed="false">
      <c r="A692" s="24"/>
      <c r="B692" s="25"/>
      <c r="C692" s="287" t="s">
        <v>955</v>
      </c>
      <c r="D692" s="287" t="s">
        <v>262</v>
      </c>
      <c r="E692" s="288" t="s">
        <v>2359</v>
      </c>
      <c r="F692" s="289" t="s">
        <v>2360</v>
      </c>
      <c r="G692" s="290" t="s">
        <v>2135</v>
      </c>
      <c r="H692" s="291" t="n">
        <v>39.147</v>
      </c>
      <c r="I692" s="292"/>
      <c r="J692" s="293" t="n">
        <f aca="false">ROUND(I692*H692,2)</f>
        <v>0</v>
      </c>
      <c r="K692" s="294"/>
      <c r="L692" s="295"/>
      <c r="M692" s="296"/>
      <c r="N692" s="297" t="s">
        <v>44</v>
      </c>
      <c r="O692" s="74"/>
      <c r="P692" s="247" t="n">
        <f aca="false">O692*H692</f>
        <v>0</v>
      </c>
      <c r="Q692" s="247" t="n">
        <v>0</v>
      </c>
      <c r="R692" s="247" t="n">
        <f aca="false">Q692*H692</f>
        <v>0</v>
      </c>
      <c r="S692" s="247" t="n">
        <v>0</v>
      </c>
      <c r="T692" s="248" t="n">
        <f aca="false">S692*H692</f>
        <v>0</v>
      </c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  <c r="AR692" s="249" t="s">
        <v>200</v>
      </c>
      <c r="AT692" s="249" t="s">
        <v>262</v>
      </c>
      <c r="AU692" s="249" t="s">
        <v>86</v>
      </c>
      <c r="AY692" s="3" t="s">
        <v>160</v>
      </c>
      <c r="BE692" s="250" t="n">
        <f aca="false">IF(N692="základní",J692,0)</f>
        <v>0</v>
      </c>
      <c r="BF692" s="250" t="n">
        <f aca="false">IF(N692="snížená",J692,0)</f>
        <v>0</v>
      </c>
      <c r="BG692" s="250" t="n">
        <f aca="false">IF(N692="zákl. přenesená",J692,0)</f>
        <v>0</v>
      </c>
      <c r="BH692" s="250" t="n">
        <f aca="false">IF(N692="sníž. přenesená",J692,0)</f>
        <v>0</v>
      </c>
      <c r="BI692" s="250" t="n">
        <f aca="false">IF(N692="nulová",J692,0)</f>
        <v>0</v>
      </c>
      <c r="BJ692" s="3" t="s">
        <v>86</v>
      </c>
      <c r="BK692" s="250" t="n">
        <f aca="false">ROUND(I692*H692,2)</f>
        <v>0</v>
      </c>
      <c r="BL692" s="3" t="s">
        <v>166</v>
      </c>
      <c r="BM692" s="249" t="s">
        <v>2361</v>
      </c>
    </row>
    <row r="693" s="251" customFormat="true" ht="12.8" hidden="false" customHeight="false" outlineLevel="0" collapsed="false">
      <c r="B693" s="252"/>
      <c r="C693" s="253"/>
      <c r="D693" s="254" t="s">
        <v>168</v>
      </c>
      <c r="E693" s="255"/>
      <c r="F693" s="256" t="s">
        <v>2316</v>
      </c>
      <c r="G693" s="253"/>
      <c r="H693" s="257" t="n">
        <v>39.147</v>
      </c>
      <c r="I693" s="258"/>
      <c r="J693" s="253"/>
      <c r="K693" s="253"/>
      <c r="L693" s="259"/>
      <c r="M693" s="260"/>
      <c r="N693" s="261"/>
      <c r="O693" s="261"/>
      <c r="P693" s="261"/>
      <c r="Q693" s="261"/>
      <c r="R693" s="261"/>
      <c r="S693" s="261"/>
      <c r="T693" s="262"/>
      <c r="AT693" s="263" t="s">
        <v>168</v>
      </c>
      <c r="AU693" s="263" t="s">
        <v>86</v>
      </c>
      <c r="AV693" s="251" t="s">
        <v>88</v>
      </c>
      <c r="AW693" s="251" t="s">
        <v>35</v>
      </c>
      <c r="AX693" s="251" t="s">
        <v>86</v>
      </c>
      <c r="AY693" s="263" t="s">
        <v>160</v>
      </c>
    </row>
    <row r="694" s="264" customFormat="true" ht="12.8" hidden="false" customHeight="false" outlineLevel="0" collapsed="false">
      <c r="B694" s="265"/>
      <c r="C694" s="266"/>
      <c r="D694" s="254" t="s">
        <v>168</v>
      </c>
      <c r="E694" s="267"/>
      <c r="F694" s="268" t="s">
        <v>2137</v>
      </c>
      <c r="G694" s="266"/>
      <c r="H694" s="269" t="n">
        <v>39.147</v>
      </c>
      <c r="I694" s="270"/>
      <c r="J694" s="266"/>
      <c r="K694" s="266"/>
      <c r="L694" s="271"/>
      <c r="M694" s="272"/>
      <c r="N694" s="273"/>
      <c r="O694" s="273"/>
      <c r="P694" s="273"/>
      <c r="Q694" s="273"/>
      <c r="R694" s="273"/>
      <c r="S694" s="273"/>
      <c r="T694" s="274"/>
      <c r="AT694" s="275" t="s">
        <v>168</v>
      </c>
      <c r="AU694" s="275" t="s">
        <v>86</v>
      </c>
      <c r="AV694" s="264" t="s">
        <v>166</v>
      </c>
      <c r="AW694" s="264" t="s">
        <v>35</v>
      </c>
      <c r="AX694" s="264" t="s">
        <v>79</v>
      </c>
      <c r="AY694" s="275" t="s">
        <v>160</v>
      </c>
    </row>
    <row r="695" s="276" customFormat="true" ht="12.8" hidden="false" customHeight="false" outlineLevel="0" collapsed="false">
      <c r="B695" s="277"/>
      <c r="C695" s="278"/>
      <c r="D695" s="254" t="s">
        <v>168</v>
      </c>
      <c r="E695" s="279"/>
      <c r="F695" s="280" t="s">
        <v>2138</v>
      </c>
      <c r="G695" s="278"/>
      <c r="H695" s="279"/>
      <c r="I695" s="281"/>
      <c r="J695" s="278"/>
      <c r="K695" s="278"/>
      <c r="L695" s="282"/>
      <c r="M695" s="283"/>
      <c r="N695" s="284"/>
      <c r="O695" s="284"/>
      <c r="P695" s="284"/>
      <c r="Q695" s="284"/>
      <c r="R695" s="284"/>
      <c r="S695" s="284"/>
      <c r="T695" s="285"/>
      <c r="AT695" s="286" t="s">
        <v>168</v>
      </c>
      <c r="AU695" s="286" t="s">
        <v>86</v>
      </c>
      <c r="AV695" s="276" t="s">
        <v>86</v>
      </c>
      <c r="AW695" s="276" t="s">
        <v>35</v>
      </c>
      <c r="AX695" s="276" t="s">
        <v>79</v>
      </c>
      <c r="AY695" s="286" t="s">
        <v>160</v>
      </c>
    </row>
    <row r="696" s="276" customFormat="true" ht="12.8" hidden="false" customHeight="false" outlineLevel="0" collapsed="false">
      <c r="B696" s="277"/>
      <c r="C696" s="278"/>
      <c r="D696" s="254" t="s">
        <v>168</v>
      </c>
      <c r="E696" s="279"/>
      <c r="F696" s="280" t="s">
        <v>2139</v>
      </c>
      <c r="G696" s="278"/>
      <c r="H696" s="279"/>
      <c r="I696" s="281"/>
      <c r="J696" s="278"/>
      <c r="K696" s="278"/>
      <c r="L696" s="282"/>
      <c r="M696" s="283"/>
      <c r="N696" s="284"/>
      <c r="O696" s="284"/>
      <c r="P696" s="284"/>
      <c r="Q696" s="284"/>
      <c r="R696" s="284"/>
      <c r="S696" s="284"/>
      <c r="T696" s="285"/>
      <c r="AT696" s="286" t="s">
        <v>168</v>
      </c>
      <c r="AU696" s="286" t="s">
        <v>86</v>
      </c>
      <c r="AV696" s="276" t="s">
        <v>86</v>
      </c>
      <c r="AW696" s="276" t="s">
        <v>35</v>
      </c>
      <c r="AX696" s="276" t="s">
        <v>79</v>
      </c>
      <c r="AY696" s="286" t="s">
        <v>160</v>
      </c>
    </row>
    <row r="697" s="276" customFormat="true" ht="12.8" hidden="false" customHeight="false" outlineLevel="0" collapsed="false">
      <c r="B697" s="277"/>
      <c r="C697" s="278"/>
      <c r="D697" s="254" t="s">
        <v>168</v>
      </c>
      <c r="E697" s="279"/>
      <c r="F697" s="280" t="s">
        <v>2140</v>
      </c>
      <c r="G697" s="278"/>
      <c r="H697" s="279"/>
      <c r="I697" s="281"/>
      <c r="J697" s="278"/>
      <c r="K697" s="278"/>
      <c r="L697" s="282"/>
      <c r="M697" s="283"/>
      <c r="N697" s="284"/>
      <c r="O697" s="284"/>
      <c r="P697" s="284"/>
      <c r="Q697" s="284"/>
      <c r="R697" s="284"/>
      <c r="S697" s="284"/>
      <c r="T697" s="285"/>
      <c r="AT697" s="286" t="s">
        <v>168</v>
      </c>
      <c r="AU697" s="286" t="s">
        <v>86</v>
      </c>
      <c r="AV697" s="276" t="s">
        <v>86</v>
      </c>
      <c r="AW697" s="276" t="s">
        <v>35</v>
      </c>
      <c r="AX697" s="276" t="s">
        <v>79</v>
      </c>
      <c r="AY697" s="286" t="s">
        <v>160</v>
      </c>
    </row>
    <row r="698" s="31" customFormat="true" ht="16.5" hidden="false" customHeight="true" outlineLevel="0" collapsed="false">
      <c r="A698" s="24"/>
      <c r="B698" s="25"/>
      <c r="C698" s="287" t="s">
        <v>959</v>
      </c>
      <c r="D698" s="287" t="s">
        <v>262</v>
      </c>
      <c r="E698" s="288" t="s">
        <v>2362</v>
      </c>
      <c r="F698" s="289" t="s">
        <v>2363</v>
      </c>
      <c r="G698" s="290" t="s">
        <v>2135</v>
      </c>
      <c r="H698" s="291" t="n">
        <v>3.011</v>
      </c>
      <c r="I698" s="292"/>
      <c r="J698" s="293" t="n">
        <f aca="false">ROUND(I698*H698,2)</f>
        <v>0</v>
      </c>
      <c r="K698" s="294"/>
      <c r="L698" s="295"/>
      <c r="M698" s="296"/>
      <c r="N698" s="297" t="s">
        <v>44</v>
      </c>
      <c r="O698" s="74"/>
      <c r="P698" s="247" t="n">
        <f aca="false">O698*H698</f>
        <v>0</v>
      </c>
      <c r="Q698" s="247" t="n">
        <v>0</v>
      </c>
      <c r="R698" s="247" t="n">
        <f aca="false">Q698*H698</f>
        <v>0</v>
      </c>
      <c r="S698" s="247" t="n">
        <v>0</v>
      </c>
      <c r="T698" s="248" t="n">
        <f aca="false">S698*H698</f>
        <v>0</v>
      </c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  <c r="AR698" s="249" t="s">
        <v>200</v>
      </c>
      <c r="AT698" s="249" t="s">
        <v>262</v>
      </c>
      <c r="AU698" s="249" t="s">
        <v>86</v>
      </c>
      <c r="AY698" s="3" t="s">
        <v>160</v>
      </c>
      <c r="BE698" s="250" t="n">
        <f aca="false">IF(N698="základní",J698,0)</f>
        <v>0</v>
      </c>
      <c r="BF698" s="250" t="n">
        <f aca="false">IF(N698="snížená",J698,0)</f>
        <v>0</v>
      </c>
      <c r="BG698" s="250" t="n">
        <f aca="false">IF(N698="zákl. přenesená",J698,0)</f>
        <v>0</v>
      </c>
      <c r="BH698" s="250" t="n">
        <f aca="false">IF(N698="sníž. přenesená",J698,0)</f>
        <v>0</v>
      </c>
      <c r="BI698" s="250" t="n">
        <f aca="false">IF(N698="nulová",J698,0)</f>
        <v>0</v>
      </c>
      <c r="BJ698" s="3" t="s">
        <v>86</v>
      </c>
      <c r="BK698" s="250" t="n">
        <f aca="false">ROUND(I698*H698,2)</f>
        <v>0</v>
      </c>
      <c r="BL698" s="3" t="s">
        <v>166</v>
      </c>
      <c r="BM698" s="249" t="s">
        <v>2364</v>
      </c>
    </row>
    <row r="699" s="251" customFormat="true" ht="12.8" hidden="false" customHeight="false" outlineLevel="0" collapsed="false">
      <c r="B699" s="252"/>
      <c r="C699" s="253"/>
      <c r="D699" s="254" t="s">
        <v>168</v>
      </c>
      <c r="E699" s="255"/>
      <c r="F699" s="256" t="s">
        <v>2151</v>
      </c>
      <c r="G699" s="253"/>
      <c r="H699" s="257" t="n">
        <v>3.011</v>
      </c>
      <c r="I699" s="258"/>
      <c r="J699" s="253"/>
      <c r="K699" s="253"/>
      <c r="L699" s="259"/>
      <c r="M699" s="260"/>
      <c r="N699" s="261"/>
      <c r="O699" s="261"/>
      <c r="P699" s="261"/>
      <c r="Q699" s="261"/>
      <c r="R699" s="261"/>
      <c r="S699" s="261"/>
      <c r="T699" s="262"/>
      <c r="AT699" s="263" t="s">
        <v>168</v>
      </c>
      <c r="AU699" s="263" t="s">
        <v>86</v>
      </c>
      <c r="AV699" s="251" t="s">
        <v>88</v>
      </c>
      <c r="AW699" s="251" t="s">
        <v>35</v>
      </c>
      <c r="AX699" s="251" t="s">
        <v>86</v>
      </c>
      <c r="AY699" s="263" t="s">
        <v>160</v>
      </c>
    </row>
    <row r="700" s="264" customFormat="true" ht="12.8" hidden="false" customHeight="false" outlineLevel="0" collapsed="false">
      <c r="B700" s="265"/>
      <c r="C700" s="266"/>
      <c r="D700" s="254" t="s">
        <v>168</v>
      </c>
      <c r="E700" s="267"/>
      <c r="F700" s="268" t="s">
        <v>2137</v>
      </c>
      <c r="G700" s="266"/>
      <c r="H700" s="269" t="n">
        <v>3.011</v>
      </c>
      <c r="I700" s="270"/>
      <c r="J700" s="266"/>
      <c r="K700" s="266"/>
      <c r="L700" s="271"/>
      <c r="M700" s="272"/>
      <c r="N700" s="273"/>
      <c r="O700" s="273"/>
      <c r="P700" s="273"/>
      <c r="Q700" s="273"/>
      <c r="R700" s="273"/>
      <c r="S700" s="273"/>
      <c r="T700" s="274"/>
      <c r="AT700" s="275" t="s">
        <v>168</v>
      </c>
      <c r="AU700" s="275" t="s">
        <v>86</v>
      </c>
      <c r="AV700" s="264" t="s">
        <v>166</v>
      </c>
      <c r="AW700" s="264" t="s">
        <v>35</v>
      </c>
      <c r="AX700" s="264" t="s">
        <v>79</v>
      </c>
      <c r="AY700" s="275" t="s">
        <v>160</v>
      </c>
    </row>
    <row r="701" s="276" customFormat="true" ht="12.8" hidden="false" customHeight="false" outlineLevel="0" collapsed="false">
      <c r="B701" s="277"/>
      <c r="C701" s="278"/>
      <c r="D701" s="254" t="s">
        <v>168</v>
      </c>
      <c r="E701" s="279"/>
      <c r="F701" s="280" t="s">
        <v>2138</v>
      </c>
      <c r="G701" s="278"/>
      <c r="H701" s="279"/>
      <c r="I701" s="281"/>
      <c r="J701" s="278"/>
      <c r="K701" s="278"/>
      <c r="L701" s="282"/>
      <c r="M701" s="283"/>
      <c r="N701" s="284"/>
      <c r="O701" s="284"/>
      <c r="P701" s="284"/>
      <c r="Q701" s="284"/>
      <c r="R701" s="284"/>
      <c r="S701" s="284"/>
      <c r="T701" s="285"/>
      <c r="AT701" s="286" t="s">
        <v>168</v>
      </c>
      <c r="AU701" s="286" t="s">
        <v>86</v>
      </c>
      <c r="AV701" s="276" t="s">
        <v>86</v>
      </c>
      <c r="AW701" s="276" t="s">
        <v>35</v>
      </c>
      <c r="AX701" s="276" t="s">
        <v>79</v>
      </c>
      <c r="AY701" s="286" t="s">
        <v>160</v>
      </c>
    </row>
    <row r="702" s="276" customFormat="true" ht="12.8" hidden="false" customHeight="false" outlineLevel="0" collapsed="false">
      <c r="B702" s="277"/>
      <c r="C702" s="278"/>
      <c r="D702" s="254" t="s">
        <v>168</v>
      </c>
      <c r="E702" s="279"/>
      <c r="F702" s="280" t="s">
        <v>2139</v>
      </c>
      <c r="G702" s="278"/>
      <c r="H702" s="279"/>
      <c r="I702" s="281"/>
      <c r="J702" s="278"/>
      <c r="K702" s="278"/>
      <c r="L702" s="282"/>
      <c r="M702" s="283"/>
      <c r="N702" s="284"/>
      <c r="O702" s="284"/>
      <c r="P702" s="284"/>
      <c r="Q702" s="284"/>
      <c r="R702" s="284"/>
      <c r="S702" s="284"/>
      <c r="T702" s="285"/>
      <c r="AT702" s="286" t="s">
        <v>168</v>
      </c>
      <c r="AU702" s="286" t="s">
        <v>86</v>
      </c>
      <c r="AV702" s="276" t="s">
        <v>86</v>
      </c>
      <c r="AW702" s="276" t="s">
        <v>35</v>
      </c>
      <c r="AX702" s="276" t="s">
        <v>79</v>
      </c>
      <c r="AY702" s="286" t="s">
        <v>160</v>
      </c>
    </row>
    <row r="703" s="276" customFormat="true" ht="12.8" hidden="false" customHeight="false" outlineLevel="0" collapsed="false">
      <c r="B703" s="277"/>
      <c r="C703" s="278"/>
      <c r="D703" s="254" t="s">
        <v>168</v>
      </c>
      <c r="E703" s="279"/>
      <c r="F703" s="280" t="s">
        <v>2140</v>
      </c>
      <c r="G703" s="278"/>
      <c r="H703" s="279"/>
      <c r="I703" s="281"/>
      <c r="J703" s="278"/>
      <c r="K703" s="278"/>
      <c r="L703" s="282"/>
      <c r="M703" s="283"/>
      <c r="N703" s="284"/>
      <c r="O703" s="284"/>
      <c r="P703" s="284"/>
      <c r="Q703" s="284"/>
      <c r="R703" s="284"/>
      <c r="S703" s="284"/>
      <c r="T703" s="285"/>
      <c r="AT703" s="286" t="s">
        <v>168</v>
      </c>
      <c r="AU703" s="286" t="s">
        <v>86</v>
      </c>
      <c r="AV703" s="276" t="s">
        <v>86</v>
      </c>
      <c r="AW703" s="276" t="s">
        <v>35</v>
      </c>
      <c r="AX703" s="276" t="s">
        <v>79</v>
      </c>
      <c r="AY703" s="286" t="s">
        <v>160</v>
      </c>
    </row>
    <row r="704" s="31" customFormat="true" ht="16.5" hidden="false" customHeight="true" outlineLevel="0" collapsed="false">
      <c r="A704" s="24"/>
      <c r="B704" s="25"/>
      <c r="C704" s="287" t="s">
        <v>965</v>
      </c>
      <c r="D704" s="287" t="s">
        <v>262</v>
      </c>
      <c r="E704" s="288" t="s">
        <v>2365</v>
      </c>
      <c r="F704" s="289" t="s">
        <v>2366</v>
      </c>
      <c r="G704" s="290" t="s">
        <v>2135</v>
      </c>
      <c r="H704" s="291" t="n">
        <v>3.011</v>
      </c>
      <c r="I704" s="292"/>
      <c r="J704" s="293" t="n">
        <f aca="false">ROUND(I704*H704,2)</f>
        <v>0</v>
      </c>
      <c r="K704" s="294"/>
      <c r="L704" s="295"/>
      <c r="M704" s="296"/>
      <c r="N704" s="297" t="s">
        <v>44</v>
      </c>
      <c r="O704" s="74"/>
      <c r="P704" s="247" t="n">
        <f aca="false">O704*H704</f>
        <v>0</v>
      </c>
      <c r="Q704" s="247" t="n">
        <v>0</v>
      </c>
      <c r="R704" s="247" t="n">
        <f aca="false">Q704*H704</f>
        <v>0</v>
      </c>
      <c r="S704" s="247" t="n">
        <v>0</v>
      </c>
      <c r="T704" s="248" t="n">
        <f aca="false">S704*H704</f>
        <v>0</v>
      </c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  <c r="AR704" s="249" t="s">
        <v>200</v>
      </c>
      <c r="AT704" s="249" t="s">
        <v>262</v>
      </c>
      <c r="AU704" s="249" t="s">
        <v>86</v>
      </c>
      <c r="AY704" s="3" t="s">
        <v>160</v>
      </c>
      <c r="BE704" s="250" t="n">
        <f aca="false">IF(N704="základní",J704,0)</f>
        <v>0</v>
      </c>
      <c r="BF704" s="250" t="n">
        <f aca="false">IF(N704="snížená",J704,0)</f>
        <v>0</v>
      </c>
      <c r="BG704" s="250" t="n">
        <f aca="false">IF(N704="zákl. přenesená",J704,0)</f>
        <v>0</v>
      </c>
      <c r="BH704" s="250" t="n">
        <f aca="false">IF(N704="sníž. přenesená",J704,0)</f>
        <v>0</v>
      </c>
      <c r="BI704" s="250" t="n">
        <f aca="false">IF(N704="nulová",J704,0)</f>
        <v>0</v>
      </c>
      <c r="BJ704" s="3" t="s">
        <v>86</v>
      </c>
      <c r="BK704" s="250" t="n">
        <f aca="false">ROUND(I704*H704,2)</f>
        <v>0</v>
      </c>
      <c r="BL704" s="3" t="s">
        <v>166</v>
      </c>
      <c r="BM704" s="249" t="s">
        <v>2367</v>
      </c>
    </row>
    <row r="705" s="251" customFormat="true" ht="12.8" hidden="false" customHeight="false" outlineLevel="0" collapsed="false">
      <c r="B705" s="252"/>
      <c r="C705" s="253"/>
      <c r="D705" s="254" t="s">
        <v>168</v>
      </c>
      <c r="E705" s="255"/>
      <c r="F705" s="256" t="s">
        <v>2151</v>
      </c>
      <c r="G705" s="253"/>
      <c r="H705" s="257" t="n">
        <v>3.011</v>
      </c>
      <c r="I705" s="258"/>
      <c r="J705" s="253"/>
      <c r="K705" s="253"/>
      <c r="L705" s="259"/>
      <c r="M705" s="260"/>
      <c r="N705" s="261"/>
      <c r="O705" s="261"/>
      <c r="P705" s="261"/>
      <c r="Q705" s="261"/>
      <c r="R705" s="261"/>
      <c r="S705" s="261"/>
      <c r="T705" s="262"/>
      <c r="AT705" s="263" t="s">
        <v>168</v>
      </c>
      <c r="AU705" s="263" t="s">
        <v>86</v>
      </c>
      <c r="AV705" s="251" t="s">
        <v>88</v>
      </c>
      <c r="AW705" s="251" t="s">
        <v>35</v>
      </c>
      <c r="AX705" s="251" t="s">
        <v>86</v>
      </c>
      <c r="AY705" s="263" t="s">
        <v>160</v>
      </c>
    </row>
    <row r="706" s="264" customFormat="true" ht="12.8" hidden="false" customHeight="false" outlineLevel="0" collapsed="false">
      <c r="B706" s="265"/>
      <c r="C706" s="266"/>
      <c r="D706" s="254" t="s">
        <v>168</v>
      </c>
      <c r="E706" s="267"/>
      <c r="F706" s="268" t="s">
        <v>2137</v>
      </c>
      <c r="G706" s="266"/>
      <c r="H706" s="269" t="n">
        <v>3.011</v>
      </c>
      <c r="I706" s="270"/>
      <c r="J706" s="266"/>
      <c r="K706" s="266"/>
      <c r="L706" s="271"/>
      <c r="M706" s="272"/>
      <c r="N706" s="273"/>
      <c r="O706" s="273"/>
      <c r="P706" s="273"/>
      <c r="Q706" s="273"/>
      <c r="R706" s="273"/>
      <c r="S706" s="273"/>
      <c r="T706" s="274"/>
      <c r="AT706" s="275" t="s">
        <v>168</v>
      </c>
      <c r="AU706" s="275" t="s">
        <v>86</v>
      </c>
      <c r="AV706" s="264" t="s">
        <v>166</v>
      </c>
      <c r="AW706" s="264" t="s">
        <v>35</v>
      </c>
      <c r="AX706" s="264" t="s">
        <v>79</v>
      </c>
      <c r="AY706" s="275" t="s">
        <v>160</v>
      </c>
    </row>
    <row r="707" s="276" customFormat="true" ht="12.8" hidden="false" customHeight="false" outlineLevel="0" collapsed="false">
      <c r="B707" s="277"/>
      <c r="C707" s="278"/>
      <c r="D707" s="254" t="s">
        <v>168</v>
      </c>
      <c r="E707" s="279"/>
      <c r="F707" s="280" t="s">
        <v>2138</v>
      </c>
      <c r="G707" s="278"/>
      <c r="H707" s="279"/>
      <c r="I707" s="281"/>
      <c r="J707" s="278"/>
      <c r="K707" s="278"/>
      <c r="L707" s="282"/>
      <c r="M707" s="283"/>
      <c r="N707" s="284"/>
      <c r="O707" s="284"/>
      <c r="P707" s="284"/>
      <c r="Q707" s="284"/>
      <c r="R707" s="284"/>
      <c r="S707" s="284"/>
      <c r="T707" s="285"/>
      <c r="AT707" s="286" t="s">
        <v>168</v>
      </c>
      <c r="AU707" s="286" t="s">
        <v>86</v>
      </c>
      <c r="AV707" s="276" t="s">
        <v>86</v>
      </c>
      <c r="AW707" s="276" t="s">
        <v>35</v>
      </c>
      <c r="AX707" s="276" t="s">
        <v>79</v>
      </c>
      <c r="AY707" s="286" t="s">
        <v>160</v>
      </c>
    </row>
    <row r="708" s="276" customFormat="true" ht="12.8" hidden="false" customHeight="false" outlineLevel="0" collapsed="false">
      <c r="B708" s="277"/>
      <c r="C708" s="278"/>
      <c r="D708" s="254" t="s">
        <v>168</v>
      </c>
      <c r="E708" s="279"/>
      <c r="F708" s="280" t="s">
        <v>2139</v>
      </c>
      <c r="G708" s="278"/>
      <c r="H708" s="279"/>
      <c r="I708" s="281"/>
      <c r="J708" s="278"/>
      <c r="K708" s="278"/>
      <c r="L708" s="282"/>
      <c r="M708" s="283"/>
      <c r="N708" s="284"/>
      <c r="O708" s="284"/>
      <c r="P708" s="284"/>
      <c r="Q708" s="284"/>
      <c r="R708" s="284"/>
      <c r="S708" s="284"/>
      <c r="T708" s="285"/>
      <c r="AT708" s="286" t="s">
        <v>168</v>
      </c>
      <c r="AU708" s="286" t="s">
        <v>86</v>
      </c>
      <c r="AV708" s="276" t="s">
        <v>86</v>
      </c>
      <c r="AW708" s="276" t="s">
        <v>35</v>
      </c>
      <c r="AX708" s="276" t="s">
        <v>79</v>
      </c>
      <c r="AY708" s="286" t="s">
        <v>160</v>
      </c>
    </row>
    <row r="709" s="276" customFormat="true" ht="12.8" hidden="false" customHeight="false" outlineLevel="0" collapsed="false">
      <c r="B709" s="277"/>
      <c r="C709" s="278"/>
      <c r="D709" s="254" t="s">
        <v>168</v>
      </c>
      <c r="E709" s="279"/>
      <c r="F709" s="280" t="s">
        <v>2140</v>
      </c>
      <c r="G709" s="278"/>
      <c r="H709" s="279"/>
      <c r="I709" s="281"/>
      <c r="J709" s="278"/>
      <c r="K709" s="278"/>
      <c r="L709" s="282"/>
      <c r="M709" s="283"/>
      <c r="N709" s="284"/>
      <c r="O709" s="284"/>
      <c r="P709" s="284"/>
      <c r="Q709" s="284"/>
      <c r="R709" s="284"/>
      <c r="S709" s="284"/>
      <c r="T709" s="285"/>
      <c r="AT709" s="286" t="s">
        <v>168</v>
      </c>
      <c r="AU709" s="286" t="s">
        <v>86</v>
      </c>
      <c r="AV709" s="276" t="s">
        <v>86</v>
      </c>
      <c r="AW709" s="276" t="s">
        <v>35</v>
      </c>
      <c r="AX709" s="276" t="s">
        <v>79</v>
      </c>
      <c r="AY709" s="286" t="s">
        <v>160</v>
      </c>
    </row>
    <row r="710" s="31" customFormat="true" ht="21.75" hidden="false" customHeight="true" outlineLevel="0" collapsed="false">
      <c r="A710" s="24"/>
      <c r="B710" s="25"/>
      <c r="C710" s="287" t="s">
        <v>969</v>
      </c>
      <c r="D710" s="287" t="s">
        <v>262</v>
      </c>
      <c r="E710" s="288" t="s">
        <v>2368</v>
      </c>
      <c r="F710" s="289" t="s">
        <v>2369</v>
      </c>
      <c r="G710" s="290" t="s">
        <v>2135</v>
      </c>
      <c r="H710" s="291" t="n">
        <v>3.011</v>
      </c>
      <c r="I710" s="292"/>
      <c r="J710" s="293" t="n">
        <f aca="false">ROUND(I710*H710,2)</f>
        <v>0</v>
      </c>
      <c r="K710" s="294"/>
      <c r="L710" s="295"/>
      <c r="M710" s="296"/>
      <c r="N710" s="297" t="s">
        <v>44</v>
      </c>
      <c r="O710" s="74"/>
      <c r="P710" s="247" t="n">
        <f aca="false">O710*H710</f>
        <v>0</v>
      </c>
      <c r="Q710" s="247" t="n">
        <v>0</v>
      </c>
      <c r="R710" s="247" t="n">
        <f aca="false">Q710*H710</f>
        <v>0</v>
      </c>
      <c r="S710" s="247" t="n">
        <v>0</v>
      </c>
      <c r="T710" s="248" t="n">
        <f aca="false">S710*H710</f>
        <v>0</v>
      </c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  <c r="AR710" s="249" t="s">
        <v>200</v>
      </c>
      <c r="AT710" s="249" t="s">
        <v>262</v>
      </c>
      <c r="AU710" s="249" t="s">
        <v>86</v>
      </c>
      <c r="AY710" s="3" t="s">
        <v>160</v>
      </c>
      <c r="BE710" s="250" t="n">
        <f aca="false">IF(N710="základní",J710,0)</f>
        <v>0</v>
      </c>
      <c r="BF710" s="250" t="n">
        <f aca="false">IF(N710="snížená",J710,0)</f>
        <v>0</v>
      </c>
      <c r="BG710" s="250" t="n">
        <f aca="false">IF(N710="zákl. přenesená",J710,0)</f>
        <v>0</v>
      </c>
      <c r="BH710" s="250" t="n">
        <f aca="false">IF(N710="sníž. přenesená",J710,0)</f>
        <v>0</v>
      </c>
      <c r="BI710" s="250" t="n">
        <f aca="false">IF(N710="nulová",J710,0)</f>
        <v>0</v>
      </c>
      <c r="BJ710" s="3" t="s">
        <v>86</v>
      </c>
      <c r="BK710" s="250" t="n">
        <f aca="false">ROUND(I710*H710,2)</f>
        <v>0</v>
      </c>
      <c r="BL710" s="3" t="s">
        <v>166</v>
      </c>
      <c r="BM710" s="249" t="s">
        <v>2370</v>
      </c>
    </row>
    <row r="711" s="251" customFormat="true" ht="12.8" hidden="false" customHeight="false" outlineLevel="0" collapsed="false">
      <c r="B711" s="252"/>
      <c r="C711" s="253"/>
      <c r="D711" s="254" t="s">
        <v>168</v>
      </c>
      <c r="E711" s="255"/>
      <c r="F711" s="256" t="s">
        <v>2151</v>
      </c>
      <c r="G711" s="253"/>
      <c r="H711" s="257" t="n">
        <v>3.011</v>
      </c>
      <c r="I711" s="258"/>
      <c r="J711" s="253"/>
      <c r="K711" s="253"/>
      <c r="L711" s="259"/>
      <c r="M711" s="260"/>
      <c r="N711" s="261"/>
      <c r="O711" s="261"/>
      <c r="P711" s="261"/>
      <c r="Q711" s="261"/>
      <c r="R711" s="261"/>
      <c r="S711" s="261"/>
      <c r="T711" s="262"/>
      <c r="AT711" s="263" t="s">
        <v>168</v>
      </c>
      <c r="AU711" s="263" t="s">
        <v>86</v>
      </c>
      <c r="AV711" s="251" t="s">
        <v>88</v>
      </c>
      <c r="AW711" s="251" t="s">
        <v>35</v>
      </c>
      <c r="AX711" s="251" t="s">
        <v>86</v>
      </c>
      <c r="AY711" s="263" t="s">
        <v>160</v>
      </c>
    </row>
    <row r="712" s="264" customFormat="true" ht="12.8" hidden="false" customHeight="false" outlineLevel="0" collapsed="false">
      <c r="B712" s="265"/>
      <c r="C712" s="266"/>
      <c r="D712" s="254" t="s">
        <v>168</v>
      </c>
      <c r="E712" s="267"/>
      <c r="F712" s="268" t="s">
        <v>2137</v>
      </c>
      <c r="G712" s="266"/>
      <c r="H712" s="269" t="n">
        <v>3.011</v>
      </c>
      <c r="I712" s="270"/>
      <c r="J712" s="266"/>
      <c r="K712" s="266"/>
      <c r="L712" s="271"/>
      <c r="M712" s="272"/>
      <c r="N712" s="273"/>
      <c r="O712" s="273"/>
      <c r="P712" s="273"/>
      <c r="Q712" s="273"/>
      <c r="R712" s="273"/>
      <c r="S712" s="273"/>
      <c r="T712" s="274"/>
      <c r="AT712" s="275" t="s">
        <v>168</v>
      </c>
      <c r="AU712" s="275" t="s">
        <v>86</v>
      </c>
      <c r="AV712" s="264" t="s">
        <v>166</v>
      </c>
      <c r="AW712" s="264" t="s">
        <v>35</v>
      </c>
      <c r="AX712" s="264" t="s">
        <v>79</v>
      </c>
      <c r="AY712" s="275" t="s">
        <v>160</v>
      </c>
    </row>
    <row r="713" s="276" customFormat="true" ht="12.8" hidden="false" customHeight="false" outlineLevel="0" collapsed="false">
      <c r="B713" s="277"/>
      <c r="C713" s="278"/>
      <c r="D713" s="254" t="s">
        <v>168</v>
      </c>
      <c r="E713" s="279"/>
      <c r="F713" s="280" t="s">
        <v>2138</v>
      </c>
      <c r="G713" s="278"/>
      <c r="H713" s="279"/>
      <c r="I713" s="281"/>
      <c r="J713" s="278"/>
      <c r="K713" s="278"/>
      <c r="L713" s="282"/>
      <c r="M713" s="283"/>
      <c r="N713" s="284"/>
      <c r="O713" s="284"/>
      <c r="P713" s="284"/>
      <c r="Q713" s="284"/>
      <c r="R713" s="284"/>
      <c r="S713" s="284"/>
      <c r="T713" s="285"/>
      <c r="AT713" s="286" t="s">
        <v>168</v>
      </c>
      <c r="AU713" s="286" t="s">
        <v>86</v>
      </c>
      <c r="AV713" s="276" t="s">
        <v>86</v>
      </c>
      <c r="AW713" s="276" t="s">
        <v>35</v>
      </c>
      <c r="AX713" s="276" t="s">
        <v>79</v>
      </c>
      <c r="AY713" s="286" t="s">
        <v>160</v>
      </c>
    </row>
    <row r="714" s="276" customFormat="true" ht="12.8" hidden="false" customHeight="false" outlineLevel="0" collapsed="false">
      <c r="B714" s="277"/>
      <c r="C714" s="278"/>
      <c r="D714" s="254" t="s">
        <v>168</v>
      </c>
      <c r="E714" s="279"/>
      <c r="F714" s="280" t="s">
        <v>2139</v>
      </c>
      <c r="G714" s="278"/>
      <c r="H714" s="279"/>
      <c r="I714" s="281"/>
      <c r="J714" s="278"/>
      <c r="K714" s="278"/>
      <c r="L714" s="282"/>
      <c r="M714" s="283"/>
      <c r="N714" s="284"/>
      <c r="O714" s="284"/>
      <c r="P714" s="284"/>
      <c r="Q714" s="284"/>
      <c r="R714" s="284"/>
      <c r="S714" s="284"/>
      <c r="T714" s="285"/>
      <c r="AT714" s="286" t="s">
        <v>168</v>
      </c>
      <c r="AU714" s="286" t="s">
        <v>86</v>
      </c>
      <c r="AV714" s="276" t="s">
        <v>86</v>
      </c>
      <c r="AW714" s="276" t="s">
        <v>35</v>
      </c>
      <c r="AX714" s="276" t="s">
        <v>79</v>
      </c>
      <c r="AY714" s="286" t="s">
        <v>160</v>
      </c>
    </row>
    <row r="715" s="276" customFormat="true" ht="12.8" hidden="false" customHeight="false" outlineLevel="0" collapsed="false">
      <c r="B715" s="277"/>
      <c r="C715" s="278"/>
      <c r="D715" s="254" t="s">
        <v>168</v>
      </c>
      <c r="E715" s="279"/>
      <c r="F715" s="280" t="s">
        <v>2140</v>
      </c>
      <c r="G715" s="278"/>
      <c r="H715" s="279"/>
      <c r="I715" s="281"/>
      <c r="J715" s="278"/>
      <c r="K715" s="278"/>
      <c r="L715" s="282"/>
      <c r="M715" s="283"/>
      <c r="N715" s="284"/>
      <c r="O715" s="284"/>
      <c r="P715" s="284"/>
      <c r="Q715" s="284"/>
      <c r="R715" s="284"/>
      <c r="S715" s="284"/>
      <c r="T715" s="285"/>
      <c r="AT715" s="286" t="s">
        <v>168</v>
      </c>
      <c r="AU715" s="286" t="s">
        <v>86</v>
      </c>
      <c r="AV715" s="276" t="s">
        <v>86</v>
      </c>
      <c r="AW715" s="276" t="s">
        <v>35</v>
      </c>
      <c r="AX715" s="276" t="s">
        <v>79</v>
      </c>
      <c r="AY715" s="286" t="s">
        <v>160</v>
      </c>
    </row>
    <row r="716" s="31" customFormat="true" ht="16.5" hidden="false" customHeight="true" outlineLevel="0" collapsed="false">
      <c r="A716" s="24"/>
      <c r="B716" s="25"/>
      <c r="C716" s="287" t="s">
        <v>975</v>
      </c>
      <c r="D716" s="287" t="s">
        <v>262</v>
      </c>
      <c r="E716" s="288" t="s">
        <v>2371</v>
      </c>
      <c r="F716" s="289" t="s">
        <v>2372</v>
      </c>
      <c r="G716" s="290" t="s">
        <v>2135</v>
      </c>
      <c r="H716" s="291" t="n">
        <v>4.216</v>
      </c>
      <c r="I716" s="292"/>
      <c r="J716" s="293" t="n">
        <f aca="false">ROUND(I716*H716,2)</f>
        <v>0</v>
      </c>
      <c r="K716" s="294"/>
      <c r="L716" s="295"/>
      <c r="M716" s="296"/>
      <c r="N716" s="297" t="s">
        <v>44</v>
      </c>
      <c r="O716" s="74"/>
      <c r="P716" s="247" t="n">
        <f aca="false">O716*H716</f>
        <v>0</v>
      </c>
      <c r="Q716" s="247" t="n">
        <v>0</v>
      </c>
      <c r="R716" s="247" t="n">
        <f aca="false">Q716*H716</f>
        <v>0</v>
      </c>
      <c r="S716" s="247" t="n">
        <v>0</v>
      </c>
      <c r="T716" s="248" t="n">
        <f aca="false">S716*H716</f>
        <v>0</v>
      </c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  <c r="AR716" s="249" t="s">
        <v>200</v>
      </c>
      <c r="AT716" s="249" t="s">
        <v>262</v>
      </c>
      <c r="AU716" s="249" t="s">
        <v>86</v>
      </c>
      <c r="AY716" s="3" t="s">
        <v>160</v>
      </c>
      <c r="BE716" s="250" t="n">
        <f aca="false">IF(N716="základní",J716,0)</f>
        <v>0</v>
      </c>
      <c r="BF716" s="250" t="n">
        <f aca="false">IF(N716="snížená",J716,0)</f>
        <v>0</v>
      </c>
      <c r="BG716" s="250" t="n">
        <f aca="false">IF(N716="zákl. přenesená",J716,0)</f>
        <v>0</v>
      </c>
      <c r="BH716" s="250" t="n">
        <f aca="false">IF(N716="sníž. přenesená",J716,0)</f>
        <v>0</v>
      </c>
      <c r="BI716" s="250" t="n">
        <f aca="false">IF(N716="nulová",J716,0)</f>
        <v>0</v>
      </c>
      <c r="BJ716" s="3" t="s">
        <v>86</v>
      </c>
      <c r="BK716" s="250" t="n">
        <f aca="false">ROUND(I716*H716,2)</f>
        <v>0</v>
      </c>
      <c r="BL716" s="3" t="s">
        <v>166</v>
      </c>
      <c r="BM716" s="249" t="s">
        <v>2373</v>
      </c>
    </row>
    <row r="717" s="251" customFormat="true" ht="12.8" hidden="false" customHeight="false" outlineLevel="0" collapsed="false">
      <c r="B717" s="252"/>
      <c r="C717" s="253"/>
      <c r="D717" s="254" t="s">
        <v>168</v>
      </c>
      <c r="E717" s="255"/>
      <c r="F717" s="256" t="s">
        <v>2345</v>
      </c>
      <c r="G717" s="253"/>
      <c r="H717" s="257" t="n">
        <v>4.216</v>
      </c>
      <c r="I717" s="258"/>
      <c r="J717" s="253"/>
      <c r="K717" s="253"/>
      <c r="L717" s="259"/>
      <c r="M717" s="260"/>
      <c r="N717" s="261"/>
      <c r="O717" s="261"/>
      <c r="P717" s="261"/>
      <c r="Q717" s="261"/>
      <c r="R717" s="261"/>
      <c r="S717" s="261"/>
      <c r="T717" s="262"/>
      <c r="AT717" s="263" t="s">
        <v>168</v>
      </c>
      <c r="AU717" s="263" t="s">
        <v>86</v>
      </c>
      <c r="AV717" s="251" t="s">
        <v>88</v>
      </c>
      <c r="AW717" s="251" t="s">
        <v>35</v>
      </c>
      <c r="AX717" s="251" t="s">
        <v>86</v>
      </c>
      <c r="AY717" s="263" t="s">
        <v>160</v>
      </c>
    </row>
    <row r="718" s="264" customFormat="true" ht="12.8" hidden="false" customHeight="false" outlineLevel="0" collapsed="false">
      <c r="B718" s="265"/>
      <c r="C718" s="266"/>
      <c r="D718" s="254" t="s">
        <v>168</v>
      </c>
      <c r="E718" s="267"/>
      <c r="F718" s="268" t="s">
        <v>2137</v>
      </c>
      <c r="G718" s="266"/>
      <c r="H718" s="269" t="n">
        <v>4.216</v>
      </c>
      <c r="I718" s="270"/>
      <c r="J718" s="266"/>
      <c r="K718" s="266"/>
      <c r="L718" s="271"/>
      <c r="M718" s="272"/>
      <c r="N718" s="273"/>
      <c r="O718" s="273"/>
      <c r="P718" s="273"/>
      <c r="Q718" s="273"/>
      <c r="R718" s="273"/>
      <c r="S718" s="273"/>
      <c r="T718" s="274"/>
      <c r="AT718" s="275" t="s">
        <v>168</v>
      </c>
      <c r="AU718" s="275" t="s">
        <v>86</v>
      </c>
      <c r="AV718" s="264" t="s">
        <v>166</v>
      </c>
      <c r="AW718" s="264" t="s">
        <v>35</v>
      </c>
      <c r="AX718" s="264" t="s">
        <v>79</v>
      </c>
      <c r="AY718" s="275" t="s">
        <v>160</v>
      </c>
    </row>
    <row r="719" s="276" customFormat="true" ht="12.8" hidden="false" customHeight="false" outlineLevel="0" collapsed="false">
      <c r="B719" s="277"/>
      <c r="C719" s="278"/>
      <c r="D719" s="254" t="s">
        <v>168</v>
      </c>
      <c r="E719" s="279"/>
      <c r="F719" s="280" t="s">
        <v>2138</v>
      </c>
      <c r="G719" s="278"/>
      <c r="H719" s="279"/>
      <c r="I719" s="281"/>
      <c r="J719" s="278"/>
      <c r="K719" s="278"/>
      <c r="L719" s="282"/>
      <c r="M719" s="283"/>
      <c r="N719" s="284"/>
      <c r="O719" s="284"/>
      <c r="P719" s="284"/>
      <c r="Q719" s="284"/>
      <c r="R719" s="284"/>
      <c r="S719" s="284"/>
      <c r="T719" s="285"/>
      <c r="AT719" s="286" t="s">
        <v>168</v>
      </c>
      <c r="AU719" s="286" t="s">
        <v>86</v>
      </c>
      <c r="AV719" s="276" t="s">
        <v>86</v>
      </c>
      <c r="AW719" s="276" t="s">
        <v>35</v>
      </c>
      <c r="AX719" s="276" t="s">
        <v>79</v>
      </c>
      <c r="AY719" s="286" t="s">
        <v>160</v>
      </c>
    </row>
    <row r="720" s="276" customFormat="true" ht="12.8" hidden="false" customHeight="false" outlineLevel="0" collapsed="false">
      <c r="B720" s="277"/>
      <c r="C720" s="278"/>
      <c r="D720" s="254" t="s">
        <v>168</v>
      </c>
      <c r="E720" s="279"/>
      <c r="F720" s="280" t="s">
        <v>2139</v>
      </c>
      <c r="G720" s="278"/>
      <c r="H720" s="279"/>
      <c r="I720" s="281"/>
      <c r="J720" s="278"/>
      <c r="K720" s="278"/>
      <c r="L720" s="282"/>
      <c r="M720" s="283"/>
      <c r="N720" s="284"/>
      <c r="O720" s="284"/>
      <c r="P720" s="284"/>
      <c r="Q720" s="284"/>
      <c r="R720" s="284"/>
      <c r="S720" s="284"/>
      <c r="T720" s="285"/>
      <c r="AT720" s="286" t="s">
        <v>168</v>
      </c>
      <c r="AU720" s="286" t="s">
        <v>86</v>
      </c>
      <c r="AV720" s="276" t="s">
        <v>86</v>
      </c>
      <c r="AW720" s="276" t="s">
        <v>35</v>
      </c>
      <c r="AX720" s="276" t="s">
        <v>79</v>
      </c>
      <c r="AY720" s="286" t="s">
        <v>160</v>
      </c>
    </row>
    <row r="721" s="276" customFormat="true" ht="12.8" hidden="false" customHeight="false" outlineLevel="0" collapsed="false">
      <c r="B721" s="277"/>
      <c r="C721" s="278"/>
      <c r="D721" s="254" t="s">
        <v>168</v>
      </c>
      <c r="E721" s="279"/>
      <c r="F721" s="280" t="s">
        <v>2140</v>
      </c>
      <c r="G721" s="278"/>
      <c r="H721" s="279"/>
      <c r="I721" s="281"/>
      <c r="J721" s="278"/>
      <c r="K721" s="278"/>
      <c r="L721" s="282"/>
      <c r="M721" s="283"/>
      <c r="N721" s="284"/>
      <c r="O721" s="284"/>
      <c r="P721" s="284"/>
      <c r="Q721" s="284"/>
      <c r="R721" s="284"/>
      <c r="S721" s="284"/>
      <c r="T721" s="285"/>
      <c r="AT721" s="286" t="s">
        <v>168</v>
      </c>
      <c r="AU721" s="286" t="s">
        <v>86</v>
      </c>
      <c r="AV721" s="276" t="s">
        <v>86</v>
      </c>
      <c r="AW721" s="276" t="s">
        <v>35</v>
      </c>
      <c r="AX721" s="276" t="s">
        <v>79</v>
      </c>
      <c r="AY721" s="286" t="s">
        <v>160</v>
      </c>
    </row>
    <row r="722" s="31" customFormat="true" ht="16.5" hidden="false" customHeight="true" outlineLevel="0" collapsed="false">
      <c r="A722" s="24"/>
      <c r="B722" s="25"/>
      <c r="C722" s="287" t="s">
        <v>980</v>
      </c>
      <c r="D722" s="287" t="s">
        <v>262</v>
      </c>
      <c r="E722" s="288" t="s">
        <v>2374</v>
      </c>
      <c r="F722" s="289" t="s">
        <v>2375</v>
      </c>
      <c r="G722" s="290" t="s">
        <v>2135</v>
      </c>
      <c r="H722" s="291" t="n">
        <v>0.602</v>
      </c>
      <c r="I722" s="292"/>
      <c r="J722" s="293" t="n">
        <f aca="false">ROUND(I722*H722,2)</f>
        <v>0</v>
      </c>
      <c r="K722" s="294"/>
      <c r="L722" s="295"/>
      <c r="M722" s="296"/>
      <c r="N722" s="297" t="s">
        <v>44</v>
      </c>
      <c r="O722" s="74"/>
      <c r="P722" s="247" t="n">
        <f aca="false">O722*H722</f>
        <v>0</v>
      </c>
      <c r="Q722" s="247" t="n">
        <v>0</v>
      </c>
      <c r="R722" s="247" t="n">
        <f aca="false">Q722*H722</f>
        <v>0</v>
      </c>
      <c r="S722" s="247" t="n">
        <v>0</v>
      </c>
      <c r="T722" s="248" t="n">
        <f aca="false">S722*H722</f>
        <v>0</v>
      </c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  <c r="AR722" s="249" t="s">
        <v>200</v>
      </c>
      <c r="AT722" s="249" t="s">
        <v>262</v>
      </c>
      <c r="AU722" s="249" t="s">
        <v>86</v>
      </c>
      <c r="AY722" s="3" t="s">
        <v>160</v>
      </c>
      <c r="BE722" s="250" t="n">
        <f aca="false">IF(N722="základní",J722,0)</f>
        <v>0</v>
      </c>
      <c r="BF722" s="250" t="n">
        <f aca="false">IF(N722="snížená",J722,0)</f>
        <v>0</v>
      </c>
      <c r="BG722" s="250" t="n">
        <f aca="false">IF(N722="zákl. přenesená",J722,0)</f>
        <v>0</v>
      </c>
      <c r="BH722" s="250" t="n">
        <f aca="false">IF(N722="sníž. přenesená",J722,0)</f>
        <v>0</v>
      </c>
      <c r="BI722" s="250" t="n">
        <f aca="false">IF(N722="nulová",J722,0)</f>
        <v>0</v>
      </c>
      <c r="BJ722" s="3" t="s">
        <v>86</v>
      </c>
      <c r="BK722" s="250" t="n">
        <f aca="false">ROUND(I722*H722,2)</f>
        <v>0</v>
      </c>
      <c r="BL722" s="3" t="s">
        <v>166</v>
      </c>
      <c r="BM722" s="249" t="s">
        <v>2376</v>
      </c>
    </row>
    <row r="723" s="251" customFormat="true" ht="12.8" hidden="false" customHeight="false" outlineLevel="0" collapsed="false">
      <c r="B723" s="252"/>
      <c r="C723" s="253"/>
      <c r="D723" s="254" t="s">
        <v>168</v>
      </c>
      <c r="E723" s="255"/>
      <c r="F723" s="256" t="s">
        <v>2136</v>
      </c>
      <c r="G723" s="253"/>
      <c r="H723" s="257" t="n">
        <v>0.602</v>
      </c>
      <c r="I723" s="258"/>
      <c r="J723" s="253"/>
      <c r="K723" s="253"/>
      <c r="L723" s="259"/>
      <c r="M723" s="260"/>
      <c r="N723" s="261"/>
      <c r="O723" s="261"/>
      <c r="P723" s="261"/>
      <c r="Q723" s="261"/>
      <c r="R723" s="261"/>
      <c r="S723" s="261"/>
      <c r="T723" s="262"/>
      <c r="AT723" s="263" t="s">
        <v>168</v>
      </c>
      <c r="AU723" s="263" t="s">
        <v>86</v>
      </c>
      <c r="AV723" s="251" t="s">
        <v>88</v>
      </c>
      <c r="AW723" s="251" t="s">
        <v>35</v>
      </c>
      <c r="AX723" s="251" t="s">
        <v>86</v>
      </c>
      <c r="AY723" s="263" t="s">
        <v>160</v>
      </c>
    </row>
    <row r="724" s="264" customFormat="true" ht="12.8" hidden="false" customHeight="false" outlineLevel="0" collapsed="false">
      <c r="B724" s="265"/>
      <c r="C724" s="266"/>
      <c r="D724" s="254" t="s">
        <v>168</v>
      </c>
      <c r="E724" s="267"/>
      <c r="F724" s="268" t="s">
        <v>2137</v>
      </c>
      <c r="G724" s="266"/>
      <c r="H724" s="269" t="n">
        <v>0.602</v>
      </c>
      <c r="I724" s="270"/>
      <c r="J724" s="266"/>
      <c r="K724" s="266"/>
      <c r="L724" s="271"/>
      <c r="M724" s="272"/>
      <c r="N724" s="273"/>
      <c r="O724" s="273"/>
      <c r="P724" s="273"/>
      <c r="Q724" s="273"/>
      <c r="R724" s="273"/>
      <c r="S724" s="273"/>
      <c r="T724" s="274"/>
      <c r="AT724" s="275" t="s">
        <v>168</v>
      </c>
      <c r="AU724" s="275" t="s">
        <v>86</v>
      </c>
      <c r="AV724" s="264" t="s">
        <v>166</v>
      </c>
      <c r="AW724" s="264" t="s">
        <v>35</v>
      </c>
      <c r="AX724" s="264" t="s">
        <v>79</v>
      </c>
      <c r="AY724" s="275" t="s">
        <v>160</v>
      </c>
    </row>
    <row r="725" s="276" customFormat="true" ht="12.8" hidden="false" customHeight="false" outlineLevel="0" collapsed="false">
      <c r="B725" s="277"/>
      <c r="C725" s="278"/>
      <c r="D725" s="254" t="s">
        <v>168</v>
      </c>
      <c r="E725" s="279"/>
      <c r="F725" s="280" t="s">
        <v>2138</v>
      </c>
      <c r="G725" s="278"/>
      <c r="H725" s="279"/>
      <c r="I725" s="281"/>
      <c r="J725" s="278"/>
      <c r="K725" s="278"/>
      <c r="L725" s="282"/>
      <c r="M725" s="283"/>
      <c r="N725" s="284"/>
      <c r="O725" s="284"/>
      <c r="P725" s="284"/>
      <c r="Q725" s="284"/>
      <c r="R725" s="284"/>
      <c r="S725" s="284"/>
      <c r="T725" s="285"/>
      <c r="AT725" s="286" t="s">
        <v>168</v>
      </c>
      <c r="AU725" s="286" t="s">
        <v>86</v>
      </c>
      <c r="AV725" s="276" t="s">
        <v>86</v>
      </c>
      <c r="AW725" s="276" t="s">
        <v>35</v>
      </c>
      <c r="AX725" s="276" t="s">
        <v>79</v>
      </c>
      <c r="AY725" s="286" t="s">
        <v>160</v>
      </c>
    </row>
    <row r="726" s="276" customFormat="true" ht="12.8" hidden="false" customHeight="false" outlineLevel="0" collapsed="false">
      <c r="B726" s="277"/>
      <c r="C726" s="278"/>
      <c r="D726" s="254" t="s">
        <v>168</v>
      </c>
      <c r="E726" s="279"/>
      <c r="F726" s="280" t="s">
        <v>2139</v>
      </c>
      <c r="G726" s="278"/>
      <c r="H726" s="279"/>
      <c r="I726" s="281"/>
      <c r="J726" s="278"/>
      <c r="K726" s="278"/>
      <c r="L726" s="282"/>
      <c r="M726" s="283"/>
      <c r="N726" s="284"/>
      <c r="O726" s="284"/>
      <c r="P726" s="284"/>
      <c r="Q726" s="284"/>
      <c r="R726" s="284"/>
      <c r="S726" s="284"/>
      <c r="T726" s="285"/>
      <c r="AT726" s="286" t="s">
        <v>168</v>
      </c>
      <c r="AU726" s="286" t="s">
        <v>86</v>
      </c>
      <c r="AV726" s="276" t="s">
        <v>86</v>
      </c>
      <c r="AW726" s="276" t="s">
        <v>35</v>
      </c>
      <c r="AX726" s="276" t="s">
        <v>79</v>
      </c>
      <c r="AY726" s="286" t="s">
        <v>160</v>
      </c>
    </row>
    <row r="727" s="276" customFormat="true" ht="12.8" hidden="false" customHeight="false" outlineLevel="0" collapsed="false">
      <c r="B727" s="277"/>
      <c r="C727" s="278"/>
      <c r="D727" s="254" t="s">
        <v>168</v>
      </c>
      <c r="E727" s="279"/>
      <c r="F727" s="280" t="s">
        <v>2140</v>
      </c>
      <c r="G727" s="278"/>
      <c r="H727" s="279"/>
      <c r="I727" s="281"/>
      <c r="J727" s="278"/>
      <c r="K727" s="278"/>
      <c r="L727" s="282"/>
      <c r="M727" s="283"/>
      <c r="N727" s="284"/>
      <c r="O727" s="284"/>
      <c r="P727" s="284"/>
      <c r="Q727" s="284"/>
      <c r="R727" s="284"/>
      <c r="S727" s="284"/>
      <c r="T727" s="285"/>
      <c r="AT727" s="286" t="s">
        <v>168</v>
      </c>
      <c r="AU727" s="286" t="s">
        <v>86</v>
      </c>
      <c r="AV727" s="276" t="s">
        <v>86</v>
      </c>
      <c r="AW727" s="276" t="s">
        <v>35</v>
      </c>
      <c r="AX727" s="276" t="s">
        <v>79</v>
      </c>
      <c r="AY727" s="286" t="s">
        <v>160</v>
      </c>
    </row>
    <row r="728" s="31" customFormat="true" ht="16.5" hidden="false" customHeight="true" outlineLevel="0" collapsed="false">
      <c r="A728" s="24"/>
      <c r="B728" s="25"/>
      <c r="C728" s="287" t="s">
        <v>982</v>
      </c>
      <c r="D728" s="287" t="s">
        <v>262</v>
      </c>
      <c r="E728" s="288" t="s">
        <v>2377</v>
      </c>
      <c r="F728" s="289" t="s">
        <v>2378</v>
      </c>
      <c r="G728" s="290" t="s">
        <v>2135</v>
      </c>
      <c r="H728" s="291" t="n">
        <v>2.409</v>
      </c>
      <c r="I728" s="292"/>
      <c r="J728" s="293" t="n">
        <f aca="false">ROUND(I728*H728,2)</f>
        <v>0</v>
      </c>
      <c r="K728" s="294"/>
      <c r="L728" s="295"/>
      <c r="M728" s="296"/>
      <c r="N728" s="297" t="s">
        <v>44</v>
      </c>
      <c r="O728" s="74"/>
      <c r="P728" s="247" t="n">
        <f aca="false">O728*H728</f>
        <v>0</v>
      </c>
      <c r="Q728" s="247" t="n">
        <v>0</v>
      </c>
      <c r="R728" s="247" t="n">
        <f aca="false">Q728*H728</f>
        <v>0</v>
      </c>
      <c r="S728" s="247" t="n">
        <v>0</v>
      </c>
      <c r="T728" s="248" t="n">
        <f aca="false">S728*H728</f>
        <v>0</v>
      </c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  <c r="AR728" s="249" t="s">
        <v>200</v>
      </c>
      <c r="AT728" s="249" t="s">
        <v>262</v>
      </c>
      <c r="AU728" s="249" t="s">
        <v>86</v>
      </c>
      <c r="AY728" s="3" t="s">
        <v>160</v>
      </c>
      <c r="BE728" s="250" t="n">
        <f aca="false">IF(N728="základní",J728,0)</f>
        <v>0</v>
      </c>
      <c r="BF728" s="250" t="n">
        <f aca="false">IF(N728="snížená",J728,0)</f>
        <v>0</v>
      </c>
      <c r="BG728" s="250" t="n">
        <f aca="false">IF(N728="zákl. přenesená",J728,0)</f>
        <v>0</v>
      </c>
      <c r="BH728" s="250" t="n">
        <f aca="false">IF(N728="sníž. přenesená",J728,0)</f>
        <v>0</v>
      </c>
      <c r="BI728" s="250" t="n">
        <f aca="false">IF(N728="nulová",J728,0)</f>
        <v>0</v>
      </c>
      <c r="BJ728" s="3" t="s">
        <v>86</v>
      </c>
      <c r="BK728" s="250" t="n">
        <f aca="false">ROUND(I728*H728,2)</f>
        <v>0</v>
      </c>
      <c r="BL728" s="3" t="s">
        <v>166</v>
      </c>
      <c r="BM728" s="249" t="s">
        <v>2379</v>
      </c>
    </row>
    <row r="729" s="251" customFormat="true" ht="12.8" hidden="false" customHeight="false" outlineLevel="0" collapsed="false">
      <c r="B729" s="252"/>
      <c r="C729" s="253"/>
      <c r="D729" s="254" t="s">
        <v>168</v>
      </c>
      <c r="E729" s="255"/>
      <c r="F729" s="256" t="s">
        <v>2163</v>
      </c>
      <c r="G729" s="253"/>
      <c r="H729" s="257" t="n">
        <v>2.409</v>
      </c>
      <c r="I729" s="258"/>
      <c r="J729" s="253"/>
      <c r="K729" s="253"/>
      <c r="L729" s="259"/>
      <c r="M729" s="260"/>
      <c r="N729" s="261"/>
      <c r="O729" s="261"/>
      <c r="P729" s="261"/>
      <c r="Q729" s="261"/>
      <c r="R729" s="261"/>
      <c r="S729" s="261"/>
      <c r="T729" s="262"/>
      <c r="AT729" s="263" t="s">
        <v>168</v>
      </c>
      <c r="AU729" s="263" t="s">
        <v>86</v>
      </c>
      <c r="AV729" s="251" t="s">
        <v>88</v>
      </c>
      <c r="AW729" s="251" t="s">
        <v>35</v>
      </c>
      <c r="AX729" s="251" t="s">
        <v>86</v>
      </c>
      <c r="AY729" s="263" t="s">
        <v>160</v>
      </c>
    </row>
    <row r="730" s="264" customFormat="true" ht="12.8" hidden="false" customHeight="false" outlineLevel="0" collapsed="false">
      <c r="B730" s="265"/>
      <c r="C730" s="266"/>
      <c r="D730" s="254" t="s">
        <v>168</v>
      </c>
      <c r="E730" s="267"/>
      <c r="F730" s="268" t="s">
        <v>2137</v>
      </c>
      <c r="G730" s="266"/>
      <c r="H730" s="269" t="n">
        <v>2.409</v>
      </c>
      <c r="I730" s="270"/>
      <c r="J730" s="266"/>
      <c r="K730" s="266"/>
      <c r="L730" s="271"/>
      <c r="M730" s="272"/>
      <c r="N730" s="273"/>
      <c r="O730" s="273"/>
      <c r="P730" s="273"/>
      <c r="Q730" s="273"/>
      <c r="R730" s="273"/>
      <c r="S730" s="273"/>
      <c r="T730" s="274"/>
      <c r="AT730" s="275" t="s">
        <v>168</v>
      </c>
      <c r="AU730" s="275" t="s">
        <v>86</v>
      </c>
      <c r="AV730" s="264" t="s">
        <v>166</v>
      </c>
      <c r="AW730" s="264" t="s">
        <v>35</v>
      </c>
      <c r="AX730" s="264" t="s">
        <v>79</v>
      </c>
      <c r="AY730" s="275" t="s">
        <v>160</v>
      </c>
    </row>
    <row r="731" s="276" customFormat="true" ht="12.8" hidden="false" customHeight="false" outlineLevel="0" collapsed="false">
      <c r="B731" s="277"/>
      <c r="C731" s="278"/>
      <c r="D731" s="254" t="s">
        <v>168</v>
      </c>
      <c r="E731" s="279"/>
      <c r="F731" s="280" t="s">
        <v>2138</v>
      </c>
      <c r="G731" s="278"/>
      <c r="H731" s="279"/>
      <c r="I731" s="281"/>
      <c r="J731" s="278"/>
      <c r="K731" s="278"/>
      <c r="L731" s="282"/>
      <c r="M731" s="283"/>
      <c r="N731" s="284"/>
      <c r="O731" s="284"/>
      <c r="P731" s="284"/>
      <c r="Q731" s="284"/>
      <c r="R731" s="284"/>
      <c r="S731" s="284"/>
      <c r="T731" s="285"/>
      <c r="AT731" s="286" t="s">
        <v>168</v>
      </c>
      <c r="AU731" s="286" t="s">
        <v>86</v>
      </c>
      <c r="AV731" s="276" t="s">
        <v>86</v>
      </c>
      <c r="AW731" s="276" t="s">
        <v>35</v>
      </c>
      <c r="AX731" s="276" t="s">
        <v>79</v>
      </c>
      <c r="AY731" s="286" t="s">
        <v>160</v>
      </c>
    </row>
    <row r="732" s="276" customFormat="true" ht="12.8" hidden="false" customHeight="false" outlineLevel="0" collapsed="false">
      <c r="B732" s="277"/>
      <c r="C732" s="278"/>
      <c r="D732" s="254" t="s">
        <v>168</v>
      </c>
      <c r="E732" s="279"/>
      <c r="F732" s="280" t="s">
        <v>2139</v>
      </c>
      <c r="G732" s="278"/>
      <c r="H732" s="279"/>
      <c r="I732" s="281"/>
      <c r="J732" s="278"/>
      <c r="K732" s="278"/>
      <c r="L732" s="282"/>
      <c r="M732" s="283"/>
      <c r="N732" s="284"/>
      <c r="O732" s="284"/>
      <c r="P732" s="284"/>
      <c r="Q732" s="284"/>
      <c r="R732" s="284"/>
      <c r="S732" s="284"/>
      <c r="T732" s="285"/>
      <c r="AT732" s="286" t="s">
        <v>168</v>
      </c>
      <c r="AU732" s="286" t="s">
        <v>86</v>
      </c>
      <c r="AV732" s="276" t="s">
        <v>86</v>
      </c>
      <c r="AW732" s="276" t="s">
        <v>35</v>
      </c>
      <c r="AX732" s="276" t="s">
        <v>79</v>
      </c>
      <c r="AY732" s="286" t="s">
        <v>160</v>
      </c>
    </row>
    <row r="733" s="276" customFormat="true" ht="12.8" hidden="false" customHeight="false" outlineLevel="0" collapsed="false">
      <c r="B733" s="277"/>
      <c r="C733" s="278"/>
      <c r="D733" s="254" t="s">
        <v>168</v>
      </c>
      <c r="E733" s="279"/>
      <c r="F733" s="280" t="s">
        <v>2140</v>
      </c>
      <c r="G733" s="278"/>
      <c r="H733" s="279"/>
      <c r="I733" s="281"/>
      <c r="J733" s="278"/>
      <c r="K733" s="278"/>
      <c r="L733" s="282"/>
      <c r="M733" s="283"/>
      <c r="N733" s="284"/>
      <c r="O733" s="284"/>
      <c r="P733" s="284"/>
      <c r="Q733" s="284"/>
      <c r="R733" s="284"/>
      <c r="S733" s="284"/>
      <c r="T733" s="285"/>
      <c r="AT733" s="286" t="s">
        <v>168</v>
      </c>
      <c r="AU733" s="286" t="s">
        <v>86</v>
      </c>
      <c r="AV733" s="276" t="s">
        <v>86</v>
      </c>
      <c r="AW733" s="276" t="s">
        <v>35</v>
      </c>
      <c r="AX733" s="276" t="s">
        <v>79</v>
      </c>
      <c r="AY733" s="286" t="s">
        <v>160</v>
      </c>
    </row>
    <row r="734" s="31" customFormat="true" ht="16.5" hidden="false" customHeight="true" outlineLevel="0" collapsed="false">
      <c r="A734" s="24"/>
      <c r="B734" s="25"/>
      <c r="C734" s="287" t="s">
        <v>986</v>
      </c>
      <c r="D734" s="287" t="s">
        <v>262</v>
      </c>
      <c r="E734" s="288" t="s">
        <v>2380</v>
      </c>
      <c r="F734" s="289" t="s">
        <v>2381</v>
      </c>
      <c r="G734" s="290" t="s">
        <v>2135</v>
      </c>
      <c r="H734" s="291" t="n">
        <v>1.205</v>
      </c>
      <c r="I734" s="292"/>
      <c r="J734" s="293" t="n">
        <f aca="false">ROUND(I734*H734,2)</f>
        <v>0</v>
      </c>
      <c r="K734" s="294"/>
      <c r="L734" s="295"/>
      <c r="M734" s="296"/>
      <c r="N734" s="297" t="s">
        <v>44</v>
      </c>
      <c r="O734" s="74"/>
      <c r="P734" s="247" t="n">
        <f aca="false">O734*H734</f>
        <v>0</v>
      </c>
      <c r="Q734" s="247" t="n">
        <v>0</v>
      </c>
      <c r="R734" s="247" t="n">
        <f aca="false">Q734*H734</f>
        <v>0</v>
      </c>
      <c r="S734" s="247" t="n">
        <v>0</v>
      </c>
      <c r="T734" s="248" t="n">
        <f aca="false">S734*H734</f>
        <v>0</v>
      </c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  <c r="AR734" s="249" t="s">
        <v>200</v>
      </c>
      <c r="AT734" s="249" t="s">
        <v>262</v>
      </c>
      <c r="AU734" s="249" t="s">
        <v>86</v>
      </c>
      <c r="AY734" s="3" t="s">
        <v>160</v>
      </c>
      <c r="BE734" s="250" t="n">
        <f aca="false">IF(N734="základní",J734,0)</f>
        <v>0</v>
      </c>
      <c r="BF734" s="250" t="n">
        <f aca="false">IF(N734="snížená",J734,0)</f>
        <v>0</v>
      </c>
      <c r="BG734" s="250" t="n">
        <f aca="false">IF(N734="zákl. přenesená",J734,0)</f>
        <v>0</v>
      </c>
      <c r="BH734" s="250" t="n">
        <f aca="false">IF(N734="sníž. přenesená",J734,0)</f>
        <v>0</v>
      </c>
      <c r="BI734" s="250" t="n">
        <f aca="false">IF(N734="nulová",J734,0)</f>
        <v>0</v>
      </c>
      <c r="BJ734" s="3" t="s">
        <v>86</v>
      </c>
      <c r="BK734" s="250" t="n">
        <f aca="false">ROUND(I734*H734,2)</f>
        <v>0</v>
      </c>
      <c r="BL734" s="3" t="s">
        <v>166</v>
      </c>
      <c r="BM734" s="249" t="s">
        <v>2382</v>
      </c>
    </row>
    <row r="735" s="251" customFormat="true" ht="12.8" hidden="false" customHeight="false" outlineLevel="0" collapsed="false">
      <c r="B735" s="252"/>
      <c r="C735" s="253"/>
      <c r="D735" s="254" t="s">
        <v>168</v>
      </c>
      <c r="E735" s="255"/>
      <c r="F735" s="256" t="s">
        <v>2189</v>
      </c>
      <c r="G735" s="253"/>
      <c r="H735" s="257" t="n">
        <v>1.205</v>
      </c>
      <c r="I735" s="258"/>
      <c r="J735" s="253"/>
      <c r="K735" s="253"/>
      <c r="L735" s="259"/>
      <c r="M735" s="260"/>
      <c r="N735" s="261"/>
      <c r="O735" s="261"/>
      <c r="P735" s="261"/>
      <c r="Q735" s="261"/>
      <c r="R735" s="261"/>
      <c r="S735" s="261"/>
      <c r="T735" s="262"/>
      <c r="AT735" s="263" t="s">
        <v>168</v>
      </c>
      <c r="AU735" s="263" t="s">
        <v>86</v>
      </c>
      <c r="AV735" s="251" t="s">
        <v>88</v>
      </c>
      <c r="AW735" s="251" t="s">
        <v>35</v>
      </c>
      <c r="AX735" s="251" t="s">
        <v>86</v>
      </c>
      <c r="AY735" s="263" t="s">
        <v>160</v>
      </c>
    </row>
    <row r="736" s="264" customFormat="true" ht="12.8" hidden="false" customHeight="false" outlineLevel="0" collapsed="false">
      <c r="B736" s="265"/>
      <c r="C736" s="266"/>
      <c r="D736" s="254" t="s">
        <v>168</v>
      </c>
      <c r="E736" s="267"/>
      <c r="F736" s="268" t="s">
        <v>2137</v>
      </c>
      <c r="G736" s="266"/>
      <c r="H736" s="269" t="n">
        <v>1.205</v>
      </c>
      <c r="I736" s="270"/>
      <c r="J736" s="266"/>
      <c r="K736" s="266"/>
      <c r="L736" s="271"/>
      <c r="M736" s="272"/>
      <c r="N736" s="273"/>
      <c r="O736" s="273"/>
      <c r="P736" s="273"/>
      <c r="Q736" s="273"/>
      <c r="R736" s="273"/>
      <c r="S736" s="273"/>
      <c r="T736" s="274"/>
      <c r="AT736" s="275" t="s">
        <v>168</v>
      </c>
      <c r="AU736" s="275" t="s">
        <v>86</v>
      </c>
      <c r="AV736" s="264" t="s">
        <v>166</v>
      </c>
      <c r="AW736" s="264" t="s">
        <v>35</v>
      </c>
      <c r="AX736" s="264" t="s">
        <v>79</v>
      </c>
      <c r="AY736" s="275" t="s">
        <v>160</v>
      </c>
    </row>
    <row r="737" s="276" customFormat="true" ht="12.8" hidden="false" customHeight="false" outlineLevel="0" collapsed="false">
      <c r="B737" s="277"/>
      <c r="C737" s="278"/>
      <c r="D737" s="254" t="s">
        <v>168</v>
      </c>
      <c r="E737" s="279"/>
      <c r="F737" s="280" t="s">
        <v>2138</v>
      </c>
      <c r="G737" s="278"/>
      <c r="H737" s="279"/>
      <c r="I737" s="281"/>
      <c r="J737" s="278"/>
      <c r="K737" s="278"/>
      <c r="L737" s="282"/>
      <c r="M737" s="283"/>
      <c r="N737" s="284"/>
      <c r="O737" s="284"/>
      <c r="P737" s="284"/>
      <c r="Q737" s="284"/>
      <c r="R737" s="284"/>
      <c r="S737" s="284"/>
      <c r="T737" s="285"/>
      <c r="AT737" s="286" t="s">
        <v>168</v>
      </c>
      <c r="AU737" s="286" t="s">
        <v>86</v>
      </c>
      <c r="AV737" s="276" t="s">
        <v>86</v>
      </c>
      <c r="AW737" s="276" t="s">
        <v>35</v>
      </c>
      <c r="AX737" s="276" t="s">
        <v>79</v>
      </c>
      <c r="AY737" s="286" t="s">
        <v>160</v>
      </c>
    </row>
    <row r="738" s="276" customFormat="true" ht="12.8" hidden="false" customHeight="false" outlineLevel="0" collapsed="false">
      <c r="B738" s="277"/>
      <c r="C738" s="278"/>
      <c r="D738" s="254" t="s">
        <v>168</v>
      </c>
      <c r="E738" s="279"/>
      <c r="F738" s="280" t="s">
        <v>2139</v>
      </c>
      <c r="G738" s="278"/>
      <c r="H738" s="279"/>
      <c r="I738" s="281"/>
      <c r="J738" s="278"/>
      <c r="K738" s="278"/>
      <c r="L738" s="282"/>
      <c r="M738" s="283"/>
      <c r="N738" s="284"/>
      <c r="O738" s="284"/>
      <c r="P738" s="284"/>
      <c r="Q738" s="284"/>
      <c r="R738" s="284"/>
      <c r="S738" s="284"/>
      <c r="T738" s="285"/>
      <c r="AT738" s="286" t="s">
        <v>168</v>
      </c>
      <c r="AU738" s="286" t="s">
        <v>86</v>
      </c>
      <c r="AV738" s="276" t="s">
        <v>86</v>
      </c>
      <c r="AW738" s="276" t="s">
        <v>35</v>
      </c>
      <c r="AX738" s="276" t="s">
        <v>79</v>
      </c>
      <c r="AY738" s="286" t="s">
        <v>160</v>
      </c>
    </row>
    <row r="739" s="276" customFormat="true" ht="12.8" hidden="false" customHeight="false" outlineLevel="0" collapsed="false">
      <c r="B739" s="277"/>
      <c r="C739" s="278"/>
      <c r="D739" s="254" t="s">
        <v>168</v>
      </c>
      <c r="E739" s="279"/>
      <c r="F739" s="280" t="s">
        <v>2140</v>
      </c>
      <c r="G739" s="278"/>
      <c r="H739" s="279"/>
      <c r="I739" s="281"/>
      <c r="J739" s="278"/>
      <c r="K739" s="278"/>
      <c r="L739" s="282"/>
      <c r="M739" s="283"/>
      <c r="N739" s="284"/>
      <c r="O739" s="284"/>
      <c r="P739" s="284"/>
      <c r="Q739" s="284"/>
      <c r="R739" s="284"/>
      <c r="S739" s="284"/>
      <c r="T739" s="285"/>
      <c r="AT739" s="286" t="s">
        <v>168</v>
      </c>
      <c r="AU739" s="286" t="s">
        <v>86</v>
      </c>
      <c r="AV739" s="276" t="s">
        <v>86</v>
      </c>
      <c r="AW739" s="276" t="s">
        <v>35</v>
      </c>
      <c r="AX739" s="276" t="s">
        <v>79</v>
      </c>
      <c r="AY739" s="286" t="s">
        <v>160</v>
      </c>
    </row>
    <row r="740" s="31" customFormat="true" ht="21.75" hidden="false" customHeight="true" outlineLevel="0" collapsed="false">
      <c r="A740" s="24"/>
      <c r="B740" s="25"/>
      <c r="C740" s="287" t="s">
        <v>990</v>
      </c>
      <c r="D740" s="287" t="s">
        <v>262</v>
      </c>
      <c r="E740" s="288" t="s">
        <v>2383</v>
      </c>
      <c r="F740" s="289" t="s">
        <v>2384</v>
      </c>
      <c r="G740" s="290" t="s">
        <v>2135</v>
      </c>
      <c r="H740" s="291" t="n">
        <v>1.205</v>
      </c>
      <c r="I740" s="292"/>
      <c r="J740" s="293" t="n">
        <f aca="false">ROUND(I740*H740,2)</f>
        <v>0</v>
      </c>
      <c r="K740" s="294"/>
      <c r="L740" s="295"/>
      <c r="M740" s="296"/>
      <c r="N740" s="297" t="s">
        <v>44</v>
      </c>
      <c r="O740" s="74"/>
      <c r="P740" s="247" t="n">
        <f aca="false">O740*H740</f>
        <v>0</v>
      </c>
      <c r="Q740" s="247" t="n">
        <v>0</v>
      </c>
      <c r="R740" s="247" t="n">
        <f aca="false">Q740*H740</f>
        <v>0</v>
      </c>
      <c r="S740" s="247" t="n">
        <v>0</v>
      </c>
      <c r="T740" s="248" t="n">
        <f aca="false">S740*H740</f>
        <v>0</v>
      </c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  <c r="AR740" s="249" t="s">
        <v>200</v>
      </c>
      <c r="AT740" s="249" t="s">
        <v>262</v>
      </c>
      <c r="AU740" s="249" t="s">
        <v>86</v>
      </c>
      <c r="AY740" s="3" t="s">
        <v>160</v>
      </c>
      <c r="BE740" s="250" t="n">
        <f aca="false">IF(N740="základní",J740,0)</f>
        <v>0</v>
      </c>
      <c r="BF740" s="250" t="n">
        <f aca="false">IF(N740="snížená",J740,0)</f>
        <v>0</v>
      </c>
      <c r="BG740" s="250" t="n">
        <f aca="false">IF(N740="zákl. přenesená",J740,0)</f>
        <v>0</v>
      </c>
      <c r="BH740" s="250" t="n">
        <f aca="false">IF(N740="sníž. přenesená",J740,0)</f>
        <v>0</v>
      </c>
      <c r="BI740" s="250" t="n">
        <f aca="false">IF(N740="nulová",J740,0)</f>
        <v>0</v>
      </c>
      <c r="BJ740" s="3" t="s">
        <v>86</v>
      </c>
      <c r="BK740" s="250" t="n">
        <f aca="false">ROUND(I740*H740,2)</f>
        <v>0</v>
      </c>
      <c r="BL740" s="3" t="s">
        <v>166</v>
      </c>
      <c r="BM740" s="249" t="s">
        <v>2385</v>
      </c>
    </row>
    <row r="741" s="251" customFormat="true" ht="12.8" hidden="false" customHeight="false" outlineLevel="0" collapsed="false">
      <c r="B741" s="252"/>
      <c r="C741" s="253"/>
      <c r="D741" s="254" t="s">
        <v>168</v>
      </c>
      <c r="E741" s="255"/>
      <c r="F741" s="256" t="s">
        <v>2189</v>
      </c>
      <c r="G741" s="253"/>
      <c r="H741" s="257" t="n">
        <v>1.205</v>
      </c>
      <c r="I741" s="258"/>
      <c r="J741" s="253"/>
      <c r="K741" s="253"/>
      <c r="L741" s="259"/>
      <c r="M741" s="260"/>
      <c r="N741" s="261"/>
      <c r="O741" s="261"/>
      <c r="P741" s="261"/>
      <c r="Q741" s="261"/>
      <c r="R741" s="261"/>
      <c r="S741" s="261"/>
      <c r="T741" s="262"/>
      <c r="AT741" s="263" t="s">
        <v>168</v>
      </c>
      <c r="AU741" s="263" t="s">
        <v>86</v>
      </c>
      <c r="AV741" s="251" t="s">
        <v>88</v>
      </c>
      <c r="AW741" s="251" t="s">
        <v>35</v>
      </c>
      <c r="AX741" s="251" t="s">
        <v>86</v>
      </c>
      <c r="AY741" s="263" t="s">
        <v>160</v>
      </c>
    </row>
    <row r="742" s="264" customFormat="true" ht="12.8" hidden="false" customHeight="false" outlineLevel="0" collapsed="false">
      <c r="B742" s="265"/>
      <c r="C742" s="266"/>
      <c r="D742" s="254" t="s">
        <v>168</v>
      </c>
      <c r="E742" s="267"/>
      <c r="F742" s="268" t="s">
        <v>2137</v>
      </c>
      <c r="G742" s="266"/>
      <c r="H742" s="269" t="n">
        <v>1.205</v>
      </c>
      <c r="I742" s="270"/>
      <c r="J742" s="266"/>
      <c r="K742" s="266"/>
      <c r="L742" s="271"/>
      <c r="M742" s="272"/>
      <c r="N742" s="273"/>
      <c r="O742" s="273"/>
      <c r="P742" s="273"/>
      <c r="Q742" s="273"/>
      <c r="R742" s="273"/>
      <c r="S742" s="273"/>
      <c r="T742" s="274"/>
      <c r="AT742" s="275" t="s">
        <v>168</v>
      </c>
      <c r="AU742" s="275" t="s">
        <v>86</v>
      </c>
      <c r="AV742" s="264" t="s">
        <v>166</v>
      </c>
      <c r="AW742" s="264" t="s">
        <v>35</v>
      </c>
      <c r="AX742" s="264" t="s">
        <v>79</v>
      </c>
      <c r="AY742" s="275" t="s">
        <v>160</v>
      </c>
    </row>
    <row r="743" s="276" customFormat="true" ht="12.8" hidden="false" customHeight="false" outlineLevel="0" collapsed="false">
      <c r="B743" s="277"/>
      <c r="C743" s="278"/>
      <c r="D743" s="254" t="s">
        <v>168</v>
      </c>
      <c r="E743" s="279"/>
      <c r="F743" s="280" t="s">
        <v>2138</v>
      </c>
      <c r="G743" s="278"/>
      <c r="H743" s="279"/>
      <c r="I743" s="281"/>
      <c r="J743" s="278"/>
      <c r="K743" s="278"/>
      <c r="L743" s="282"/>
      <c r="M743" s="283"/>
      <c r="N743" s="284"/>
      <c r="O743" s="284"/>
      <c r="P743" s="284"/>
      <c r="Q743" s="284"/>
      <c r="R743" s="284"/>
      <c r="S743" s="284"/>
      <c r="T743" s="285"/>
      <c r="AT743" s="286" t="s">
        <v>168</v>
      </c>
      <c r="AU743" s="286" t="s">
        <v>86</v>
      </c>
      <c r="AV743" s="276" t="s">
        <v>86</v>
      </c>
      <c r="AW743" s="276" t="s">
        <v>35</v>
      </c>
      <c r="AX743" s="276" t="s">
        <v>79</v>
      </c>
      <c r="AY743" s="286" t="s">
        <v>160</v>
      </c>
    </row>
    <row r="744" s="276" customFormat="true" ht="12.8" hidden="false" customHeight="false" outlineLevel="0" collapsed="false">
      <c r="B744" s="277"/>
      <c r="C744" s="278"/>
      <c r="D744" s="254" t="s">
        <v>168</v>
      </c>
      <c r="E744" s="279"/>
      <c r="F744" s="280" t="s">
        <v>2139</v>
      </c>
      <c r="G744" s="278"/>
      <c r="H744" s="279"/>
      <c r="I744" s="281"/>
      <c r="J744" s="278"/>
      <c r="K744" s="278"/>
      <c r="L744" s="282"/>
      <c r="M744" s="283"/>
      <c r="N744" s="284"/>
      <c r="O744" s="284"/>
      <c r="P744" s="284"/>
      <c r="Q744" s="284"/>
      <c r="R744" s="284"/>
      <c r="S744" s="284"/>
      <c r="T744" s="285"/>
      <c r="AT744" s="286" t="s">
        <v>168</v>
      </c>
      <c r="AU744" s="286" t="s">
        <v>86</v>
      </c>
      <c r="AV744" s="276" t="s">
        <v>86</v>
      </c>
      <c r="AW744" s="276" t="s">
        <v>35</v>
      </c>
      <c r="AX744" s="276" t="s">
        <v>79</v>
      </c>
      <c r="AY744" s="286" t="s">
        <v>160</v>
      </c>
    </row>
    <row r="745" s="276" customFormat="true" ht="12.8" hidden="false" customHeight="false" outlineLevel="0" collapsed="false">
      <c r="B745" s="277"/>
      <c r="C745" s="278"/>
      <c r="D745" s="254" t="s">
        <v>168</v>
      </c>
      <c r="E745" s="279"/>
      <c r="F745" s="280" t="s">
        <v>2140</v>
      </c>
      <c r="G745" s="278"/>
      <c r="H745" s="279"/>
      <c r="I745" s="281"/>
      <c r="J745" s="278"/>
      <c r="K745" s="278"/>
      <c r="L745" s="282"/>
      <c r="M745" s="283"/>
      <c r="N745" s="284"/>
      <c r="O745" s="284"/>
      <c r="P745" s="284"/>
      <c r="Q745" s="284"/>
      <c r="R745" s="284"/>
      <c r="S745" s="284"/>
      <c r="T745" s="285"/>
      <c r="AT745" s="286" t="s">
        <v>168</v>
      </c>
      <c r="AU745" s="286" t="s">
        <v>86</v>
      </c>
      <c r="AV745" s="276" t="s">
        <v>86</v>
      </c>
      <c r="AW745" s="276" t="s">
        <v>35</v>
      </c>
      <c r="AX745" s="276" t="s">
        <v>79</v>
      </c>
      <c r="AY745" s="286" t="s">
        <v>160</v>
      </c>
    </row>
    <row r="746" s="31" customFormat="true" ht="16.5" hidden="false" customHeight="true" outlineLevel="0" collapsed="false">
      <c r="A746" s="24"/>
      <c r="B746" s="25"/>
      <c r="C746" s="287" t="s">
        <v>994</v>
      </c>
      <c r="D746" s="287" t="s">
        <v>262</v>
      </c>
      <c r="E746" s="288" t="s">
        <v>2386</v>
      </c>
      <c r="F746" s="289" t="s">
        <v>2387</v>
      </c>
      <c r="G746" s="290" t="s">
        <v>2135</v>
      </c>
      <c r="H746" s="291" t="n">
        <v>1.205</v>
      </c>
      <c r="I746" s="292"/>
      <c r="J746" s="293" t="n">
        <f aca="false">ROUND(I746*H746,2)</f>
        <v>0</v>
      </c>
      <c r="K746" s="294"/>
      <c r="L746" s="295"/>
      <c r="M746" s="296"/>
      <c r="N746" s="297" t="s">
        <v>44</v>
      </c>
      <c r="O746" s="74"/>
      <c r="P746" s="247" t="n">
        <f aca="false">O746*H746</f>
        <v>0</v>
      </c>
      <c r="Q746" s="247" t="n">
        <v>0</v>
      </c>
      <c r="R746" s="247" t="n">
        <f aca="false">Q746*H746</f>
        <v>0</v>
      </c>
      <c r="S746" s="247" t="n">
        <v>0</v>
      </c>
      <c r="T746" s="248" t="n">
        <f aca="false">S746*H746</f>
        <v>0</v>
      </c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  <c r="AR746" s="249" t="s">
        <v>200</v>
      </c>
      <c r="AT746" s="249" t="s">
        <v>262</v>
      </c>
      <c r="AU746" s="249" t="s">
        <v>86</v>
      </c>
      <c r="AY746" s="3" t="s">
        <v>160</v>
      </c>
      <c r="BE746" s="250" t="n">
        <f aca="false">IF(N746="základní",J746,0)</f>
        <v>0</v>
      </c>
      <c r="BF746" s="250" t="n">
        <f aca="false">IF(N746="snížená",J746,0)</f>
        <v>0</v>
      </c>
      <c r="BG746" s="250" t="n">
        <f aca="false">IF(N746="zákl. přenesená",J746,0)</f>
        <v>0</v>
      </c>
      <c r="BH746" s="250" t="n">
        <f aca="false">IF(N746="sníž. přenesená",J746,0)</f>
        <v>0</v>
      </c>
      <c r="BI746" s="250" t="n">
        <f aca="false">IF(N746="nulová",J746,0)</f>
        <v>0</v>
      </c>
      <c r="BJ746" s="3" t="s">
        <v>86</v>
      </c>
      <c r="BK746" s="250" t="n">
        <f aca="false">ROUND(I746*H746,2)</f>
        <v>0</v>
      </c>
      <c r="BL746" s="3" t="s">
        <v>166</v>
      </c>
      <c r="BM746" s="249" t="s">
        <v>2388</v>
      </c>
    </row>
    <row r="747" s="251" customFormat="true" ht="12.8" hidden="false" customHeight="false" outlineLevel="0" collapsed="false">
      <c r="B747" s="252"/>
      <c r="C747" s="253"/>
      <c r="D747" s="254" t="s">
        <v>168</v>
      </c>
      <c r="E747" s="255"/>
      <c r="F747" s="256" t="s">
        <v>2189</v>
      </c>
      <c r="G747" s="253"/>
      <c r="H747" s="257" t="n">
        <v>1.205</v>
      </c>
      <c r="I747" s="258"/>
      <c r="J747" s="253"/>
      <c r="K747" s="253"/>
      <c r="L747" s="259"/>
      <c r="M747" s="260"/>
      <c r="N747" s="261"/>
      <c r="O747" s="261"/>
      <c r="P747" s="261"/>
      <c r="Q747" s="261"/>
      <c r="R747" s="261"/>
      <c r="S747" s="261"/>
      <c r="T747" s="262"/>
      <c r="AT747" s="263" t="s">
        <v>168</v>
      </c>
      <c r="AU747" s="263" t="s">
        <v>86</v>
      </c>
      <c r="AV747" s="251" t="s">
        <v>88</v>
      </c>
      <c r="AW747" s="251" t="s">
        <v>35</v>
      </c>
      <c r="AX747" s="251" t="s">
        <v>86</v>
      </c>
      <c r="AY747" s="263" t="s">
        <v>160</v>
      </c>
    </row>
    <row r="748" s="264" customFormat="true" ht="12.8" hidden="false" customHeight="false" outlineLevel="0" collapsed="false">
      <c r="B748" s="265"/>
      <c r="C748" s="266"/>
      <c r="D748" s="254" t="s">
        <v>168</v>
      </c>
      <c r="E748" s="267"/>
      <c r="F748" s="268" t="s">
        <v>2137</v>
      </c>
      <c r="G748" s="266"/>
      <c r="H748" s="269" t="n">
        <v>1.205</v>
      </c>
      <c r="I748" s="270"/>
      <c r="J748" s="266"/>
      <c r="K748" s="266"/>
      <c r="L748" s="271"/>
      <c r="M748" s="272"/>
      <c r="N748" s="273"/>
      <c r="O748" s="273"/>
      <c r="P748" s="273"/>
      <c r="Q748" s="273"/>
      <c r="R748" s="273"/>
      <c r="S748" s="273"/>
      <c r="T748" s="274"/>
      <c r="AT748" s="275" t="s">
        <v>168</v>
      </c>
      <c r="AU748" s="275" t="s">
        <v>86</v>
      </c>
      <c r="AV748" s="264" t="s">
        <v>166</v>
      </c>
      <c r="AW748" s="264" t="s">
        <v>35</v>
      </c>
      <c r="AX748" s="264" t="s">
        <v>79</v>
      </c>
      <c r="AY748" s="275" t="s">
        <v>160</v>
      </c>
    </row>
    <row r="749" s="276" customFormat="true" ht="12.8" hidden="false" customHeight="false" outlineLevel="0" collapsed="false">
      <c r="B749" s="277"/>
      <c r="C749" s="278"/>
      <c r="D749" s="254" t="s">
        <v>168</v>
      </c>
      <c r="E749" s="279"/>
      <c r="F749" s="280" t="s">
        <v>2138</v>
      </c>
      <c r="G749" s="278"/>
      <c r="H749" s="279"/>
      <c r="I749" s="281"/>
      <c r="J749" s="278"/>
      <c r="K749" s="278"/>
      <c r="L749" s="282"/>
      <c r="M749" s="283"/>
      <c r="N749" s="284"/>
      <c r="O749" s="284"/>
      <c r="P749" s="284"/>
      <c r="Q749" s="284"/>
      <c r="R749" s="284"/>
      <c r="S749" s="284"/>
      <c r="T749" s="285"/>
      <c r="AT749" s="286" t="s">
        <v>168</v>
      </c>
      <c r="AU749" s="286" t="s">
        <v>86</v>
      </c>
      <c r="AV749" s="276" t="s">
        <v>86</v>
      </c>
      <c r="AW749" s="276" t="s">
        <v>35</v>
      </c>
      <c r="AX749" s="276" t="s">
        <v>79</v>
      </c>
      <c r="AY749" s="286" t="s">
        <v>160</v>
      </c>
    </row>
    <row r="750" s="276" customFormat="true" ht="12.8" hidden="false" customHeight="false" outlineLevel="0" collapsed="false">
      <c r="B750" s="277"/>
      <c r="C750" s="278"/>
      <c r="D750" s="254" t="s">
        <v>168</v>
      </c>
      <c r="E750" s="279"/>
      <c r="F750" s="280" t="s">
        <v>2139</v>
      </c>
      <c r="G750" s="278"/>
      <c r="H750" s="279"/>
      <c r="I750" s="281"/>
      <c r="J750" s="278"/>
      <c r="K750" s="278"/>
      <c r="L750" s="282"/>
      <c r="M750" s="283"/>
      <c r="N750" s="284"/>
      <c r="O750" s="284"/>
      <c r="P750" s="284"/>
      <c r="Q750" s="284"/>
      <c r="R750" s="284"/>
      <c r="S750" s="284"/>
      <c r="T750" s="285"/>
      <c r="AT750" s="286" t="s">
        <v>168</v>
      </c>
      <c r="AU750" s="286" t="s">
        <v>86</v>
      </c>
      <c r="AV750" s="276" t="s">
        <v>86</v>
      </c>
      <c r="AW750" s="276" t="s">
        <v>35</v>
      </c>
      <c r="AX750" s="276" t="s">
        <v>79</v>
      </c>
      <c r="AY750" s="286" t="s">
        <v>160</v>
      </c>
    </row>
    <row r="751" s="276" customFormat="true" ht="12.8" hidden="false" customHeight="false" outlineLevel="0" collapsed="false">
      <c r="B751" s="277"/>
      <c r="C751" s="278"/>
      <c r="D751" s="254" t="s">
        <v>168</v>
      </c>
      <c r="E751" s="279"/>
      <c r="F751" s="280" t="s">
        <v>2140</v>
      </c>
      <c r="G751" s="278"/>
      <c r="H751" s="279"/>
      <c r="I751" s="281"/>
      <c r="J751" s="278"/>
      <c r="K751" s="278"/>
      <c r="L751" s="282"/>
      <c r="M751" s="283"/>
      <c r="N751" s="284"/>
      <c r="O751" s="284"/>
      <c r="P751" s="284"/>
      <c r="Q751" s="284"/>
      <c r="R751" s="284"/>
      <c r="S751" s="284"/>
      <c r="T751" s="285"/>
      <c r="AT751" s="286" t="s">
        <v>168</v>
      </c>
      <c r="AU751" s="286" t="s">
        <v>86</v>
      </c>
      <c r="AV751" s="276" t="s">
        <v>86</v>
      </c>
      <c r="AW751" s="276" t="s">
        <v>35</v>
      </c>
      <c r="AX751" s="276" t="s">
        <v>79</v>
      </c>
      <c r="AY751" s="286" t="s">
        <v>160</v>
      </c>
    </row>
    <row r="752" s="31" customFormat="true" ht="16.5" hidden="false" customHeight="true" outlineLevel="0" collapsed="false">
      <c r="A752" s="24"/>
      <c r="B752" s="25"/>
      <c r="C752" s="287" t="s">
        <v>998</v>
      </c>
      <c r="D752" s="287" t="s">
        <v>262</v>
      </c>
      <c r="E752" s="288" t="s">
        <v>2389</v>
      </c>
      <c r="F752" s="289" t="s">
        <v>2390</v>
      </c>
      <c r="G752" s="290" t="s">
        <v>2135</v>
      </c>
      <c r="H752" s="291" t="n">
        <v>2.409</v>
      </c>
      <c r="I752" s="292"/>
      <c r="J752" s="293" t="n">
        <f aca="false">ROUND(I752*H752,2)</f>
        <v>0</v>
      </c>
      <c r="K752" s="294"/>
      <c r="L752" s="295"/>
      <c r="M752" s="296"/>
      <c r="N752" s="297" t="s">
        <v>44</v>
      </c>
      <c r="O752" s="74"/>
      <c r="P752" s="247" t="n">
        <f aca="false">O752*H752</f>
        <v>0</v>
      </c>
      <c r="Q752" s="247" t="n">
        <v>0</v>
      </c>
      <c r="R752" s="247" t="n">
        <f aca="false">Q752*H752</f>
        <v>0</v>
      </c>
      <c r="S752" s="247" t="n">
        <v>0</v>
      </c>
      <c r="T752" s="248" t="n">
        <f aca="false">S752*H752</f>
        <v>0</v>
      </c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  <c r="AE752" s="24"/>
      <c r="AR752" s="249" t="s">
        <v>200</v>
      </c>
      <c r="AT752" s="249" t="s">
        <v>262</v>
      </c>
      <c r="AU752" s="249" t="s">
        <v>86</v>
      </c>
      <c r="AY752" s="3" t="s">
        <v>160</v>
      </c>
      <c r="BE752" s="250" t="n">
        <f aca="false">IF(N752="základní",J752,0)</f>
        <v>0</v>
      </c>
      <c r="BF752" s="250" t="n">
        <f aca="false">IF(N752="snížená",J752,0)</f>
        <v>0</v>
      </c>
      <c r="BG752" s="250" t="n">
        <f aca="false">IF(N752="zákl. přenesená",J752,0)</f>
        <v>0</v>
      </c>
      <c r="BH752" s="250" t="n">
        <f aca="false">IF(N752="sníž. přenesená",J752,0)</f>
        <v>0</v>
      </c>
      <c r="BI752" s="250" t="n">
        <f aca="false">IF(N752="nulová",J752,0)</f>
        <v>0</v>
      </c>
      <c r="BJ752" s="3" t="s">
        <v>86</v>
      </c>
      <c r="BK752" s="250" t="n">
        <f aca="false">ROUND(I752*H752,2)</f>
        <v>0</v>
      </c>
      <c r="BL752" s="3" t="s">
        <v>166</v>
      </c>
      <c r="BM752" s="249" t="s">
        <v>2391</v>
      </c>
    </row>
    <row r="753" s="251" customFormat="true" ht="12.8" hidden="false" customHeight="false" outlineLevel="0" collapsed="false">
      <c r="B753" s="252"/>
      <c r="C753" s="253"/>
      <c r="D753" s="254" t="s">
        <v>168</v>
      </c>
      <c r="E753" s="255"/>
      <c r="F753" s="256" t="s">
        <v>2163</v>
      </c>
      <c r="G753" s="253"/>
      <c r="H753" s="257" t="n">
        <v>2.409</v>
      </c>
      <c r="I753" s="258"/>
      <c r="J753" s="253"/>
      <c r="K753" s="253"/>
      <c r="L753" s="259"/>
      <c r="M753" s="260"/>
      <c r="N753" s="261"/>
      <c r="O753" s="261"/>
      <c r="P753" s="261"/>
      <c r="Q753" s="261"/>
      <c r="R753" s="261"/>
      <c r="S753" s="261"/>
      <c r="T753" s="262"/>
      <c r="AT753" s="263" t="s">
        <v>168</v>
      </c>
      <c r="AU753" s="263" t="s">
        <v>86</v>
      </c>
      <c r="AV753" s="251" t="s">
        <v>88</v>
      </c>
      <c r="AW753" s="251" t="s">
        <v>35</v>
      </c>
      <c r="AX753" s="251" t="s">
        <v>86</v>
      </c>
      <c r="AY753" s="263" t="s">
        <v>160</v>
      </c>
    </row>
    <row r="754" s="264" customFormat="true" ht="12.8" hidden="false" customHeight="false" outlineLevel="0" collapsed="false">
      <c r="B754" s="265"/>
      <c r="C754" s="266"/>
      <c r="D754" s="254" t="s">
        <v>168</v>
      </c>
      <c r="E754" s="267"/>
      <c r="F754" s="268" t="s">
        <v>2137</v>
      </c>
      <c r="G754" s="266"/>
      <c r="H754" s="269" t="n">
        <v>2.409</v>
      </c>
      <c r="I754" s="270"/>
      <c r="J754" s="266"/>
      <c r="K754" s="266"/>
      <c r="L754" s="271"/>
      <c r="M754" s="272"/>
      <c r="N754" s="273"/>
      <c r="O754" s="273"/>
      <c r="P754" s="273"/>
      <c r="Q754" s="273"/>
      <c r="R754" s="273"/>
      <c r="S754" s="273"/>
      <c r="T754" s="274"/>
      <c r="AT754" s="275" t="s">
        <v>168</v>
      </c>
      <c r="AU754" s="275" t="s">
        <v>86</v>
      </c>
      <c r="AV754" s="264" t="s">
        <v>166</v>
      </c>
      <c r="AW754" s="264" t="s">
        <v>35</v>
      </c>
      <c r="AX754" s="264" t="s">
        <v>79</v>
      </c>
      <c r="AY754" s="275" t="s">
        <v>160</v>
      </c>
    </row>
    <row r="755" s="276" customFormat="true" ht="12.8" hidden="false" customHeight="false" outlineLevel="0" collapsed="false">
      <c r="B755" s="277"/>
      <c r="C755" s="278"/>
      <c r="D755" s="254" t="s">
        <v>168</v>
      </c>
      <c r="E755" s="279"/>
      <c r="F755" s="280" t="s">
        <v>2138</v>
      </c>
      <c r="G755" s="278"/>
      <c r="H755" s="279"/>
      <c r="I755" s="281"/>
      <c r="J755" s="278"/>
      <c r="K755" s="278"/>
      <c r="L755" s="282"/>
      <c r="M755" s="283"/>
      <c r="N755" s="284"/>
      <c r="O755" s="284"/>
      <c r="P755" s="284"/>
      <c r="Q755" s="284"/>
      <c r="R755" s="284"/>
      <c r="S755" s="284"/>
      <c r="T755" s="285"/>
      <c r="AT755" s="286" t="s">
        <v>168</v>
      </c>
      <c r="AU755" s="286" t="s">
        <v>86</v>
      </c>
      <c r="AV755" s="276" t="s">
        <v>86</v>
      </c>
      <c r="AW755" s="276" t="s">
        <v>35</v>
      </c>
      <c r="AX755" s="276" t="s">
        <v>79</v>
      </c>
      <c r="AY755" s="286" t="s">
        <v>160</v>
      </c>
    </row>
    <row r="756" s="276" customFormat="true" ht="12.8" hidden="false" customHeight="false" outlineLevel="0" collapsed="false">
      <c r="B756" s="277"/>
      <c r="C756" s="278"/>
      <c r="D756" s="254" t="s">
        <v>168</v>
      </c>
      <c r="E756" s="279"/>
      <c r="F756" s="280" t="s">
        <v>2139</v>
      </c>
      <c r="G756" s="278"/>
      <c r="H756" s="279"/>
      <c r="I756" s="281"/>
      <c r="J756" s="278"/>
      <c r="K756" s="278"/>
      <c r="L756" s="282"/>
      <c r="M756" s="283"/>
      <c r="N756" s="284"/>
      <c r="O756" s="284"/>
      <c r="P756" s="284"/>
      <c r="Q756" s="284"/>
      <c r="R756" s="284"/>
      <c r="S756" s="284"/>
      <c r="T756" s="285"/>
      <c r="AT756" s="286" t="s">
        <v>168</v>
      </c>
      <c r="AU756" s="286" t="s">
        <v>86</v>
      </c>
      <c r="AV756" s="276" t="s">
        <v>86</v>
      </c>
      <c r="AW756" s="276" t="s">
        <v>35</v>
      </c>
      <c r="AX756" s="276" t="s">
        <v>79</v>
      </c>
      <c r="AY756" s="286" t="s">
        <v>160</v>
      </c>
    </row>
    <row r="757" s="276" customFormat="true" ht="12.8" hidden="false" customHeight="false" outlineLevel="0" collapsed="false">
      <c r="B757" s="277"/>
      <c r="C757" s="278"/>
      <c r="D757" s="254" t="s">
        <v>168</v>
      </c>
      <c r="E757" s="279"/>
      <c r="F757" s="280" t="s">
        <v>2140</v>
      </c>
      <c r="G757" s="278"/>
      <c r="H757" s="279"/>
      <c r="I757" s="281"/>
      <c r="J757" s="278"/>
      <c r="K757" s="278"/>
      <c r="L757" s="282"/>
      <c r="M757" s="283"/>
      <c r="N757" s="284"/>
      <c r="O757" s="284"/>
      <c r="P757" s="284"/>
      <c r="Q757" s="284"/>
      <c r="R757" s="284"/>
      <c r="S757" s="284"/>
      <c r="T757" s="285"/>
      <c r="AT757" s="286" t="s">
        <v>168</v>
      </c>
      <c r="AU757" s="286" t="s">
        <v>86</v>
      </c>
      <c r="AV757" s="276" t="s">
        <v>86</v>
      </c>
      <c r="AW757" s="276" t="s">
        <v>35</v>
      </c>
      <c r="AX757" s="276" t="s">
        <v>79</v>
      </c>
      <c r="AY757" s="286" t="s">
        <v>160</v>
      </c>
    </row>
    <row r="758" s="31" customFormat="true" ht="16.5" hidden="false" customHeight="true" outlineLevel="0" collapsed="false">
      <c r="A758" s="24"/>
      <c r="B758" s="25"/>
      <c r="C758" s="287" t="s">
        <v>1000</v>
      </c>
      <c r="D758" s="287" t="s">
        <v>262</v>
      </c>
      <c r="E758" s="288" t="s">
        <v>2392</v>
      </c>
      <c r="F758" s="289" t="s">
        <v>2393</v>
      </c>
      <c r="G758" s="290" t="s">
        <v>2135</v>
      </c>
      <c r="H758" s="291" t="n">
        <v>1.807</v>
      </c>
      <c r="I758" s="292"/>
      <c r="J758" s="293" t="n">
        <f aca="false">ROUND(I758*H758,2)</f>
        <v>0</v>
      </c>
      <c r="K758" s="294"/>
      <c r="L758" s="295"/>
      <c r="M758" s="296"/>
      <c r="N758" s="297" t="s">
        <v>44</v>
      </c>
      <c r="O758" s="74"/>
      <c r="P758" s="247" t="n">
        <f aca="false">O758*H758</f>
        <v>0</v>
      </c>
      <c r="Q758" s="247" t="n">
        <v>0</v>
      </c>
      <c r="R758" s="247" t="n">
        <f aca="false">Q758*H758</f>
        <v>0</v>
      </c>
      <c r="S758" s="247" t="n">
        <v>0</v>
      </c>
      <c r="T758" s="248" t="n">
        <f aca="false">S758*H758</f>
        <v>0</v>
      </c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  <c r="AE758" s="24"/>
      <c r="AR758" s="249" t="s">
        <v>200</v>
      </c>
      <c r="AT758" s="249" t="s">
        <v>262</v>
      </c>
      <c r="AU758" s="249" t="s">
        <v>86</v>
      </c>
      <c r="AY758" s="3" t="s">
        <v>160</v>
      </c>
      <c r="BE758" s="250" t="n">
        <f aca="false">IF(N758="základní",J758,0)</f>
        <v>0</v>
      </c>
      <c r="BF758" s="250" t="n">
        <f aca="false">IF(N758="snížená",J758,0)</f>
        <v>0</v>
      </c>
      <c r="BG758" s="250" t="n">
        <f aca="false">IF(N758="zákl. přenesená",J758,0)</f>
        <v>0</v>
      </c>
      <c r="BH758" s="250" t="n">
        <f aca="false">IF(N758="sníž. přenesená",J758,0)</f>
        <v>0</v>
      </c>
      <c r="BI758" s="250" t="n">
        <f aca="false">IF(N758="nulová",J758,0)</f>
        <v>0</v>
      </c>
      <c r="BJ758" s="3" t="s">
        <v>86</v>
      </c>
      <c r="BK758" s="250" t="n">
        <f aca="false">ROUND(I758*H758,2)</f>
        <v>0</v>
      </c>
      <c r="BL758" s="3" t="s">
        <v>166</v>
      </c>
      <c r="BM758" s="249" t="s">
        <v>2394</v>
      </c>
    </row>
    <row r="759" s="251" customFormat="true" ht="12.8" hidden="false" customHeight="false" outlineLevel="0" collapsed="false">
      <c r="B759" s="252"/>
      <c r="C759" s="253"/>
      <c r="D759" s="254" t="s">
        <v>168</v>
      </c>
      <c r="E759" s="255"/>
      <c r="F759" s="256" t="s">
        <v>2154</v>
      </c>
      <c r="G759" s="253"/>
      <c r="H759" s="257" t="n">
        <v>1.807</v>
      </c>
      <c r="I759" s="258"/>
      <c r="J759" s="253"/>
      <c r="K759" s="253"/>
      <c r="L759" s="259"/>
      <c r="M759" s="260"/>
      <c r="N759" s="261"/>
      <c r="O759" s="261"/>
      <c r="P759" s="261"/>
      <c r="Q759" s="261"/>
      <c r="R759" s="261"/>
      <c r="S759" s="261"/>
      <c r="T759" s="262"/>
      <c r="AT759" s="263" t="s">
        <v>168</v>
      </c>
      <c r="AU759" s="263" t="s">
        <v>86</v>
      </c>
      <c r="AV759" s="251" t="s">
        <v>88</v>
      </c>
      <c r="AW759" s="251" t="s">
        <v>35</v>
      </c>
      <c r="AX759" s="251" t="s">
        <v>86</v>
      </c>
      <c r="AY759" s="263" t="s">
        <v>160</v>
      </c>
    </row>
    <row r="760" s="264" customFormat="true" ht="12.8" hidden="false" customHeight="false" outlineLevel="0" collapsed="false">
      <c r="B760" s="265"/>
      <c r="C760" s="266"/>
      <c r="D760" s="254" t="s">
        <v>168</v>
      </c>
      <c r="E760" s="267"/>
      <c r="F760" s="268" t="s">
        <v>2137</v>
      </c>
      <c r="G760" s="266"/>
      <c r="H760" s="269" t="n">
        <v>1.807</v>
      </c>
      <c r="I760" s="270"/>
      <c r="J760" s="266"/>
      <c r="K760" s="266"/>
      <c r="L760" s="271"/>
      <c r="M760" s="272"/>
      <c r="N760" s="273"/>
      <c r="O760" s="273"/>
      <c r="P760" s="273"/>
      <c r="Q760" s="273"/>
      <c r="R760" s="273"/>
      <c r="S760" s="273"/>
      <c r="T760" s="274"/>
      <c r="AT760" s="275" t="s">
        <v>168</v>
      </c>
      <c r="AU760" s="275" t="s">
        <v>86</v>
      </c>
      <c r="AV760" s="264" t="s">
        <v>166</v>
      </c>
      <c r="AW760" s="264" t="s">
        <v>35</v>
      </c>
      <c r="AX760" s="264" t="s">
        <v>79</v>
      </c>
      <c r="AY760" s="275" t="s">
        <v>160</v>
      </c>
    </row>
    <row r="761" s="276" customFormat="true" ht="12.8" hidden="false" customHeight="false" outlineLevel="0" collapsed="false">
      <c r="B761" s="277"/>
      <c r="C761" s="278"/>
      <c r="D761" s="254" t="s">
        <v>168</v>
      </c>
      <c r="E761" s="279"/>
      <c r="F761" s="280" t="s">
        <v>2138</v>
      </c>
      <c r="G761" s="278"/>
      <c r="H761" s="279"/>
      <c r="I761" s="281"/>
      <c r="J761" s="278"/>
      <c r="K761" s="278"/>
      <c r="L761" s="282"/>
      <c r="M761" s="283"/>
      <c r="N761" s="284"/>
      <c r="O761" s="284"/>
      <c r="P761" s="284"/>
      <c r="Q761" s="284"/>
      <c r="R761" s="284"/>
      <c r="S761" s="284"/>
      <c r="T761" s="285"/>
      <c r="AT761" s="286" t="s">
        <v>168</v>
      </c>
      <c r="AU761" s="286" t="s">
        <v>86</v>
      </c>
      <c r="AV761" s="276" t="s">
        <v>86</v>
      </c>
      <c r="AW761" s="276" t="s">
        <v>35</v>
      </c>
      <c r="AX761" s="276" t="s">
        <v>79</v>
      </c>
      <c r="AY761" s="286" t="s">
        <v>160</v>
      </c>
    </row>
    <row r="762" s="276" customFormat="true" ht="12.8" hidden="false" customHeight="false" outlineLevel="0" collapsed="false">
      <c r="B762" s="277"/>
      <c r="C762" s="278"/>
      <c r="D762" s="254" t="s">
        <v>168</v>
      </c>
      <c r="E762" s="279"/>
      <c r="F762" s="280" t="s">
        <v>2139</v>
      </c>
      <c r="G762" s="278"/>
      <c r="H762" s="279"/>
      <c r="I762" s="281"/>
      <c r="J762" s="278"/>
      <c r="K762" s="278"/>
      <c r="L762" s="282"/>
      <c r="M762" s="283"/>
      <c r="N762" s="284"/>
      <c r="O762" s="284"/>
      <c r="P762" s="284"/>
      <c r="Q762" s="284"/>
      <c r="R762" s="284"/>
      <c r="S762" s="284"/>
      <c r="T762" s="285"/>
      <c r="AT762" s="286" t="s">
        <v>168</v>
      </c>
      <c r="AU762" s="286" t="s">
        <v>86</v>
      </c>
      <c r="AV762" s="276" t="s">
        <v>86</v>
      </c>
      <c r="AW762" s="276" t="s">
        <v>35</v>
      </c>
      <c r="AX762" s="276" t="s">
        <v>79</v>
      </c>
      <c r="AY762" s="286" t="s">
        <v>160</v>
      </c>
    </row>
    <row r="763" s="276" customFormat="true" ht="12.8" hidden="false" customHeight="false" outlineLevel="0" collapsed="false">
      <c r="B763" s="277"/>
      <c r="C763" s="278"/>
      <c r="D763" s="254" t="s">
        <v>168</v>
      </c>
      <c r="E763" s="279"/>
      <c r="F763" s="280" t="s">
        <v>2140</v>
      </c>
      <c r="G763" s="278"/>
      <c r="H763" s="279"/>
      <c r="I763" s="281"/>
      <c r="J763" s="278"/>
      <c r="K763" s="278"/>
      <c r="L763" s="282"/>
      <c r="M763" s="283"/>
      <c r="N763" s="284"/>
      <c r="O763" s="284"/>
      <c r="P763" s="284"/>
      <c r="Q763" s="284"/>
      <c r="R763" s="284"/>
      <c r="S763" s="284"/>
      <c r="T763" s="285"/>
      <c r="AT763" s="286" t="s">
        <v>168</v>
      </c>
      <c r="AU763" s="286" t="s">
        <v>86</v>
      </c>
      <c r="AV763" s="276" t="s">
        <v>86</v>
      </c>
      <c r="AW763" s="276" t="s">
        <v>35</v>
      </c>
      <c r="AX763" s="276" t="s">
        <v>79</v>
      </c>
      <c r="AY763" s="286" t="s">
        <v>160</v>
      </c>
    </row>
    <row r="764" s="31" customFormat="true" ht="16.5" hidden="false" customHeight="true" outlineLevel="0" collapsed="false">
      <c r="A764" s="24"/>
      <c r="B764" s="25"/>
      <c r="C764" s="287" t="s">
        <v>1004</v>
      </c>
      <c r="D764" s="287" t="s">
        <v>262</v>
      </c>
      <c r="E764" s="288" t="s">
        <v>2395</v>
      </c>
      <c r="F764" s="289" t="s">
        <v>2396</v>
      </c>
      <c r="G764" s="290" t="s">
        <v>2135</v>
      </c>
      <c r="H764" s="291" t="n">
        <v>0.602</v>
      </c>
      <c r="I764" s="292"/>
      <c r="J764" s="293" t="n">
        <f aca="false">ROUND(I764*H764,2)</f>
        <v>0</v>
      </c>
      <c r="K764" s="294"/>
      <c r="L764" s="295"/>
      <c r="M764" s="296"/>
      <c r="N764" s="297" t="s">
        <v>44</v>
      </c>
      <c r="O764" s="74"/>
      <c r="P764" s="247" t="n">
        <f aca="false">O764*H764</f>
        <v>0</v>
      </c>
      <c r="Q764" s="247" t="n">
        <v>0</v>
      </c>
      <c r="R764" s="247" t="n">
        <f aca="false">Q764*H764</f>
        <v>0</v>
      </c>
      <c r="S764" s="247" t="n">
        <v>0</v>
      </c>
      <c r="T764" s="248" t="n">
        <f aca="false">S764*H764</f>
        <v>0</v>
      </c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  <c r="AE764" s="24"/>
      <c r="AR764" s="249" t="s">
        <v>200</v>
      </c>
      <c r="AT764" s="249" t="s">
        <v>262</v>
      </c>
      <c r="AU764" s="249" t="s">
        <v>86</v>
      </c>
      <c r="AY764" s="3" t="s">
        <v>160</v>
      </c>
      <c r="BE764" s="250" t="n">
        <f aca="false">IF(N764="základní",J764,0)</f>
        <v>0</v>
      </c>
      <c r="BF764" s="250" t="n">
        <f aca="false">IF(N764="snížená",J764,0)</f>
        <v>0</v>
      </c>
      <c r="BG764" s="250" t="n">
        <f aca="false">IF(N764="zákl. přenesená",J764,0)</f>
        <v>0</v>
      </c>
      <c r="BH764" s="250" t="n">
        <f aca="false">IF(N764="sníž. přenesená",J764,0)</f>
        <v>0</v>
      </c>
      <c r="BI764" s="250" t="n">
        <f aca="false">IF(N764="nulová",J764,0)</f>
        <v>0</v>
      </c>
      <c r="BJ764" s="3" t="s">
        <v>86</v>
      </c>
      <c r="BK764" s="250" t="n">
        <f aca="false">ROUND(I764*H764,2)</f>
        <v>0</v>
      </c>
      <c r="BL764" s="3" t="s">
        <v>166</v>
      </c>
      <c r="BM764" s="249" t="s">
        <v>2397</v>
      </c>
    </row>
    <row r="765" s="251" customFormat="true" ht="12.8" hidden="false" customHeight="false" outlineLevel="0" collapsed="false">
      <c r="B765" s="252"/>
      <c r="C765" s="253"/>
      <c r="D765" s="254" t="s">
        <v>168</v>
      </c>
      <c r="E765" s="255"/>
      <c r="F765" s="256" t="s">
        <v>2136</v>
      </c>
      <c r="G765" s="253"/>
      <c r="H765" s="257" t="n">
        <v>0.602</v>
      </c>
      <c r="I765" s="258"/>
      <c r="J765" s="253"/>
      <c r="K765" s="253"/>
      <c r="L765" s="259"/>
      <c r="M765" s="260"/>
      <c r="N765" s="261"/>
      <c r="O765" s="261"/>
      <c r="P765" s="261"/>
      <c r="Q765" s="261"/>
      <c r="R765" s="261"/>
      <c r="S765" s="261"/>
      <c r="T765" s="262"/>
      <c r="AT765" s="263" t="s">
        <v>168</v>
      </c>
      <c r="AU765" s="263" t="s">
        <v>86</v>
      </c>
      <c r="AV765" s="251" t="s">
        <v>88</v>
      </c>
      <c r="AW765" s="251" t="s">
        <v>35</v>
      </c>
      <c r="AX765" s="251" t="s">
        <v>86</v>
      </c>
      <c r="AY765" s="263" t="s">
        <v>160</v>
      </c>
    </row>
    <row r="766" s="264" customFormat="true" ht="12.8" hidden="false" customHeight="false" outlineLevel="0" collapsed="false">
      <c r="B766" s="265"/>
      <c r="C766" s="266"/>
      <c r="D766" s="254" t="s">
        <v>168</v>
      </c>
      <c r="E766" s="267"/>
      <c r="F766" s="268" t="s">
        <v>2137</v>
      </c>
      <c r="G766" s="266"/>
      <c r="H766" s="269" t="n">
        <v>0.602</v>
      </c>
      <c r="I766" s="270"/>
      <c r="J766" s="266"/>
      <c r="K766" s="266"/>
      <c r="L766" s="271"/>
      <c r="M766" s="272"/>
      <c r="N766" s="273"/>
      <c r="O766" s="273"/>
      <c r="P766" s="273"/>
      <c r="Q766" s="273"/>
      <c r="R766" s="273"/>
      <c r="S766" s="273"/>
      <c r="T766" s="274"/>
      <c r="AT766" s="275" t="s">
        <v>168</v>
      </c>
      <c r="AU766" s="275" t="s">
        <v>86</v>
      </c>
      <c r="AV766" s="264" t="s">
        <v>166</v>
      </c>
      <c r="AW766" s="264" t="s">
        <v>35</v>
      </c>
      <c r="AX766" s="264" t="s">
        <v>79</v>
      </c>
      <c r="AY766" s="275" t="s">
        <v>160</v>
      </c>
    </row>
    <row r="767" s="276" customFormat="true" ht="12.8" hidden="false" customHeight="false" outlineLevel="0" collapsed="false">
      <c r="B767" s="277"/>
      <c r="C767" s="278"/>
      <c r="D767" s="254" t="s">
        <v>168</v>
      </c>
      <c r="E767" s="279"/>
      <c r="F767" s="280" t="s">
        <v>2138</v>
      </c>
      <c r="G767" s="278"/>
      <c r="H767" s="279"/>
      <c r="I767" s="281"/>
      <c r="J767" s="278"/>
      <c r="K767" s="278"/>
      <c r="L767" s="282"/>
      <c r="M767" s="283"/>
      <c r="N767" s="284"/>
      <c r="O767" s="284"/>
      <c r="P767" s="284"/>
      <c r="Q767" s="284"/>
      <c r="R767" s="284"/>
      <c r="S767" s="284"/>
      <c r="T767" s="285"/>
      <c r="AT767" s="286" t="s">
        <v>168</v>
      </c>
      <c r="AU767" s="286" t="s">
        <v>86</v>
      </c>
      <c r="AV767" s="276" t="s">
        <v>86</v>
      </c>
      <c r="AW767" s="276" t="s">
        <v>35</v>
      </c>
      <c r="AX767" s="276" t="s">
        <v>79</v>
      </c>
      <c r="AY767" s="286" t="s">
        <v>160</v>
      </c>
    </row>
    <row r="768" s="276" customFormat="true" ht="12.8" hidden="false" customHeight="false" outlineLevel="0" collapsed="false">
      <c r="B768" s="277"/>
      <c r="C768" s="278"/>
      <c r="D768" s="254" t="s">
        <v>168</v>
      </c>
      <c r="E768" s="279"/>
      <c r="F768" s="280" t="s">
        <v>2139</v>
      </c>
      <c r="G768" s="278"/>
      <c r="H768" s="279"/>
      <c r="I768" s="281"/>
      <c r="J768" s="278"/>
      <c r="K768" s="278"/>
      <c r="L768" s="282"/>
      <c r="M768" s="283"/>
      <c r="N768" s="284"/>
      <c r="O768" s="284"/>
      <c r="P768" s="284"/>
      <c r="Q768" s="284"/>
      <c r="R768" s="284"/>
      <c r="S768" s="284"/>
      <c r="T768" s="285"/>
      <c r="AT768" s="286" t="s">
        <v>168</v>
      </c>
      <c r="AU768" s="286" t="s">
        <v>86</v>
      </c>
      <c r="AV768" s="276" t="s">
        <v>86</v>
      </c>
      <c r="AW768" s="276" t="s">
        <v>35</v>
      </c>
      <c r="AX768" s="276" t="s">
        <v>79</v>
      </c>
      <c r="AY768" s="286" t="s">
        <v>160</v>
      </c>
    </row>
    <row r="769" s="276" customFormat="true" ht="12.8" hidden="false" customHeight="false" outlineLevel="0" collapsed="false">
      <c r="B769" s="277"/>
      <c r="C769" s="278"/>
      <c r="D769" s="254" t="s">
        <v>168</v>
      </c>
      <c r="E769" s="279"/>
      <c r="F769" s="280" t="s">
        <v>2140</v>
      </c>
      <c r="G769" s="278"/>
      <c r="H769" s="279"/>
      <c r="I769" s="281"/>
      <c r="J769" s="278"/>
      <c r="K769" s="278"/>
      <c r="L769" s="282"/>
      <c r="M769" s="283"/>
      <c r="N769" s="284"/>
      <c r="O769" s="284"/>
      <c r="P769" s="284"/>
      <c r="Q769" s="284"/>
      <c r="R769" s="284"/>
      <c r="S769" s="284"/>
      <c r="T769" s="285"/>
      <c r="AT769" s="286" t="s">
        <v>168</v>
      </c>
      <c r="AU769" s="286" t="s">
        <v>86</v>
      </c>
      <c r="AV769" s="276" t="s">
        <v>86</v>
      </c>
      <c r="AW769" s="276" t="s">
        <v>35</v>
      </c>
      <c r="AX769" s="276" t="s">
        <v>79</v>
      </c>
      <c r="AY769" s="286" t="s">
        <v>160</v>
      </c>
    </row>
    <row r="770" s="31" customFormat="true" ht="16.5" hidden="false" customHeight="true" outlineLevel="0" collapsed="false">
      <c r="A770" s="24"/>
      <c r="B770" s="25"/>
      <c r="C770" s="287" t="s">
        <v>1008</v>
      </c>
      <c r="D770" s="287" t="s">
        <v>262</v>
      </c>
      <c r="E770" s="288" t="s">
        <v>2398</v>
      </c>
      <c r="F770" s="289" t="s">
        <v>2399</v>
      </c>
      <c r="G770" s="290" t="s">
        <v>2135</v>
      </c>
      <c r="H770" s="291" t="n">
        <v>0.602</v>
      </c>
      <c r="I770" s="292"/>
      <c r="J770" s="293" t="n">
        <f aca="false">ROUND(I770*H770,2)</f>
        <v>0</v>
      </c>
      <c r="K770" s="294"/>
      <c r="L770" s="295"/>
      <c r="M770" s="296"/>
      <c r="N770" s="297" t="s">
        <v>44</v>
      </c>
      <c r="O770" s="74"/>
      <c r="P770" s="247" t="n">
        <f aca="false">O770*H770</f>
        <v>0</v>
      </c>
      <c r="Q770" s="247" t="n">
        <v>0</v>
      </c>
      <c r="R770" s="247" t="n">
        <f aca="false">Q770*H770</f>
        <v>0</v>
      </c>
      <c r="S770" s="247" t="n">
        <v>0</v>
      </c>
      <c r="T770" s="248" t="n">
        <f aca="false">S770*H770</f>
        <v>0</v>
      </c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  <c r="AE770" s="24"/>
      <c r="AR770" s="249" t="s">
        <v>200</v>
      </c>
      <c r="AT770" s="249" t="s">
        <v>262</v>
      </c>
      <c r="AU770" s="249" t="s">
        <v>86</v>
      </c>
      <c r="AY770" s="3" t="s">
        <v>160</v>
      </c>
      <c r="BE770" s="250" t="n">
        <f aca="false">IF(N770="základní",J770,0)</f>
        <v>0</v>
      </c>
      <c r="BF770" s="250" t="n">
        <f aca="false">IF(N770="snížená",J770,0)</f>
        <v>0</v>
      </c>
      <c r="BG770" s="250" t="n">
        <f aca="false">IF(N770="zákl. přenesená",J770,0)</f>
        <v>0</v>
      </c>
      <c r="BH770" s="250" t="n">
        <f aca="false">IF(N770="sníž. přenesená",J770,0)</f>
        <v>0</v>
      </c>
      <c r="BI770" s="250" t="n">
        <f aca="false">IF(N770="nulová",J770,0)</f>
        <v>0</v>
      </c>
      <c r="BJ770" s="3" t="s">
        <v>86</v>
      </c>
      <c r="BK770" s="250" t="n">
        <f aca="false">ROUND(I770*H770,2)</f>
        <v>0</v>
      </c>
      <c r="BL770" s="3" t="s">
        <v>166</v>
      </c>
      <c r="BM770" s="249" t="s">
        <v>2400</v>
      </c>
    </row>
    <row r="771" s="251" customFormat="true" ht="12.8" hidden="false" customHeight="false" outlineLevel="0" collapsed="false">
      <c r="B771" s="252"/>
      <c r="C771" s="253"/>
      <c r="D771" s="254" t="s">
        <v>168</v>
      </c>
      <c r="E771" s="255"/>
      <c r="F771" s="256" t="s">
        <v>2136</v>
      </c>
      <c r="G771" s="253"/>
      <c r="H771" s="257" t="n">
        <v>0.602</v>
      </c>
      <c r="I771" s="258"/>
      <c r="J771" s="253"/>
      <c r="K771" s="253"/>
      <c r="L771" s="259"/>
      <c r="M771" s="260"/>
      <c r="N771" s="261"/>
      <c r="O771" s="261"/>
      <c r="P771" s="261"/>
      <c r="Q771" s="261"/>
      <c r="R771" s="261"/>
      <c r="S771" s="261"/>
      <c r="T771" s="262"/>
      <c r="AT771" s="263" t="s">
        <v>168</v>
      </c>
      <c r="AU771" s="263" t="s">
        <v>86</v>
      </c>
      <c r="AV771" s="251" t="s">
        <v>88</v>
      </c>
      <c r="AW771" s="251" t="s">
        <v>35</v>
      </c>
      <c r="AX771" s="251" t="s">
        <v>86</v>
      </c>
      <c r="AY771" s="263" t="s">
        <v>160</v>
      </c>
    </row>
    <row r="772" s="264" customFormat="true" ht="12.8" hidden="false" customHeight="false" outlineLevel="0" collapsed="false">
      <c r="B772" s="265"/>
      <c r="C772" s="266"/>
      <c r="D772" s="254" t="s">
        <v>168</v>
      </c>
      <c r="E772" s="267"/>
      <c r="F772" s="268" t="s">
        <v>2137</v>
      </c>
      <c r="G772" s="266"/>
      <c r="H772" s="269" t="n">
        <v>0.602</v>
      </c>
      <c r="I772" s="270"/>
      <c r="J772" s="266"/>
      <c r="K772" s="266"/>
      <c r="L772" s="271"/>
      <c r="M772" s="272"/>
      <c r="N772" s="273"/>
      <c r="O772" s="273"/>
      <c r="P772" s="273"/>
      <c r="Q772" s="273"/>
      <c r="R772" s="273"/>
      <c r="S772" s="273"/>
      <c r="T772" s="274"/>
      <c r="AT772" s="275" t="s">
        <v>168</v>
      </c>
      <c r="AU772" s="275" t="s">
        <v>86</v>
      </c>
      <c r="AV772" s="264" t="s">
        <v>166</v>
      </c>
      <c r="AW772" s="264" t="s">
        <v>35</v>
      </c>
      <c r="AX772" s="264" t="s">
        <v>79</v>
      </c>
      <c r="AY772" s="275" t="s">
        <v>160</v>
      </c>
    </row>
    <row r="773" s="276" customFormat="true" ht="12.8" hidden="false" customHeight="false" outlineLevel="0" collapsed="false">
      <c r="B773" s="277"/>
      <c r="C773" s="278"/>
      <c r="D773" s="254" t="s">
        <v>168</v>
      </c>
      <c r="E773" s="279"/>
      <c r="F773" s="280" t="s">
        <v>2138</v>
      </c>
      <c r="G773" s="278"/>
      <c r="H773" s="279"/>
      <c r="I773" s="281"/>
      <c r="J773" s="278"/>
      <c r="K773" s="278"/>
      <c r="L773" s="282"/>
      <c r="M773" s="283"/>
      <c r="N773" s="284"/>
      <c r="O773" s="284"/>
      <c r="P773" s="284"/>
      <c r="Q773" s="284"/>
      <c r="R773" s="284"/>
      <c r="S773" s="284"/>
      <c r="T773" s="285"/>
      <c r="AT773" s="286" t="s">
        <v>168</v>
      </c>
      <c r="AU773" s="286" t="s">
        <v>86</v>
      </c>
      <c r="AV773" s="276" t="s">
        <v>86</v>
      </c>
      <c r="AW773" s="276" t="s">
        <v>35</v>
      </c>
      <c r="AX773" s="276" t="s">
        <v>79</v>
      </c>
      <c r="AY773" s="286" t="s">
        <v>160</v>
      </c>
    </row>
    <row r="774" s="276" customFormat="true" ht="12.8" hidden="false" customHeight="false" outlineLevel="0" collapsed="false">
      <c r="B774" s="277"/>
      <c r="C774" s="278"/>
      <c r="D774" s="254" t="s">
        <v>168</v>
      </c>
      <c r="E774" s="279"/>
      <c r="F774" s="280" t="s">
        <v>2139</v>
      </c>
      <c r="G774" s="278"/>
      <c r="H774" s="279"/>
      <c r="I774" s="281"/>
      <c r="J774" s="278"/>
      <c r="K774" s="278"/>
      <c r="L774" s="282"/>
      <c r="M774" s="283"/>
      <c r="N774" s="284"/>
      <c r="O774" s="284"/>
      <c r="P774" s="284"/>
      <c r="Q774" s="284"/>
      <c r="R774" s="284"/>
      <c r="S774" s="284"/>
      <c r="T774" s="285"/>
      <c r="AT774" s="286" t="s">
        <v>168</v>
      </c>
      <c r="AU774" s="286" t="s">
        <v>86</v>
      </c>
      <c r="AV774" s="276" t="s">
        <v>86</v>
      </c>
      <c r="AW774" s="276" t="s">
        <v>35</v>
      </c>
      <c r="AX774" s="276" t="s">
        <v>79</v>
      </c>
      <c r="AY774" s="286" t="s">
        <v>160</v>
      </c>
    </row>
    <row r="775" s="276" customFormat="true" ht="12.8" hidden="false" customHeight="false" outlineLevel="0" collapsed="false">
      <c r="B775" s="277"/>
      <c r="C775" s="278"/>
      <c r="D775" s="254" t="s">
        <v>168</v>
      </c>
      <c r="E775" s="279"/>
      <c r="F775" s="280" t="s">
        <v>2140</v>
      </c>
      <c r="G775" s="278"/>
      <c r="H775" s="279"/>
      <c r="I775" s="281"/>
      <c r="J775" s="278"/>
      <c r="K775" s="278"/>
      <c r="L775" s="282"/>
      <c r="M775" s="283"/>
      <c r="N775" s="284"/>
      <c r="O775" s="284"/>
      <c r="P775" s="284"/>
      <c r="Q775" s="284"/>
      <c r="R775" s="284"/>
      <c r="S775" s="284"/>
      <c r="T775" s="285"/>
      <c r="AT775" s="286" t="s">
        <v>168</v>
      </c>
      <c r="AU775" s="286" t="s">
        <v>86</v>
      </c>
      <c r="AV775" s="276" t="s">
        <v>86</v>
      </c>
      <c r="AW775" s="276" t="s">
        <v>35</v>
      </c>
      <c r="AX775" s="276" t="s">
        <v>79</v>
      </c>
      <c r="AY775" s="286" t="s">
        <v>160</v>
      </c>
    </row>
    <row r="776" s="31" customFormat="true" ht="16.5" hidden="false" customHeight="true" outlineLevel="0" collapsed="false">
      <c r="A776" s="24"/>
      <c r="B776" s="25"/>
      <c r="C776" s="287" t="s">
        <v>1012</v>
      </c>
      <c r="D776" s="287" t="s">
        <v>262</v>
      </c>
      <c r="E776" s="288" t="s">
        <v>2401</v>
      </c>
      <c r="F776" s="289" t="s">
        <v>2402</v>
      </c>
      <c r="G776" s="290" t="s">
        <v>2135</v>
      </c>
      <c r="H776" s="291" t="n">
        <v>0.602</v>
      </c>
      <c r="I776" s="292"/>
      <c r="J776" s="293" t="n">
        <f aca="false">ROUND(I776*H776,2)</f>
        <v>0</v>
      </c>
      <c r="K776" s="294"/>
      <c r="L776" s="295"/>
      <c r="M776" s="296"/>
      <c r="N776" s="297" t="s">
        <v>44</v>
      </c>
      <c r="O776" s="74"/>
      <c r="P776" s="247" t="n">
        <f aca="false">O776*H776</f>
        <v>0</v>
      </c>
      <c r="Q776" s="247" t="n">
        <v>0</v>
      </c>
      <c r="R776" s="247" t="n">
        <f aca="false">Q776*H776</f>
        <v>0</v>
      </c>
      <c r="S776" s="247" t="n">
        <v>0</v>
      </c>
      <c r="T776" s="248" t="n">
        <f aca="false">S776*H776</f>
        <v>0</v>
      </c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  <c r="AE776" s="24"/>
      <c r="AR776" s="249" t="s">
        <v>200</v>
      </c>
      <c r="AT776" s="249" t="s">
        <v>262</v>
      </c>
      <c r="AU776" s="249" t="s">
        <v>86</v>
      </c>
      <c r="AY776" s="3" t="s">
        <v>160</v>
      </c>
      <c r="BE776" s="250" t="n">
        <f aca="false">IF(N776="základní",J776,0)</f>
        <v>0</v>
      </c>
      <c r="BF776" s="250" t="n">
        <f aca="false">IF(N776="snížená",J776,0)</f>
        <v>0</v>
      </c>
      <c r="BG776" s="250" t="n">
        <f aca="false">IF(N776="zákl. přenesená",J776,0)</f>
        <v>0</v>
      </c>
      <c r="BH776" s="250" t="n">
        <f aca="false">IF(N776="sníž. přenesená",J776,0)</f>
        <v>0</v>
      </c>
      <c r="BI776" s="250" t="n">
        <f aca="false">IF(N776="nulová",J776,0)</f>
        <v>0</v>
      </c>
      <c r="BJ776" s="3" t="s">
        <v>86</v>
      </c>
      <c r="BK776" s="250" t="n">
        <f aca="false">ROUND(I776*H776,2)</f>
        <v>0</v>
      </c>
      <c r="BL776" s="3" t="s">
        <v>166</v>
      </c>
      <c r="BM776" s="249" t="s">
        <v>2403</v>
      </c>
    </row>
    <row r="777" s="251" customFormat="true" ht="12.8" hidden="false" customHeight="false" outlineLevel="0" collapsed="false">
      <c r="B777" s="252"/>
      <c r="C777" s="253"/>
      <c r="D777" s="254" t="s">
        <v>168</v>
      </c>
      <c r="E777" s="255"/>
      <c r="F777" s="256" t="s">
        <v>2136</v>
      </c>
      <c r="G777" s="253"/>
      <c r="H777" s="257" t="n">
        <v>0.602</v>
      </c>
      <c r="I777" s="258"/>
      <c r="J777" s="253"/>
      <c r="K777" s="253"/>
      <c r="L777" s="259"/>
      <c r="M777" s="260"/>
      <c r="N777" s="261"/>
      <c r="O777" s="261"/>
      <c r="P777" s="261"/>
      <c r="Q777" s="261"/>
      <c r="R777" s="261"/>
      <c r="S777" s="261"/>
      <c r="T777" s="262"/>
      <c r="AT777" s="263" t="s">
        <v>168</v>
      </c>
      <c r="AU777" s="263" t="s">
        <v>86</v>
      </c>
      <c r="AV777" s="251" t="s">
        <v>88</v>
      </c>
      <c r="AW777" s="251" t="s">
        <v>35</v>
      </c>
      <c r="AX777" s="251" t="s">
        <v>86</v>
      </c>
      <c r="AY777" s="263" t="s">
        <v>160</v>
      </c>
    </row>
    <row r="778" s="264" customFormat="true" ht="12.8" hidden="false" customHeight="false" outlineLevel="0" collapsed="false">
      <c r="B778" s="265"/>
      <c r="C778" s="266"/>
      <c r="D778" s="254" t="s">
        <v>168</v>
      </c>
      <c r="E778" s="267"/>
      <c r="F778" s="268" t="s">
        <v>2137</v>
      </c>
      <c r="G778" s="266"/>
      <c r="H778" s="269" t="n">
        <v>0.602</v>
      </c>
      <c r="I778" s="270"/>
      <c r="J778" s="266"/>
      <c r="K778" s="266"/>
      <c r="L778" s="271"/>
      <c r="M778" s="272"/>
      <c r="N778" s="273"/>
      <c r="O778" s="273"/>
      <c r="P778" s="273"/>
      <c r="Q778" s="273"/>
      <c r="R778" s="273"/>
      <c r="S778" s="273"/>
      <c r="T778" s="274"/>
      <c r="AT778" s="275" t="s">
        <v>168</v>
      </c>
      <c r="AU778" s="275" t="s">
        <v>86</v>
      </c>
      <c r="AV778" s="264" t="s">
        <v>166</v>
      </c>
      <c r="AW778" s="264" t="s">
        <v>35</v>
      </c>
      <c r="AX778" s="264" t="s">
        <v>79</v>
      </c>
      <c r="AY778" s="275" t="s">
        <v>160</v>
      </c>
    </row>
    <row r="779" s="276" customFormat="true" ht="12.8" hidden="false" customHeight="false" outlineLevel="0" collapsed="false">
      <c r="B779" s="277"/>
      <c r="C779" s="278"/>
      <c r="D779" s="254" t="s">
        <v>168</v>
      </c>
      <c r="E779" s="279"/>
      <c r="F779" s="280" t="s">
        <v>2138</v>
      </c>
      <c r="G779" s="278"/>
      <c r="H779" s="279"/>
      <c r="I779" s="281"/>
      <c r="J779" s="278"/>
      <c r="K779" s="278"/>
      <c r="L779" s="282"/>
      <c r="M779" s="283"/>
      <c r="N779" s="284"/>
      <c r="O779" s="284"/>
      <c r="P779" s="284"/>
      <c r="Q779" s="284"/>
      <c r="R779" s="284"/>
      <c r="S779" s="284"/>
      <c r="T779" s="285"/>
      <c r="AT779" s="286" t="s">
        <v>168</v>
      </c>
      <c r="AU779" s="286" t="s">
        <v>86</v>
      </c>
      <c r="AV779" s="276" t="s">
        <v>86</v>
      </c>
      <c r="AW779" s="276" t="s">
        <v>35</v>
      </c>
      <c r="AX779" s="276" t="s">
        <v>79</v>
      </c>
      <c r="AY779" s="286" t="s">
        <v>160</v>
      </c>
    </row>
    <row r="780" s="276" customFormat="true" ht="12.8" hidden="false" customHeight="false" outlineLevel="0" collapsed="false">
      <c r="B780" s="277"/>
      <c r="C780" s="278"/>
      <c r="D780" s="254" t="s">
        <v>168</v>
      </c>
      <c r="E780" s="279"/>
      <c r="F780" s="280" t="s">
        <v>2139</v>
      </c>
      <c r="G780" s="278"/>
      <c r="H780" s="279"/>
      <c r="I780" s="281"/>
      <c r="J780" s="278"/>
      <c r="K780" s="278"/>
      <c r="L780" s="282"/>
      <c r="M780" s="283"/>
      <c r="N780" s="284"/>
      <c r="O780" s="284"/>
      <c r="P780" s="284"/>
      <c r="Q780" s="284"/>
      <c r="R780" s="284"/>
      <c r="S780" s="284"/>
      <c r="T780" s="285"/>
      <c r="AT780" s="286" t="s">
        <v>168</v>
      </c>
      <c r="AU780" s="286" t="s">
        <v>86</v>
      </c>
      <c r="AV780" s="276" t="s">
        <v>86</v>
      </c>
      <c r="AW780" s="276" t="s">
        <v>35</v>
      </c>
      <c r="AX780" s="276" t="s">
        <v>79</v>
      </c>
      <c r="AY780" s="286" t="s">
        <v>160</v>
      </c>
    </row>
    <row r="781" s="276" customFormat="true" ht="12.8" hidden="false" customHeight="false" outlineLevel="0" collapsed="false">
      <c r="B781" s="277"/>
      <c r="C781" s="278"/>
      <c r="D781" s="254" t="s">
        <v>168</v>
      </c>
      <c r="E781" s="279"/>
      <c r="F781" s="280" t="s">
        <v>2140</v>
      </c>
      <c r="G781" s="278"/>
      <c r="H781" s="279"/>
      <c r="I781" s="281"/>
      <c r="J781" s="278"/>
      <c r="K781" s="278"/>
      <c r="L781" s="282"/>
      <c r="M781" s="283"/>
      <c r="N781" s="284"/>
      <c r="O781" s="284"/>
      <c r="P781" s="284"/>
      <c r="Q781" s="284"/>
      <c r="R781" s="284"/>
      <c r="S781" s="284"/>
      <c r="T781" s="285"/>
      <c r="AT781" s="286" t="s">
        <v>168</v>
      </c>
      <c r="AU781" s="286" t="s">
        <v>86</v>
      </c>
      <c r="AV781" s="276" t="s">
        <v>86</v>
      </c>
      <c r="AW781" s="276" t="s">
        <v>35</v>
      </c>
      <c r="AX781" s="276" t="s">
        <v>79</v>
      </c>
      <c r="AY781" s="286" t="s">
        <v>160</v>
      </c>
    </row>
    <row r="782" s="31" customFormat="true" ht="16.5" hidden="false" customHeight="true" outlineLevel="0" collapsed="false">
      <c r="A782" s="24"/>
      <c r="B782" s="25"/>
      <c r="C782" s="287" t="s">
        <v>1016</v>
      </c>
      <c r="D782" s="287" t="s">
        <v>262</v>
      </c>
      <c r="E782" s="288" t="s">
        <v>2404</v>
      </c>
      <c r="F782" s="289" t="s">
        <v>2405</v>
      </c>
      <c r="G782" s="290" t="s">
        <v>221</v>
      </c>
      <c r="H782" s="291" t="n">
        <v>14.454</v>
      </c>
      <c r="I782" s="292"/>
      <c r="J782" s="293" t="n">
        <f aca="false">ROUND(I782*H782,2)</f>
        <v>0</v>
      </c>
      <c r="K782" s="294"/>
      <c r="L782" s="295"/>
      <c r="M782" s="296"/>
      <c r="N782" s="297" t="s">
        <v>44</v>
      </c>
      <c r="O782" s="74"/>
      <c r="P782" s="247" t="n">
        <f aca="false">O782*H782</f>
        <v>0</v>
      </c>
      <c r="Q782" s="247" t="n">
        <v>0</v>
      </c>
      <c r="R782" s="247" t="n">
        <f aca="false">Q782*H782</f>
        <v>0</v>
      </c>
      <c r="S782" s="247" t="n">
        <v>0</v>
      </c>
      <c r="T782" s="248" t="n">
        <f aca="false">S782*H782</f>
        <v>0</v>
      </c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  <c r="AE782" s="24"/>
      <c r="AR782" s="249" t="s">
        <v>200</v>
      </c>
      <c r="AT782" s="249" t="s">
        <v>262</v>
      </c>
      <c r="AU782" s="249" t="s">
        <v>86</v>
      </c>
      <c r="AY782" s="3" t="s">
        <v>160</v>
      </c>
      <c r="BE782" s="250" t="n">
        <f aca="false">IF(N782="základní",J782,0)</f>
        <v>0</v>
      </c>
      <c r="BF782" s="250" t="n">
        <f aca="false">IF(N782="snížená",J782,0)</f>
        <v>0</v>
      </c>
      <c r="BG782" s="250" t="n">
        <f aca="false">IF(N782="zákl. přenesená",J782,0)</f>
        <v>0</v>
      </c>
      <c r="BH782" s="250" t="n">
        <f aca="false">IF(N782="sníž. přenesená",J782,0)</f>
        <v>0</v>
      </c>
      <c r="BI782" s="250" t="n">
        <f aca="false">IF(N782="nulová",J782,0)</f>
        <v>0</v>
      </c>
      <c r="BJ782" s="3" t="s">
        <v>86</v>
      </c>
      <c r="BK782" s="250" t="n">
        <f aca="false">ROUND(I782*H782,2)</f>
        <v>0</v>
      </c>
      <c r="BL782" s="3" t="s">
        <v>166</v>
      </c>
      <c r="BM782" s="249" t="s">
        <v>2406</v>
      </c>
    </row>
    <row r="783" s="251" customFormat="true" ht="12.8" hidden="false" customHeight="false" outlineLevel="0" collapsed="false">
      <c r="B783" s="252"/>
      <c r="C783" s="253"/>
      <c r="D783" s="254" t="s">
        <v>168</v>
      </c>
      <c r="E783" s="255"/>
      <c r="F783" s="256" t="s">
        <v>2407</v>
      </c>
      <c r="G783" s="253"/>
      <c r="H783" s="257" t="n">
        <v>14.454</v>
      </c>
      <c r="I783" s="258"/>
      <c r="J783" s="253"/>
      <c r="K783" s="253"/>
      <c r="L783" s="259"/>
      <c r="M783" s="260"/>
      <c r="N783" s="261"/>
      <c r="O783" s="261"/>
      <c r="P783" s="261"/>
      <c r="Q783" s="261"/>
      <c r="R783" s="261"/>
      <c r="S783" s="261"/>
      <c r="T783" s="262"/>
      <c r="AT783" s="263" t="s">
        <v>168</v>
      </c>
      <c r="AU783" s="263" t="s">
        <v>86</v>
      </c>
      <c r="AV783" s="251" t="s">
        <v>88</v>
      </c>
      <c r="AW783" s="251" t="s">
        <v>35</v>
      </c>
      <c r="AX783" s="251" t="s">
        <v>86</v>
      </c>
      <c r="AY783" s="263" t="s">
        <v>160</v>
      </c>
    </row>
    <row r="784" s="264" customFormat="true" ht="12.8" hidden="false" customHeight="false" outlineLevel="0" collapsed="false">
      <c r="B784" s="265"/>
      <c r="C784" s="266"/>
      <c r="D784" s="254" t="s">
        <v>168</v>
      </c>
      <c r="E784" s="267"/>
      <c r="F784" s="268" t="s">
        <v>2137</v>
      </c>
      <c r="G784" s="266"/>
      <c r="H784" s="269" t="n">
        <v>14.454</v>
      </c>
      <c r="I784" s="270"/>
      <c r="J784" s="266"/>
      <c r="K784" s="266"/>
      <c r="L784" s="271"/>
      <c r="M784" s="272"/>
      <c r="N784" s="273"/>
      <c r="O784" s="273"/>
      <c r="P784" s="273"/>
      <c r="Q784" s="273"/>
      <c r="R784" s="273"/>
      <c r="S784" s="273"/>
      <c r="T784" s="274"/>
      <c r="AT784" s="275" t="s">
        <v>168</v>
      </c>
      <c r="AU784" s="275" t="s">
        <v>86</v>
      </c>
      <c r="AV784" s="264" t="s">
        <v>166</v>
      </c>
      <c r="AW784" s="264" t="s">
        <v>35</v>
      </c>
      <c r="AX784" s="264" t="s">
        <v>79</v>
      </c>
      <c r="AY784" s="275" t="s">
        <v>160</v>
      </c>
    </row>
    <row r="785" s="276" customFormat="true" ht="12.8" hidden="false" customHeight="false" outlineLevel="0" collapsed="false">
      <c r="B785" s="277"/>
      <c r="C785" s="278"/>
      <c r="D785" s="254" t="s">
        <v>168</v>
      </c>
      <c r="E785" s="279"/>
      <c r="F785" s="280" t="s">
        <v>2138</v>
      </c>
      <c r="G785" s="278"/>
      <c r="H785" s="279"/>
      <c r="I785" s="281"/>
      <c r="J785" s="278"/>
      <c r="K785" s="278"/>
      <c r="L785" s="282"/>
      <c r="M785" s="283"/>
      <c r="N785" s="284"/>
      <c r="O785" s="284"/>
      <c r="P785" s="284"/>
      <c r="Q785" s="284"/>
      <c r="R785" s="284"/>
      <c r="S785" s="284"/>
      <c r="T785" s="285"/>
      <c r="AT785" s="286" t="s">
        <v>168</v>
      </c>
      <c r="AU785" s="286" t="s">
        <v>86</v>
      </c>
      <c r="AV785" s="276" t="s">
        <v>86</v>
      </c>
      <c r="AW785" s="276" t="s">
        <v>35</v>
      </c>
      <c r="AX785" s="276" t="s">
        <v>79</v>
      </c>
      <c r="AY785" s="286" t="s">
        <v>160</v>
      </c>
    </row>
    <row r="786" s="276" customFormat="true" ht="12.8" hidden="false" customHeight="false" outlineLevel="0" collapsed="false">
      <c r="B786" s="277"/>
      <c r="C786" s="278"/>
      <c r="D786" s="254" t="s">
        <v>168</v>
      </c>
      <c r="E786" s="279"/>
      <c r="F786" s="280" t="s">
        <v>2139</v>
      </c>
      <c r="G786" s="278"/>
      <c r="H786" s="279"/>
      <c r="I786" s="281"/>
      <c r="J786" s="278"/>
      <c r="K786" s="278"/>
      <c r="L786" s="282"/>
      <c r="M786" s="283"/>
      <c r="N786" s="284"/>
      <c r="O786" s="284"/>
      <c r="P786" s="284"/>
      <c r="Q786" s="284"/>
      <c r="R786" s="284"/>
      <c r="S786" s="284"/>
      <c r="T786" s="285"/>
      <c r="AT786" s="286" t="s">
        <v>168</v>
      </c>
      <c r="AU786" s="286" t="s">
        <v>86</v>
      </c>
      <c r="AV786" s="276" t="s">
        <v>86</v>
      </c>
      <c r="AW786" s="276" t="s">
        <v>35</v>
      </c>
      <c r="AX786" s="276" t="s">
        <v>79</v>
      </c>
      <c r="AY786" s="286" t="s">
        <v>160</v>
      </c>
    </row>
    <row r="787" s="276" customFormat="true" ht="12.8" hidden="false" customHeight="false" outlineLevel="0" collapsed="false">
      <c r="B787" s="277"/>
      <c r="C787" s="278"/>
      <c r="D787" s="254" t="s">
        <v>168</v>
      </c>
      <c r="E787" s="279"/>
      <c r="F787" s="280" t="s">
        <v>2140</v>
      </c>
      <c r="G787" s="278"/>
      <c r="H787" s="279"/>
      <c r="I787" s="281"/>
      <c r="J787" s="278"/>
      <c r="K787" s="278"/>
      <c r="L787" s="282"/>
      <c r="M787" s="283"/>
      <c r="N787" s="284"/>
      <c r="O787" s="284"/>
      <c r="P787" s="284"/>
      <c r="Q787" s="284"/>
      <c r="R787" s="284"/>
      <c r="S787" s="284"/>
      <c r="T787" s="285"/>
      <c r="AT787" s="286" t="s">
        <v>168</v>
      </c>
      <c r="AU787" s="286" t="s">
        <v>86</v>
      </c>
      <c r="AV787" s="276" t="s">
        <v>86</v>
      </c>
      <c r="AW787" s="276" t="s">
        <v>35</v>
      </c>
      <c r="AX787" s="276" t="s">
        <v>79</v>
      </c>
      <c r="AY787" s="286" t="s">
        <v>160</v>
      </c>
    </row>
    <row r="788" s="31" customFormat="true" ht="16.5" hidden="false" customHeight="true" outlineLevel="0" collapsed="false">
      <c r="A788" s="24"/>
      <c r="B788" s="25"/>
      <c r="C788" s="287" t="s">
        <v>1020</v>
      </c>
      <c r="D788" s="287" t="s">
        <v>262</v>
      </c>
      <c r="E788" s="288" t="s">
        <v>2408</v>
      </c>
      <c r="F788" s="289" t="s">
        <v>2409</v>
      </c>
      <c r="G788" s="290" t="s">
        <v>2135</v>
      </c>
      <c r="H788" s="291" t="n">
        <v>78.294</v>
      </c>
      <c r="I788" s="292"/>
      <c r="J788" s="293" t="n">
        <f aca="false">ROUND(I788*H788,2)</f>
        <v>0</v>
      </c>
      <c r="K788" s="294"/>
      <c r="L788" s="295"/>
      <c r="M788" s="296"/>
      <c r="N788" s="297" t="s">
        <v>44</v>
      </c>
      <c r="O788" s="74"/>
      <c r="P788" s="247" t="n">
        <f aca="false">O788*H788</f>
        <v>0</v>
      </c>
      <c r="Q788" s="247" t="n">
        <v>0</v>
      </c>
      <c r="R788" s="247" t="n">
        <f aca="false">Q788*H788</f>
        <v>0</v>
      </c>
      <c r="S788" s="247" t="n">
        <v>0</v>
      </c>
      <c r="T788" s="248" t="n">
        <f aca="false">S788*H788</f>
        <v>0</v>
      </c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  <c r="AE788" s="24"/>
      <c r="AR788" s="249" t="s">
        <v>200</v>
      </c>
      <c r="AT788" s="249" t="s">
        <v>262</v>
      </c>
      <c r="AU788" s="249" t="s">
        <v>86</v>
      </c>
      <c r="AY788" s="3" t="s">
        <v>160</v>
      </c>
      <c r="BE788" s="250" t="n">
        <f aca="false">IF(N788="základní",J788,0)</f>
        <v>0</v>
      </c>
      <c r="BF788" s="250" t="n">
        <f aca="false">IF(N788="snížená",J788,0)</f>
        <v>0</v>
      </c>
      <c r="BG788" s="250" t="n">
        <f aca="false">IF(N788="zákl. přenesená",J788,0)</f>
        <v>0</v>
      </c>
      <c r="BH788" s="250" t="n">
        <f aca="false">IF(N788="sníž. přenesená",J788,0)</f>
        <v>0</v>
      </c>
      <c r="BI788" s="250" t="n">
        <f aca="false">IF(N788="nulová",J788,0)</f>
        <v>0</v>
      </c>
      <c r="BJ788" s="3" t="s">
        <v>86</v>
      </c>
      <c r="BK788" s="250" t="n">
        <f aca="false">ROUND(I788*H788,2)</f>
        <v>0</v>
      </c>
      <c r="BL788" s="3" t="s">
        <v>166</v>
      </c>
      <c r="BM788" s="249" t="s">
        <v>2410</v>
      </c>
    </row>
    <row r="789" s="251" customFormat="true" ht="12.8" hidden="false" customHeight="false" outlineLevel="0" collapsed="false">
      <c r="B789" s="252"/>
      <c r="C789" s="253"/>
      <c r="D789" s="254" t="s">
        <v>168</v>
      </c>
      <c r="E789" s="255"/>
      <c r="F789" s="256" t="s">
        <v>2411</v>
      </c>
      <c r="G789" s="253"/>
      <c r="H789" s="257" t="n">
        <v>78.294</v>
      </c>
      <c r="I789" s="258"/>
      <c r="J789" s="253"/>
      <c r="K789" s="253"/>
      <c r="L789" s="259"/>
      <c r="M789" s="260"/>
      <c r="N789" s="261"/>
      <c r="O789" s="261"/>
      <c r="P789" s="261"/>
      <c r="Q789" s="261"/>
      <c r="R789" s="261"/>
      <c r="S789" s="261"/>
      <c r="T789" s="262"/>
      <c r="AT789" s="263" t="s">
        <v>168</v>
      </c>
      <c r="AU789" s="263" t="s">
        <v>86</v>
      </c>
      <c r="AV789" s="251" t="s">
        <v>88</v>
      </c>
      <c r="AW789" s="251" t="s">
        <v>35</v>
      </c>
      <c r="AX789" s="251" t="s">
        <v>86</v>
      </c>
      <c r="AY789" s="263" t="s">
        <v>160</v>
      </c>
    </row>
    <row r="790" s="264" customFormat="true" ht="12.8" hidden="false" customHeight="false" outlineLevel="0" collapsed="false">
      <c r="B790" s="265"/>
      <c r="C790" s="266"/>
      <c r="D790" s="254" t="s">
        <v>168</v>
      </c>
      <c r="E790" s="267"/>
      <c r="F790" s="268" t="s">
        <v>2137</v>
      </c>
      <c r="G790" s="266"/>
      <c r="H790" s="269" t="n">
        <v>78.294</v>
      </c>
      <c r="I790" s="270"/>
      <c r="J790" s="266"/>
      <c r="K790" s="266"/>
      <c r="L790" s="271"/>
      <c r="M790" s="272"/>
      <c r="N790" s="273"/>
      <c r="O790" s="273"/>
      <c r="P790" s="273"/>
      <c r="Q790" s="273"/>
      <c r="R790" s="273"/>
      <c r="S790" s="273"/>
      <c r="T790" s="274"/>
      <c r="AT790" s="275" t="s">
        <v>168</v>
      </c>
      <c r="AU790" s="275" t="s">
        <v>86</v>
      </c>
      <c r="AV790" s="264" t="s">
        <v>166</v>
      </c>
      <c r="AW790" s="264" t="s">
        <v>35</v>
      </c>
      <c r="AX790" s="264" t="s">
        <v>79</v>
      </c>
      <c r="AY790" s="275" t="s">
        <v>160</v>
      </c>
    </row>
    <row r="791" s="276" customFormat="true" ht="12.8" hidden="false" customHeight="false" outlineLevel="0" collapsed="false">
      <c r="B791" s="277"/>
      <c r="C791" s="278"/>
      <c r="D791" s="254" t="s">
        <v>168</v>
      </c>
      <c r="E791" s="279"/>
      <c r="F791" s="280" t="s">
        <v>2138</v>
      </c>
      <c r="G791" s="278"/>
      <c r="H791" s="279"/>
      <c r="I791" s="281"/>
      <c r="J791" s="278"/>
      <c r="K791" s="278"/>
      <c r="L791" s="282"/>
      <c r="M791" s="283"/>
      <c r="N791" s="284"/>
      <c r="O791" s="284"/>
      <c r="P791" s="284"/>
      <c r="Q791" s="284"/>
      <c r="R791" s="284"/>
      <c r="S791" s="284"/>
      <c r="T791" s="285"/>
      <c r="AT791" s="286" t="s">
        <v>168</v>
      </c>
      <c r="AU791" s="286" t="s">
        <v>86</v>
      </c>
      <c r="AV791" s="276" t="s">
        <v>86</v>
      </c>
      <c r="AW791" s="276" t="s">
        <v>35</v>
      </c>
      <c r="AX791" s="276" t="s">
        <v>79</v>
      </c>
      <c r="AY791" s="286" t="s">
        <v>160</v>
      </c>
    </row>
    <row r="792" s="276" customFormat="true" ht="12.8" hidden="false" customHeight="false" outlineLevel="0" collapsed="false">
      <c r="B792" s="277"/>
      <c r="C792" s="278"/>
      <c r="D792" s="254" t="s">
        <v>168</v>
      </c>
      <c r="E792" s="279"/>
      <c r="F792" s="280" t="s">
        <v>2139</v>
      </c>
      <c r="G792" s="278"/>
      <c r="H792" s="279"/>
      <c r="I792" s="281"/>
      <c r="J792" s="278"/>
      <c r="K792" s="278"/>
      <c r="L792" s="282"/>
      <c r="M792" s="283"/>
      <c r="N792" s="284"/>
      <c r="O792" s="284"/>
      <c r="P792" s="284"/>
      <c r="Q792" s="284"/>
      <c r="R792" s="284"/>
      <c r="S792" s="284"/>
      <c r="T792" s="285"/>
      <c r="AT792" s="286" t="s">
        <v>168</v>
      </c>
      <c r="AU792" s="286" t="s">
        <v>86</v>
      </c>
      <c r="AV792" s="276" t="s">
        <v>86</v>
      </c>
      <c r="AW792" s="276" t="s">
        <v>35</v>
      </c>
      <c r="AX792" s="276" t="s">
        <v>79</v>
      </c>
      <c r="AY792" s="286" t="s">
        <v>160</v>
      </c>
    </row>
    <row r="793" s="276" customFormat="true" ht="12.8" hidden="false" customHeight="false" outlineLevel="0" collapsed="false">
      <c r="B793" s="277"/>
      <c r="C793" s="278"/>
      <c r="D793" s="254" t="s">
        <v>168</v>
      </c>
      <c r="E793" s="279"/>
      <c r="F793" s="280" t="s">
        <v>2140</v>
      </c>
      <c r="G793" s="278"/>
      <c r="H793" s="279"/>
      <c r="I793" s="281"/>
      <c r="J793" s="278"/>
      <c r="K793" s="278"/>
      <c r="L793" s="282"/>
      <c r="M793" s="283"/>
      <c r="N793" s="284"/>
      <c r="O793" s="284"/>
      <c r="P793" s="284"/>
      <c r="Q793" s="284"/>
      <c r="R793" s="284"/>
      <c r="S793" s="284"/>
      <c r="T793" s="285"/>
      <c r="AT793" s="286" t="s">
        <v>168</v>
      </c>
      <c r="AU793" s="286" t="s">
        <v>86</v>
      </c>
      <c r="AV793" s="276" t="s">
        <v>86</v>
      </c>
      <c r="AW793" s="276" t="s">
        <v>35</v>
      </c>
      <c r="AX793" s="276" t="s">
        <v>79</v>
      </c>
      <c r="AY793" s="286" t="s">
        <v>160</v>
      </c>
    </row>
    <row r="794" s="31" customFormat="true" ht="16.5" hidden="false" customHeight="true" outlineLevel="0" collapsed="false">
      <c r="A794" s="24"/>
      <c r="B794" s="25"/>
      <c r="C794" s="287" t="s">
        <v>1024</v>
      </c>
      <c r="D794" s="287" t="s">
        <v>262</v>
      </c>
      <c r="E794" s="288" t="s">
        <v>2412</v>
      </c>
      <c r="F794" s="289" t="s">
        <v>2413</v>
      </c>
      <c r="G794" s="290" t="s">
        <v>2135</v>
      </c>
      <c r="H794" s="291" t="n">
        <v>0.602</v>
      </c>
      <c r="I794" s="292"/>
      <c r="J794" s="293" t="n">
        <f aca="false">ROUND(I794*H794,2)</f>
        <v>0</v>
      </c>
      <c r="K794" s="294"/>
      <c r="L794" s="295"/>
      <c r="M794" s="296"/>
      <c r="N794" s="297" t="s">
        <v>44</v>
      </c>
      <c r="O794" s="74"/>
      <c r="P794" s="247" t="n">
        <f aca="false">O794*H794</f>
        <v>0</v>
      </c>
      <c r="Q794" s="247" t="n">
        <v>0</v>
      </c>
      <c r="R794" s="247" t="n">
        <f aca="false">Q794*H794</f>
        <v>0</v>
      </c>
      <c r="S794" s="247" t="n">
        <v>0</v>
      </c>
      <c r="T794" s="248" t="n">
        <f aca="false">S794*H794</f>
        <v>0</v>
      </c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  <c r="AE794" s="24"/>
      <c r="AR794" s="249" t="s">
        <v>200</v>
      </c>
      <c r="AT794" s="249" t="s">
        <v>262</v>
      </c>
      <c r="AU794" s="249" t="s">
        <v>86</v>
      </c>
      <c r="AY794" s="3" t="s">
        <v>160</v>
      </c>
      <c r="BE794" s="250" t="n">
        <f aca="false">IF(N794="základní",J794,0)</f>
        <v>0</v>
      </c>
      <c r="BF794" s="250" t="n">
        <f aca="false">IF(N794="snížená",J794,0)</f>
        <v>0</v>
      </c>
      <c r="BG794" s="250" t="n">
        <f aca="false">IF(N794="zákl. přenesená",J794,0)</f>
        <v>0</v>
      </c>
      <c r="BH794" s="250" t="n">
        <f aca="false">IF(N794="sníž. přenesená",J794,0)</f>
        <v>0</v>
      </c>
      <c r="BI794" s="250" t="n">
        <f aca="false">IF(N794="nulová",J794,0)</f>
        <v>0</v>
      </c>
      <c r="BJ794" s="3" t="s">
        <v>86</v>
      </c>
      <c r="BK794" s="250" t="n">
        <f aca="false">ROUND(I794*H794,2)</f>
        <v>0</v>
      </c>
      <c r="BL794" s="3" t="s">
        <v>166</v>
      </c>
      <c r="BM794" s="249" t="s">
        <v>2414</v>
      </c>
    </row>
    <row r="795" s="251" customFormat="true" ht="12.8" hidden="false" customHeight="false" outlineLevel="0" collapsed="false">
      <c r="B795" s="252"/>
      <c r="C795" s="253"/>
      <c r="D795" s="254" t="s">
        <v>168</v>
      </c>
      <c r="E795" s="255"/>
      <c r="F795" s="256" t="s">
        <v>2136</v>
      </c>
      <c r="G795" s="253"/>
      <c r="H795" s="257" t="n">
        <v>0.602</v>
      </c>
      <c r="I795" s="258"/>
      <c r="J795" s="253"/>
      <c r="K795" s="253"/>
      <c r="L795" s="259"/>
      <c r="M795" s="260"/>
      <c r="N795" s="261"/>
      <c r="O795" s="261"/>
      <c r="P795" s="261"/>
      <c r="Q795" s="261"/>
      <c r="R795" s="261"/>
      <c r="S795" s="261"/>
      <c r="T795" s="262"/>
      <c r="AT795" s="263" t="s">
        <v>168</v>
      </c>
      <c r="AU795" s="263" t="s">
        <v>86</v>
      </c>
      <c r="AV795" s="251" t="s">
        <v>88</v>
      </c>
      <c r="AW795" s="251" t="s">
        <v>35</v>
      </c>
      <c r="AX795" s="251" t="s">
        <v>86</v>
      </c>
      <c r="AY795" s="263" t="s">
        <v>160</v>
      </c>
    </row>
    <row r="796" s="264" customFormat="true" ht="12.8" hidden="false" customHeight="false" outlineLevel="0" collapsed="false">
      <c r="B796" s="265"/>
      <c r="C796" s="266"/>
      <c r="D796" s="254" t="s">
        <v>168</v>
      </c>
      <c r="E796" s="267"/>
      <c r="F796" s="268" t="s">
        <v>2137</v>
      </c>
      <c r="G796" s="266"/>
      <c r="H796" s="269" t="n">
        <v>0.602</v>
      </c>
      <c r="I796" s="270"/>
      <c r="J796" s="266"/>
      <c r="K796" s="266"/>
      <c r="L796" s="271"/>
      <c r="M796" s="272"/>
      <c r="N796" s="273"/>
      <c r="O796" s="273"/>
      <c r="P796" s="273"/>
      <c r="Q796" s="273"/>
      <c r="R796" s="273"/>
      <c r="S796" s="273"/>
      <c r="T796" s="274"/>
      <c r="AT796" s="275" t="s">
        <v>168</v>
      </c>
      <c r="AU796" s="275" t="s">
        <v>86</v>
      </c>
      <c r="AV796" s="264" t="s">
        <v>166</v>
      </c>
      <c r="AW796" s="264" t="s">
        <v>35</v>
      </c>
      <c r="AX796" s="264" t="s">
        <v>79</v>
      </c>
      <c r="AY796" s="275" t="s">
        <v>160</v>
      </c>
    </row>
    <row r="797" s="276" customFormat="true" ht="12.8" hidden="false" customHeight="false" outlineLevel="0" collapsed="false">
      <c r="B797" s="277"/>
      <c r="C797" s="278"/>
      <c r="D797" s="254" t="s">
        <v>168</v>
      </c>
      <c r="E797" s="279"/>
      <c r="F797" s="280" t="s">
        <v>2138</v>
      </c>
      <c r="G797" s="278"/>
      <c r="H797" s="279"/>
      <c r="I797" s="281"/>
      <c r="J797" s="278"/>
      <c r="K797" s="278"/>
      <c r="L797" s="282"/>
      <c r="M797" s="283"/>
      <c r="N797" s="284"/>
      <c r="O797" s="284"/>
      <c r="P797" s="284"/>
      <c r="Q797" s="284"/>
      <c r="R797" s="284"/>
      <c r="S797" s="284"/>
      <c r="T797" s="285"/>
      <c r="AT797" s="286" t="s">
        <v>168</v>
      </c>
      <c r="AU797" s="286" t="s">
        <v>86</v>
      </c>
      <c r="AV797" s="276" t="s">
        <v>86</v>
      </c>
      <c r="AW797" s="276" t="s">
        <v>35</v>
      </c>
      <c r="AX797" s="276" t="s">
        <v>79</v>
      </c>
      <c r="AY797" s="286" t="s">
        <v>160</v>
      </c>
    </row>
    <row r="798" s="276" customFormat="true" ht="12.8" hidden="false" customHeight="false" outlineLevel="0" collapsed="false">
      <c r="B798" s="277"/>
      <c r="C798" s="278"/>
      <c r="D798" s="254" t="s">
        <v>168</v>
      </c>
      <c r="E798" s="279"/>
      <c r="F798" s="280" t="s">
        <v>2139</v>
      </c>
      <c r="G798" s="278"/>
      <c r="H798" s="279"/>
      <c r="I798" s="281"/>
      <c r="J798" s="278"/>
      <c r="K798" s="278"/>
      <c r="L798" s="282"/>
      <c r="M798" s="283"/>
      <c r="N798" s="284"/>
      <c r="O798" s="284"/>
      <c r="P798" s="284"/>
      <c r="Q798" s="284"/>
      <c r="R798" s="284"/>
      <c r="S798" s="284"/>
      <c r="T798" s="285"/>
      <c r="AT798" s="286" t="s">
        <v>168</v>
      </c>
      <c r="AU798" s="286" t="s">
        <v>86</v>
      </c>
      <c r="AV798" s="276" t="s">
        <v>86</v>
      </c>
      <c r="AW798" s="276" t="s">
        <v>35</v>
      </c>
      <c r="AX798" s="276" t="s">
        <v>79</v>
      </c>
      <c r="AY798" s="286" t="s">
        <v>160</v>
      </c>
    </row>
    <row r="799" s="276" customFormat="true" ht="12.8" hidden="false" customHeight="false" outlineLevel="0" collapsed="false">
      <c r="B799" s="277"/>
      <c r="C799" s="278"/>
      <c r="D799" s="254" t="s">
        <v>168</v>
      </c>
      <c r="E799" s="279"/>
      <c r="F799" s="280" t="s">
        <v>2140</v>
      </c>
      <c r="G799" s="278"/>
      <c r="H799" s="279"/>
      <c r="I799" s="281"/>
      <c r="J799" s="278"/>
      <c r="K799" s="278"/>
      <c r="L799" s="282"/>
      <c r="M799" s="283"/>
      <c r="N799" s="284"/>
      <c r="O799" s="284"/>
      <c r="P799" s="284"/>
      <c r="Q799" s="284"/>
      <c r="R799" s="284"/>
      <c r="S799" s="284"/>
      <c r="T799" s="285"/>
      <c r="AT799" s="286" t="s">
        <v>168</v>
      </c>
      <c r="AU799" s="286" t="s">
        <v>86</v>
      </c>
      <c r="AV799" s="276" t="s">
        <v>86</v>
      </c>
      <c r="AW799" s="276" t="s">
        <v>35</v>
      </c>
      <c r="AX799" s="276" t="s">
        <v>79</v>
      </c>
      <c r="AY799" s="286" t="s">
        <v>160</v>
      </c>
    </row>
    <row r="800" s="31" customFormat="true" ht="16.5" hidden="false" customHeight="true" outlineLevel="0" collapsed="false">
      <c r="A800" s="24"/>
      <c r="B800" s="25"/>
      <c r="C800" s="287" t="s">
        <v>1029</v>
      </c>
      <c r="D800" s="287" t="s">
        <v>262</v>
      </c>
      <c r="E800" s="288" t="s">
        <v>2415</v>
      </c>
      <c r="F800" s="289" t="s">
        <v>2416</v>
      </c>
      <c r="G800" s="290" t="s">
        <v>2135</v>
      </c>
      <c r="H800" s="291" t="n">
        <v>2.409</v>
      </c>
      <c r="I800" s="292"/>
      <c r="J800" s="293" t="n">
        <f aca="false">ROUND(I800*H800,2)</f>
        <v>0</v>
      </c>
      <c r="K800" s="294"/>
      <c r="L800" s="295"/>
      <c r="M800" s="296"/>
      <c r="N800" s="297" t="s">
        <v>44</v>
      </c>
      <c r="O800" s="74"/>
      <c r="P800" s="247" t="n">
        <f aca="false">O800*H800</f>
        <v>0</v>
      </c>
      <c r="Q800" s="247" t="n">
        <v>0</v>
      </c>
      <c r="R800" s="247" t="n">
        <f aca="false">Q800*H800</f>
        <v>0</v>
      </c>
      <c r="S800" s="247" t="n">
        <v>0</v>
      </c>
      <c r="T800" s="248" t="n">
        <f aca="false">S800*H800</f>
        <v>0</v>
      </c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  <c r="AE800" s="24"/>
      <c r="AR800" s="249" t="s">
        <v>200</v>
      </c>
      <c r="AT800" s="249" t="s">
        <v>262</v>
      </c>
      <c r="AU800" s="249" t="s">
        <v>86</v>
      </c>
      <c r="AY800" s="3" t="s">
        <v>160</v>
      </c>
      <c r="BE800" s="250" t="n">
        <f aca="false">IF(N800="základní",J800,0)</f>
        <v>0</v>
      </c>
      <c r="BF800" s="250" t="n">
        <f aca="false">IF(N800="snížená",J800,0)</f>
        <v>0</v>
      </c>
      <c r="BG800" s="250" t="n">
        <f aca="false">IF(N800="zákl. přenesená",J800,0)</f>
        <v>0</v>
      </c>
      <c r="BH800" s="250" t="n">
        <f aca="false">IF(N800="sníž. přenesená",J800,0)</f>
        <v>0</v>
      </c>
      <c r="BI800" s="250" t="n">
        <f aca="false">IF(N800="nulová",J800,0)</f>
        <v>0</v>
      </c>
      <c r="BJ800" s="3" t="s">
        <v>86</v>
      </c>
      <c r="BK800" s="250" t="n">
        <f aca="false">ROUND(I800*H800,2)</f>
        <v>0</v>
      </c>
      <c r="BL800" s="3" t="s">
        <v>166</v>
      </c>
      <c r="BM800" s="249" t="s">
        <v>2417</v>
      </c>
    </row>
    <row r="801" s="251" customFormat="true" ht="12.8" hidden="false" customHeight="false" outlineLevel="0" collapsed="false">
      <c r="B801" s="252"/>
      <c r="C801" s="253"/>
      <c r="D801" s="254" t="s">
        <v>168</v>
      </c>
      <c r="E801" s="255"/>
      <c r="F801" s="256" t="s">
        <v>2163</v>
      </c>
      <c r="G801" s="253"/>
      <c r="H801" s="257" t="n">
        <v>2.409</v>
      </c>
      <c r="I801" s="258"/>
      <c r="J801" s="253"/>
      <c r="K801" s="253"/>
      <c r="L801" s="259"/>
      <c r="M801" s="260"/>
      <c r="N801" s="261"/>
      <c r="O801" s="261"/>
      <c r="P801" s="261"/>
      <c r="Q801" s="261"/>
      <c r="R801" s="261"/>
      <c r="S801" s="261"/>
      <c r="T801" s="262"/>
      <c r="AT801" s="263" t="s">
        <v>168</v>
      </c>
      <c r="AU801" s="263" t="s">
        <v>86</v>
      </c>
      <c r="AV801" s="251" t="s">
        <v>88</v>
      </c>
      <c r="AW801" s="251" t="s">
        <v>35</v>
      </c>
      <c r="AX801" s="251" t="s">
        <v>86</v>
      </c>
      <c r="AY801" s="263" t="s">
        <v>160</v>
      </c>
    </row>
    <row r="802" s="264" customFormat="true" ht="12.8" hidden="false" customHeight="false" outlineLevel="0" collapsed="false">
      <c r="B802" s="265"/>
      <c r="C802" s="266"/>
      <c r="D802" s="254" t="s">
        <v>168</v>
      </c>
      <c r="E802" s="267"/>
      <c r="F802" s="268" t="s">
        <v>2137</v>
      </c>
      <c r="G802" s="266"/>
      <c r="H802" s="269" t="n">
        <v>2.409</v>
      </c>
      <c r="I802" s="270"/>
      <c r="J802" s="266"/>
      <c r="K802" s="266"/>
      <c r="L802" s="271"/>
      <c r="M802" s="272"/>
      <c r="N802" s="273"/>
      <c r="O802" s="273"/>
      <c r="P802" s="273"/>
      <c r="Q802" s="273"/>
      <c r="R802" s="273"/>
      <c r="S802" s="273"/>
      <c r="T802" s="274"/>
      <c r="AT802" s="275" t="s">
        <v>168</v>
      </c>
      <c r="AU802" s="275" t="s">
        <v>86</v>
      </c>
      <c r="AV802" s="264" t="s">
        <v>166</v>
      </c>
      <c r="AW802" s="264" t="s">
        <v>35</v>
      </c>
      <c r="AX802" s="264" t="s">
        <v>79</v>
      </c>
      <c r="AY802" s="275" t="s">
        <v>160</v>
      </c>
    </row>
    <row r="803" s="276" customFormat="true" ht="12.8" hidden="false" customHeight="false" outlineLevel="0" collapsed="false">
      <c r="B803" s="277"/>
      <c r="C803" s="278"/>
      <c r="D803" s="254" t="s">
        <v>168</v>
      </c>
      <c r="E803" s="279"/>
      <c r="F803" s="280" t="s">
        <v>2138</v>
      </c>
      <c r="G803" s="278"/>
      <c r="H803" s="279"/>
      <c r="I803" s="281"/>
      <c r="J803" s="278"/>
      <c r="K803" s="278"/>
      <c r="L803" s="282"/>
      <c r="M803" s="283"/>
      <c r="N803" s="284"/>
      <c r="O803" s="284"/>
      <c r="P803" s="284"/>
      <c r="Q803" s="284"/>
      <c r="R803" s="284"/>
      <c r="S803" s="284"/>
      <c r="T803" s="285"/>
      <c r="AT803" s="286" t="s">
        <v>168</v>
      </c>
      <c r="AU803" s="286" t="s">
        <v>86</v>
      </c>
      <c r="AV803" s="276" t="s">
        <v>86</v>
      </c>
      <c r="AW803" s="276" t="s">
        <v>35</v>
      </c>
      <c r="AX803" s="276" t="s">
        <v>79</v>
      </c>
      <c r="AY803" s="286" t="s">
        <v>160</v>
      </c>
    </row>
    <row r="804" s="276" customFormat="true" ht="12.8" hidden="false" customHeight="false" outlineLevel="0" collapsed="false">
      <c r="B804" s="277"/>
      <c r="C804" s="278"/>
      <c r="D804" s="254" t="s">
        <v>168</v>
      </c>
      <c r="E804" s="279"/>
      <c r="F804" s="280" t="s">
        <v>2139</v>
      </c>
      <c r="G804" s="278"/>
      <c r="H804" s="279"/>
      <c r="I804" s="281"/>
      <c r="J804" s="278"/>
      <c r="K804" s="278"/>
      <c r="L804" s="282"/>
      <c r="M804" s="283"/>
      <c r="N804" s="284"/>
      <c r="O804" s="284"/>
      <c r="P804" s="284"/>
      <c r="Q804" s="284"/>
      <c r="R804" s="284"/>
      <c r="S804" s="284"/>
      <c r="T804" s="285"/>
      <c r="AT804" s="286" t="s">
        <v>168</v>
      </c>
      <c r="AU804" s="286" t="s">
        <v>86</v>
      </c>
      <c r="AV804" s="276" t="s">
        <v>86</v>
      </c>
      <c r="AW804" s="276" t="s">
        <v>35</v>
      </c>
      <c r="AX804" s="276" t="s">
        <v>79</v>
      </c>
      <c r="AY804" s="286" t="s">
        <v>160</v>
      </c>
    </row>
    <row r="805" s="276" customFormat="true" ht="12.8" hidden="false" customHeight="false" outlineLevel="0" collapsed="false">
      <c r="B805" s="277"/>
      <c r="C805" s="278"/>
      <c r="D805" s="254" t="s">
        <v>168</v>
      </c>
      <c r="E805" s="279"/>
      <c r="F805" s="280" t="s">
        <v>2140</v>
      </c>
      <c r="G805" s="278"/>
      <c r="H805" s="279"/>
      <c r="I805" s="281"/>
      <c r="J805" s="278"/>
      <c r="K805" s="278"/>
      <c r="L805" s="282"/>
      <c r="M805" s="283"/>
      <c r="N805" s="284"/>
      <c r="O805" s="284"/>
      <c r="P805" s="284"/>
      <c r="Q805" s="284"/>
      <c r="R805" s="284"/>
      <c r="S805" s="284"/>
      <c r="T805" s="285"/>
      <c r="AT805" s="286" t="s">
        <v>168</v>
      </c>
      <c r="AU805" s="286" t="s">
        <v>86</v>
      </c>
      <c r="AV805" s="276" t="s">
        <v>86</v>
      </c>
      <c r="AW805" s="276" t="s">
        <v>35</v>
      </c>
      <c r="AX805" s="276" t="s">
        <v>79</v>
      </c>
      <c r="AY805" s="286" t="s">
        <v>160</v>
      </c>
    </row>
    <row r="806" s="31" customFormat="true" ht="16.5" hidden="false" customHeight="true" outlineLevel="0" collapsed="false">
      <c r="A806" s="24"/>
      <c r="B806" s="25"/>
      <c r="C806" s="287" t="s">
        <v>1034</v>
      </c>
      <c r="D806" s="287" t="s">
        <v>262</v>
      </c>
      <c r="E806" s="288" t="s">
        <v>2418</v>
      </c>
      <c r="F806" s="289" t="s">
        <v>2419</v>
      </c>
      <c r="G806" s="290" t="s">
        <v>2135</v>
      </c>
      <c r="H806" s="291" t="n">
        <v>0.602</v>
      </c>
      <c r="I806" s="292"/>
      <c r="J806" s="293" t="n">
        <f aca="false">ROUND(I806*H806,2)</f>
        <v>0</v>
      </c>
      <c r="K806" s="294"/>
      <c r="L806" s="295"/>
      <c r="M806" s="296"/>
      <c r="N806" s="297" t="s">
        <v>44</v>
      </c>
      <c r="O806" s="74"/>
      <c r="P806" s="247" t="n">
        <f aca="false">O806*H806</f>
        <v>0</v>
      </c>
      <c r="Q806" s="247" t="n">
        <v>0</v>
      </c>
      <c r="R806" s="247" t="n">
        <f aca="false">Q806*H806</f>
        <v>0</v>
      </c>
      <c r="S806" s="247" t="n">
        <v>0</v>
      </c>
      <c r="T806" s="248" t="n">
        <f aca="false">S806*H806</f>
        <v>0</v>
      </c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  <c r="AE806" s="24"/>
      <c r="AR806" s="249" t="s">
        <v>200</v>
      </c>
      <c r="AT806" s="249" t="s">
        <v>262</v>
      </c>
      <c r="AU806" s="249" t="s">
        <v>86</v>
      </c>
      <c r="AY806" s="3" t="s">
        <v>160</v>
      </c>
      <c r="BE806" s="250" t="n">
        <f aca="false">IF(N806="základní",J806,0)</f>
        <v>0</v>
      </c>
      <c r="BF806" s="250" t="n">
        <f aca="false">IF(N806="snížená",J806,0)</f>
        <v>0</v>
      </c>
      <c r="BG806" s="250" t="n">
        <f aca="false">IF(N806="zákl. přenesená",J806,0)</f>
        <v>0</v>
      </c>
      <c r="BH806" s="250" t="n">
        <f aca="false">IF(N806="sníž. přenesená",J806,0)</f>
        <v>0</v>
      </c>
      <c r="BI806" s="250" t="n">
        <f aca="false">IF(N806="nulová",J806,0)</f>
        <v>0</v>
      </c>
      <c r="BJ806" s="3" t="s">
        <v>86</v>
      </c>
      <c r="BK806" s="250" t="n">
        <f aca="false">ROUND(I806*H806,2)</f>
        <v>0</v>
      </c>
      <c r="BL806" s="3" t="s">
        <v>166</v>
      </c>
      <c r="BM806" s="249" t="s">
        <v>2420</v>
      </c>
    </row>
    <row r="807" s="251" customFormat="true" ht="12.8" hidden="false" customHeight="false" outlineLevel="0" collapsed="false">
      <c r="B807" s="252"/>
      <c r="C807" s="253"/>
      <c r="D807" s="254" t="s">
        <v>168</v>
      </c>
      <c r="E807" s="255"/>
      <c r="F807" s="256" t="s">
        <v>2136</v>
      </c>
      <c r="G807" s="253"/>
      <c r="H807" s="257" t="n">
        <v>0.602</v>
      </c>
      <c r="I807" s="258"/>
      <c r="J807" s="253"/>
      <c r="K807" s="253"/>
      <c r="L807" s="259"/>
      <c r="M807" s="260"/>
      <c r="N807" s="261"/>
      <c r="O807" s="261"/>
      <c r="P807" s="261"/>
      <c r="Q807" s="261"/>
      <c r="R807" s="261"/>
      <c r="S807" s="261"/>
      <c r="T807" s="262"/>
      <c r="AT807" s="263" t="s">
        <v>168</v>
      </c>
      <c r="AU807" s="263" t="s">
        <v>86</v>
      </c>
      <c r="AV807" s="251" t="s">
        <v>88</v>
      </c>
      <c r="AW807" s="251" t="s">
        <v>35</v>
      </c>
      <c r="AX807" s="251" t="s">
        <v>86</v>
      </c>
      <c r="AY807" s="263" t="s">
        <v>160</v>
      </c>
    </row>
    <row r="808" s="264" customFormat="true" ht="12.8" hidden="false" customHeight="false" outlineLevel="0" collapsed="false">
      <c r="B808" s="265"/>
      <c r="C808" s="266"/>
      <c r="D808" s="254" t="s">
        <v>168</v>
      </c>
      <c r="E808" s="267"/>
      <c r="F808" s="268" t="s">
        <v>2137</v>
      </c>
      <c r="G808" s="266"/>
      <c r="H808" s="269" t="n">
        <v>0.602</v>
      </c>
      <c r="I808" s="270"/>
      <c r="J808" s="266"/>
      <c r="K808" s="266"/>
      <c r="L808" s="271"/>
      <c r="M808" s="272"/>
      <c r="N808" s="273"/>
      <c r="O808" s="273"/>
      <c r="P808" s="273"/>
      <c r="Q808" s="273"/>
      <c r="R808" s="273"/>
      <c r="S808" s="273"/>
      <c r="T808" s="274"/>
      <c r="AT808" s="275" t="s">
        <v>168</v>
      </c>
      <c r="AU808" s="275" t="s">
        <v>86</v>
      </c>
      <c r="AV808" s="264" t="s">
        <v>166</v>
      </c>
      <c r="AW808" s="264" t="s">
        <v>35</v>
      </c>
      <c r="AX808" s="264" t="s">
        <v>79</v>
      </c>
      <c r="AY808" s="275" t="s">
        <v>160</v>
      </c>
    </row>
    <row r="809" s="276" customFormat="true" ht="12.8" hidden="false" customHeight="false" outlineLevel="0" collapsed="false">
      <c r="B809" s="277"/>
      <c r="C809" s="278"/>
      <c r="D809" s="254" t="s">
        <v>168</v>
      </c>
      <c r="E809" s="279"/>
      <c r="F809" s="280" t="s">
        <v>2138</v>
      </c>
      <c r="G809" s="278"/>
      <c r="H809" s="279"/>
      <c r="I809" s="281"/>
      <c r="J809" s="278"/>
      <c r="K809" s="278"/>
      <c r="L809" s="282"/>
      <c r="M809" s="283"/>
      <c r="N809" s="284"/>
      <c r="O809" s="284"/>
      <c r="P809" s="284"/>
      <c r="Q809" s="284"/>
      <c r="R809" s="284"/>
      <c r="S809" s="284"/>
      <c r="T809" s="285"/>
      <c r="AT809" s="286" t="s">
        <v>168</v>
      </c>
      <c r="AU809" s="286" t="s">
        <v>86</v>
      </c>
      <c r="AV809" s="276" t="s">
        <v>86</v>
      </c>
      <c r="AW809" s="276" t="s">
        <v>35</v>
      </c>
      <c r="AX809" s="276" t="s">
        <v>79</v>
      </c>
      <c r="AY809" s="286" t="s">
        <v>160</v>
      </c>
    </row>
    <row r="810" s="276" customFormat="true" ht="12.8" hidden="false" customHeight="false" outlineLevel="0" collapsed="false">
      <c r="B810" s="277"/>
      <c r="C810" s="278"/>
      <c r="D810" s="254" t="s">
        <v>168</v>
      </c>
      <c r="E810" s="279"/>
      <c r="F810" s="280" t="s">
        <v>2139</v>
      </c>
      <c r="G810" s="278"/>
      <c r="H810" s="279"/>
      <c r="I810" s="281"/>
      <c r="J810" s="278"/>
      <c r="K810" s="278"/>
      <c r="L810" s="282"/>
      <c r="M810" s="283"/>
      <c r="N810" s="284"/>
      <c r="O810" s="284"/>
      <c r="P810" s="284"/>
      <c r="Q810" s="284"/>
      <c r="R810" s="284"/>
      <c r="S810" s="284"/>
      <c r="T810" s="285"/>
      <c r="AT810" s="286" t="s">
        <v>168</v>
      </c>
      <c r="AU810" s="286" t="s">
        <v>86</v>
      </c>
      <c r="AV810" s="276" t="s">
        <v>86</v>
      </c>
      <c r="AW810" s="276" t="s">
        <v>35</v>
      </c>
      <c r="AX810" s="276" t="s">
        <v>79</v>
      </c>
      <c r="AY810" s="286" t="s">
        <v>160</v>
      </c>
    </row>
    <row r="811" s="276" customFormat="true" ht="12.8" hidden="false" customHeight="false" outlineLevel="0" collapsed="false">
      <c r="B811" s="277"/>
      <c r="C811" s="278"/>
      <c r="D811" s="254" t="s">
        <v>168</v>
      </c>
      <c r="E811" s="279"/>
      <c r="F811" s="280" t="s">
        <v>2140</v>
      </c>
      <c r="G811" s="278"/>
      <c r="H811" s="279"/>
      <c r="I811" s="281"/>
      <c r="J811" s="278"/>
      <c r="K811" s="278"/>
      <c r="L811" s="282"/>
      <c r="M811" s="283"/>
      <c r="N811" s="284"/>
      <c r="O811" s="284"/>
      <c r="P811" s="284"/>
      <c r="Q811" s="284"/>
      <c r="R811" s="284"/>
      <c r="S811" s="284"/>
      <c r="T811" s="285"/>
      <c r="AT811" s="286" t="s">
        <v>168</v>
      </c>
      <c r="AU811" s="286" t="s">
        <v>86</v>
      </c>
      <c r="AV811" s="276" t="s">
        <v>86</v>
      </c>
      <c r="AW811" s="276" t="s">
        <v>35</v>
      </c>
      <c r="AX811" s="276" t="s">
        <v>79</v>
      </c>
      <c r="AY811" s="286" t="s">
        <v>160</v>
      </c>
    </row>
    <row r="812" s="31" customFormat="true" ht="16.5" hidden="false" customHeight="true" outlineLevel="0" collapsed="false">
      <c r="A812" s="24"/>
      <c r="B812" s="25"/>
      <c r="C812" s="287" t="s">
        <v>1038</v>
      </c>
      <c r="D812" s="287" t="s">
        <v>262</v>
      </c>
      <c r="E812" s="288" t="s">
        <v>2421</v>
      </c>
      <c r="F812" s="289" t="s">
        <v>2422</v>
      </c>
      <c r="G812" s="290" t="s">
        <v>2135</v>
      </c>
      <c r="H812" s="291" t="n">
        <v>3.614</v>
      </c>
      <c r="I812" s="292"/>
      <c r="J812" s="293" t="n">
        <f aca="false">ROUND(I812*H812,2)</f>
        <v>0</v>
      </c>
      <c r="K812" s="294"/>
      <c r="L812" s="295"/>
      <c r="M812" s="296"/>
      <c r="N812" s="297" t="s">
        <v>44</v>
      </c>
      <c r="O812" s="74"/>
      <c r="P812" s="247" t="n">
        <f aca="false">O812*H812</f>
        <v>0</v>
      </c>
      <c r="Q812" s="247" t="n">
        <v>0</v>
      </c>
      <c r="R812" s="247" t="n">
        <f aca="false">Q812*H812</f>
        <v>0</v>
      </c>
      <c r="S812" s="247" t="n">
        <v>0</v>
      </c>
      <c r="T812" s="248" t="n">
        <f aca="false">S812*H812</f>
        <v>0</v>
      </c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  <c r="AE812" s="24"/>
      <c r="AR812" s="249" t="s">
        <v>200</v>
      </c>
      <c r="AT812" s="249" t="s">
        <v>262</v>
      </c>
      <c r="AU812" s="249" t="s">
        <v>86</v>
      </c>
      <c r="AY812" s="3" t="s">
        <v>160</v>
      </c>
      <c r="BE812" s="250" t="n">
        <f aca="false">IF(N812="základní",J812,0)</f>
        <v>0</v>
      </c>
      <c r="BF812" s="250" t="n">
        <f aca="false">IF(N812="snížená",J812,0)</f>
        <v>0</v>
      </c>
      <c r="BG812" s="250" t="n">
        <f aca="false">IF(N812="zákl. přenesená",J812,0)</f>
        <v>0</v>
      </c>
      <c r="BH812" s="250" t="n">
        <f aca="false">IF(N812="sníž. přenesená",J812,0)</f>
        <v>0</v>
      </c>
      <c r="BI812" s="250" t="n">
        <f aca="false">IF(N812="nulová",J812,0)</f>
        <v>0</v>
      </c>
      <c r="BJ812" s="3" t="s">
        <v>86</v>
      </c>
      <c r="BK812" s="250" t="n">
        <f aca="false">ROUND(I812*H812,2)</f>
        <v>0</v>
      </c>
      <c r="BL812" s="3" t="s">
        <v>166</v>
      </c>
      <c r="BM812" s="249" t="s">
        <v>2423</v>
      </c>
    </row>
    <row r="813" s="251" customFormat="true" ht="12.8" hidden="false" customHeight="false" outlineLevel="0" collapsed="false">
      <c r="B813" s="252"/>
      <c r="C813" s="253"/>
      <c r="D813" s="254" t="s">
        <v>168</v>
      </c>
      <c r="E813" s="255"/>
      <c r="F813" s="256" t="s">
        <v>2358</v>
      </c>
      <c r="G813" s="253"/>
      <c r="H813" s="257" t="n">
        <v>3.614</v>
      </c>
      <c r="I813" s="258"/>
      <c r="J813" s="253"/>
      <c r="K813" s="253"/>
      <c r="L813" s="259"/>
      <c r="M813" s="260"/>
      <c r="N813" s="261"/>
      <c r="O813" s="261"/>
      <c r="P813" s="261"/>
      <c r="Q813" s="261"/>
      <c r="R813" s="261"/>
      <c r="S813" s="261"/>
      <c r="T813" s="262"/>
      <c r="AT813" s="263" t="s">
        <v>168</v>
      </c>
      <c r="AU813" s="263" t="s">
        <v>86</v>
      </c>
      <c r="AV813" s="251" t="s">
        <v>88</v>
      </c>
      <c r="AW813" s="251" t="s">
        <v>35</v>
      </c>
      <c r="AX813" s="251" t="s">
        <v>86</v>
      </c>
      <c r="AY813" s="263" t="s">
        <v>160</v>
      </c>
    </row>
    <row r="814" s="264" customFormat="true" ht="12.8" hidden="false" customHeight="false" outlineLevel="0" collapsed="false">
      <c r="B814" s="265"/>
      <c r="C814" s="266"/>
      <c r="D814" s="254" t="s">
        <v>168</v>
      </c>
      <c r="E814" s="267"/>
      <c r="F814" s="268" t="s">
        <v>2137</v>
      </c>
      <c r="G814" s="266"/>
      <c r="H814" s="269" t="n">
        <v>3.614</v>
      </c>
      <c r="I814" s="270"/>
      <c r="J814" s="266"/>
      <c r="K814" s="266"/>
      <c r="L814" s="271"/>
      <c r="M814" s="272"/>
      <c r="N814" s="273"/>
      <c r="O814" s="273"/>
      <c r="P814" s="273"/>
      <c r="Q814" s="273"/>
      <c r="R814" s="273"/>
      <c r="S814" s="273"/>
      <c r="T814" s="274"/>
      <c r="AT814" s="275" t="s">
        <v>168</v>
      </c>
      <c r="AU814" s="275" t="s">
        <v>86</v>
      </c>
      <c r="AV814" s="264" t="s">
        <v>166</v>
      </c>
      <c r="AW814" s="264" t="s">
        <v>35</v>
      </c>
      <c r="AX814" s="264" t="s">
        <v>79</v>
      </c>
      <c r="AY814" s="275" t="s">
        <v>160</v>
      </c>
    </row>
    <row r="815" s="276" customFormat="true" ht="12.8" hidden="false" customHeight="false" outlineLevel="0" collapsed="false">
      <c r="B815" s="277"/>
      <c r="C815" s="278"/>
      <c r="D815" s="254" t="s">
        <v>168</v>
      </c>
      <c r="E815" s="279"/>
      <c r="F815" s="280" t="s">
        <v>2138</v>
      </c>
      <c r="G815" s="278"/>
      <c r="H815" s="279"/>
      <c r="I815" s="281"/>
      <c r="J815" s="278"/>
      <c r="K815" s="278"/>
      <c r="L815" s="282"/>
      <c r="M815" s="283"/>
      <c r="N815" s="284"/>
      <c r="O815" s="284"/>
      <c r="P815" s="284"/>
      <c r="Q815" s="284"/>
      <c r="R815" s="284"/>
      <c r="S815" s="284"/>
      <c r="T815" s="285"/>
      <c r="AT815" s="286" t="s">
        <v>168</v>
      </c>
      <c r="AU815" s="286" t="s">
        <v>86</v>
      </c>
      <c r="AV815" s="276" t="s">
        <v>86</v>
      </c>
      <c r="AW815" s="276" t="s">
        <v>35</v>
      </c>
      <c r="AX815" s="276" t="s">
        <v>79</v>
      </c>
      <c r="AY815" s="286" t="s">
        <v>160</v>
      </c>
    </row>
    <row r="816" s="276" customFormat="true" ht="12.8" hidden="false" customHeight="false" outlineLevel="0" collapsed="false">
      <c r="B816" s="277"/>
      <c r="C816" s="278"/>
      <c r="D816" s="254" t="s">
        <v>168</v>
      </c>
      <c r="E816" s="279"/>
      <c r="F816" s="280" t="s">
        <v>2139</v>
      </c>
      <c r="G816" s="278"/>
      <c r="H816" s="279"/>
      <c r="I816" s="281"/>
      <c r="J816" s="278"/>
      <c r="K816" s="278"/>
      <c r="L816" s="282"/>
      <c r="M816" s="283"/>
      <c r="N816" s="284"/>
      <c r="O816" s="284"/>
      <c r="P816" s="284"/>
      <c r="Q816" s="284"/>
      <c r="R816" s="284"/>
      <c r="S816" s="284"/>
      <c r="T816" s="285"/>
      <c r="AT816" s="286" t="s">
        <v>168</v>
      </c>
      <c r="AU816" s="286" t="s">
        <v>86</v>
      </c>
      <c r="AV816" s="276" t="s">
        <v>86</v>
      </c>
      <c r="AW816" s="276" t="s">
        <v>35</v>
      </c>
      <c r="AX816" s="276" t="s">
        <v>79</v>
      </c>
      <c r="AY816" s="286" t="s">
        <v>160</v>
      </c>
    </row>
    <row r="817" s="276" customFormat="true" ht="12.8" hidden="false" customHeight="false" outlineLevel="0" collapsed="false">
      <c r="B817" s="277"/>
      <c r="C817" s="278"/>
      <c r="D817" s="254" t="s">
        <v>168</v>
      </c>
      <c r="E817" s="279"/>
      <c r="F817" s="280" t="s">
        <v>2140</v>
      </c>
      <c r="G817" s="278"/>
      <c r="H817" s="279"/>
      <c r="I817" s="281"/>
      <c r="J817" s="278"/>
      <c r="K817" s="278"/>
      <c r="L817" s="282"/>
      <c r="M817" s="283"/>
      <c r="N817" s="284"/>
      <c r="O817" s="284"/>
      <c r="P817" s="284"/>
      <c r="Q817" s="284"/>
      <c r="R817" s="284"/>
      <c r="S817" s="284"/>
      <c r="T817" s="285"/>
      <c r="AT817" s="286" t="s">
        <v>168</v>
      </c>
      <c r="AU817" s="286" t="s">
        <v>86</v>
      </c>
      <c r="AV817" s="276" t="s">
        <v>86</v>
      </c>
      <c r="AW817" s="276" t="s">
        <v>35</v>
      </c>
      <c r="AX817" s="276" t="s">
        <v>79</v>
      </c>
      <c r="AY817" s="286" t="s">
        <v>160</v>
      </c>
    </row>
    <row r="818" s="31" customFormat="true" ht="16.5" hidden="false" customHeight="true" outlineLevel="0" collapsed="false">
      <c r="A818" s="24"/>
      <c r="B818" s="25"/>
      <c r="C818" s="287" t="s">
        <v>1041</v>
      </c>
      <c r="D818" s="287" t="s">
        <v>262</v>
      </c>
      <c r="E818" s="288" t="s">
        <v>2424</v>
      </c>
      <c r="F818" s="289" t="s">
        <v>2425</v>
      </c>
      <c r="G818" s="290" t="s">
        <v>2135</v>
      </c>
      <c r="H818" s="291" t="n">
        <v>1.807</v>
      </c>
      <c r="I818" s="292"/>
      <c r="J818" s="293" t="n">
        <f aca="false">ROUND(I818*H818,2)</f>
        <v>0</v>
      </c>
      <c r="K818" s="294"/>
      <c r="L818" s="295"/>
      <c r="M818" s="296"/>
      <c r="N818" s="297" t="s">
        <v>44</v>
      </c>
      <c r="O818" s="74"/>
      <c r="P818" s="247" t="n">
        <f aca="false">O818*H818</f>
        <v>0</v>
      </c>
      <c r="Q818" s="247" t="n">
        <v>0</v>
      </c>
      <c r="R818" s="247" t="n">
        <f aca="false">Q818*H818</f>
        <v>0</v>
      </c>
      <c r="S818" s="247" t="n">
        <v>0</v>
      </c>
      <c r="T818" s="248" t="n">
        <f aca="false">S818*H818</f>
        <v>0</v>
      </c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  <c r="AE818" s="24"/>
      <c r="AR818" s="249" t="s">
        <v>200</v>
      </c>
      <c r="AT818" s="249" t="s">
        <v>262</v>
      </c>
      <c r="AU818" s="249" t="s">
        <v>86</v>
      </c>
      <c r="AY818" s="3" t="s">
        <v>160</v>
      </c>
      <c r="BE818" s="250" t="n">
        <f aca="false">IF(N818="základní",J818,0)</f>
        <v>0</v>
      </c>
      <c r="BF818" s="250" t="n">
        <f aca="false">IF(N818="snížená",J818,0)</f>
        <v>0</v>
      </c>
      <c r="BG818" s="250" t="n">
        <f aca="false">IF(N818="zákl. přenesená",J818,0)</f>
        <v>0</v>
      </c>
      <c r="BH818" s="250" t="n">
        <f aca="false">IF(N818="sníž. přenesená",J818,0)</f>
        <v>0</v>
      </c>
      <c r="BI818" s="250" t="n">
        <f aca="false">IF(N818="nulová",J818,0)</f>
        <v>0</v>
      </c>
      <c r="BJ818" s="3" t="s">
        <v>86</v>
      </c>
      <c r="BK818" s="250" t="n">
        <f aca="false">ROUND(I818*H818,2)</f>
        <v>0</v>
      </c>
      <c r="BL818" s="3" t="s">
        <v>166</v>
      </c>
      <c r="BM818" s="249" t="s">
        <v>2426</v>
      </c>
    </row>
    <row r="819" s="251" customFormat="true" ht="12.8" hidden="false" customHeight="false" outlineLevel="0" collapsed="false">
      <c r="B819" s="252"/>
      <c r="C819" s="253"/>
      <c r="D819" s="254" t="s">
        <v>168</v>
      </c>
      <c r="E819" s="255"/>
      <c r="F819" s="256" t="s">
        <v>2154</v>
      </c>
      <c r="G819" s="253"/>
      <c r="H819" s="257" t="n">
        <v>1.807</v>
      </c>
      <c r="I819" s="258"/>
      <c r="J819" s="253"/>
      <c r="K819" s="253"/>
      <c r="L819" s="259"/>
      <c r="M819" s="260"/>
      <c r="N819" s="261"/>
      <c r="O819" s="261"/>
      <c r="P819" s="261"/>
      <c r="Q819" s="261"/>
      <c r="R819" s="261"/>
      <c r="S819" s="261"/>
      <c r="T819" s="262"/>
      <c r="AT819" s="263" t="s">
        <v>168</v>
      </c>
      <c r="AU819" s="263" t="s">
        <v>86</v>
      </c>
      <c r="AV819" s="251" t="s">
        <v>88</v>
      </c>
      <c r="AW819" s="251" t="s">
        <v>35</v>
      </c>
      <c r="AX819" s="251" t="s">
        <v>86</v>
      </c>
      <c r="AY819" s="263" t="s">
        <v>160</v>
      </c>
    </row>
    <row r="820" s="264" customFormat="true" ht="12.8" hidden="false" customHeight="false" outlineLevel="0" collapsed="false">
      <c r="B820" s="265"/>
      <c r="C820" s="266"/>
      <c r="D820" s="254" t="s">
        <v>168</v>
      </c>
      <c r="E820" s="267"/>
      <c r="F820" s="268" t="s">
        <v>2137</v>
      </c>
      <c r="G820" s="266"/>
      <c r="H820" s="269" t="n">
        <v>1.807</v>
      </c>
      <c r="I820" s="270"/>
      <c r="J820" s="266"/>
      <c r="K820" s="266"/>
      <c r="L820" s="271"/>
      <c r="M820" s="272"/>
      <c r="N820" s="273"/>
      <c r="O820" s="273"/>
      <c r="P820" s="273"/>
      <c r="Q820" s="273"/>
      <c r="R820" s="273"/>
      <c r="S820" s="273"/>
      <c r="T820" s="274"/>
      <c r="AT820" s="275" t="s">
        <v>168</v>
      </c>
      <c r="AU820" s="275" t="s">
        <v>86</v>
      </c>
      <c r="AV820" s="264" t="s">
        <v>166</v>
      </c>
      <c r="AW820" s="264" t="s">
        <v>35</v>
      </c>
      <c r="AX820" s="264" t="s">
        <v>79</v>
      </c>
      <c r="AY820" s="275" t="s">
        <v>160</v>
      </c>
    </row>
    <row r="821" s="276" customFormat="true" ht="12.8" hidden="false" customHeight="false" outlineLevel="0" collapsed="false">
      <c r="B821" s="277"/>
      <c r="C821" s="278"/>
      <c r="D821" s="254" t="s">
        <v>168</v>
      </c>
      <c r="E821" s="279"/>
      <c r="F821" s="280" t="s">
        <v>2138</v>
      </c>
      <c r="G821" s="278"/>
      <c r="H821" s="279"/>
      <c r="I821" s="281"/>
      <c r="J821" s="278"/>
      <c r="K821" s="278"/>
      <c r="L821" s="282"/>
      <c r="M821" s="283"/>
      <c r="N821" s="284"/>
      <c r="O821" s="284"/>
      <c r="P821" s="284"/>
      <c r="Q821" s="284"/>
      <c r="R821" s="284"/>
      <c r="S821" s="284"/>
      <c r="T821" s="285"/>
      <c r="AT821" s="286" t="s">
        <v>168</v>
      </c>
      <c r="AU821" s="286" t="s">
        <v>86</v>
      </c>
      <c r="AV821" s="276" t="s">
        <v>86</v>
      </c>
      <c r="AW821" s="276" t="s">
        <v>35</v>
      </c>
      <c r="AX821" s="276" t="s">
        <v>79</v>
      </c>
      <c r="AY821" s="286" t="s">
        <v>160</v>
      </c>
    </row>
    <row r="822" s="276" customFormat="true" ht="12.8" hidden="false" customHeight="false" outlineLevel="0" collapsed="false">
      <c r="B822" s="277"/>
      <c r="C822" s="278"/>
      <c r="D822" s="254" t="s">
        <v>168</v>
      </c>
      <c r="E822" s="279"/>
      <c r="F822" s="280" t="s">
        <v>2139</v>
      </c>
      <c r="G822" s="278"/>
      <c r="H822" s="279"/>
      <c r="I822" s="281"/>
      <c r="J822" s="278"/>
      <c r="K822" s="278"/>
      <c r="L822" s="282"/>
      <c r="M822" s="283"/>
      <c r="N822" s="284"/>
      <c r="O822" s="284"/>
      <c r="P822" s="284"/>
      <c r="Q822" s="284"/>
      <c r="R822" s="284"/>
      <c r="S822" s="284"/>
      <c r="T822" s="285"/>
      <c r="AT822" s="286" t="s">
        <v>168</v>
      </c>
      <c r="AU822" s="286" t="s">
        <v>86</v>
      </c>
      <c r="AV822" s="276" t="s">
        <v>86</v>
      </c>
      <c r="AW822" s="276" t="s">
        <v>35</v>
      </c>
      <c r="AX822" s="276" t="s">
        <v>79</v>
      </c>
      <c r="AY822" s="286" t="s">
        <v>160</v>
      </c>
    </row>
    <row r="823" s="276" customFormat="true" ht="12.8" hidden="false" customHeight="false" outlineLevel="0" collapsed="false">
      <c r="B823" s="277"/>
      <c r="C823" s="278"/>
      <c r="D823" s="254" t="s">
        <v>168</v>
      </c>
      <c r="E823" s="279"/>
      <c r="F823" s="280" t="s">
        <v>2140</v>
      </c>
      <c r="G823" s="278"/>
      <c r="H823" s="279"/>
      <c r="I823" s="281"/>
      <c r="J823" s="278"/>
      <c r="K823" s="278"/>
      <c r="L823" s="282"/>
      <c r="M823" s="283"/>
      <c r="N823" s="284"/>
      <c r="O823" s="284"/>
      <c r="P823" s="284"/>
      <c r="Q823" s="284"/>
      <c r="R823" s="284"/>
      <c r="S823" s="284"/>
      <c r="T823" s="285"/>
      <c r="AT823" s="286" t="s">
        <v>168</v>
      </c>
      <c r="AU823" s="286" t="s">
        <v>86</v>
      </c>
      <c r="AV823" s="276" t="s">
        <v>86</v>
      </c>
      <c r="AW823" s="276" t="s">
        <v>35</v>
      </c>
      <c r="AX823" s="276" t="s">
        <v>79</v>
      </c>
      <c r="AY823" s="286" t="s">
        <v>160</v>
      </c>
    </row>
    <row r="824" s="31" customFormat="true" ht="16.5" hidden="false" customHeight="true" outlineLevel="0" collapsed="false">
      <c r="A824" s="24"/>
      <c r="B824" s="25"/>
      <c r="C824" s="287" t="s">
        <v>1045</v>
      </c>
      <c r="D824" s="287" t="s">
        <v>262</v>
      </c>
      <c r="E824" s="288" t="s">
        <v>2427</v>
      </c>
      <c r="F824" s="289" t="s">
        <v>2428</v>
      </c>
      <c r="G824" s="290" t="s">
        <v>2429</v>
      </c>
      <c r="H824" s="291" t="n">
        <v>0.602</v>
      </c>
      <c r="I824" s="292"/>
      <c r="J824" s="293" t="n">
        <f aca="false">ROUND(I824*H824,2)</f>
        <v>0</v>
      </c>
      <c r="K824" s="294"/>
      <c r="L824" s="295"/>
      <c r="M824" s="296"/>
      <c r="N824" s="297" t="s">
        <v>44</v>
      </c>
      <c r="O824" s="74"/>
      <c r="P824" s="247" t="n">
        <f aca="false">O824*H824</f>
        <v>0</v>
      </c>
      <c r="Q824" s="247" t="n">
        <v>0</v>
      </c>
      <c r="R824" s="247" t="n">
        <f aca="false">Q824*H824</f>
        <v>0</v>
      </c>
      <c r="S824" s="247" t="n">
        <v>0</v>
      </c>
      <c r="T824" s="248" t="n">
        <f aca="false">S824*H824</f>
        <v>0</v>
      </c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  <c r="AE824" s="24"/>
      <c r="AR824" s="249" t="s">
        <v>200</v>
      </c>
      <c r="AT824" s="249" t="s">
        <v>262</v>
      </c>
      <c r="AU824" s="249" t="s">
        <v>86</v>
      </c>
      <c r="AY824" s="3" t="s">
        <v>160</v>
      </c>
      <c r="BE824" s="250" t="n">
        <f aca="false">IF(N824="základní",J824,0)</f>
        <v>0</v>
      </c>
      <c r="BF824" s="250" t="n">
        <f aca="false">IF(N824="snížená",J824,0)</f>
        <v>0</v>
      </c>
      <c r="BG824" s="250" t="n">
        <f aca="false">IF(N824="zákl. přenesená",J824,0)</f>
        <v>0</v>
      </c>
      <c r="BH824" s="250" t="n">
        <f aca="false">IF(N824="sníž. přenesená",J824,0)</f>
        <v>0</v>
      </c>
      <c r="BI824" s="250" t="n">
        <f aca="false">IF(N824="nulová",J824,0)</f>
        <v>0</v>
      </c>
      <c r="BJ824" s="3" t="s">
        <v>86</v>
      </c>
      <c r="BK824" s="250" t="n">
        <f aca="false">ROUND(I824*H824,2)</f>
        <v>0</v>
      </c>
      <c r="BL824" s="3" t="s">
        <v>166</v>
      </c>
      <c r="BM824" s="249" t="s">
        <v>2430</v>
      </c>
    </row>
    <row r="825" s="251" customFormat="true" ht="12.8" hidden="false" customHeight="false" outlineLevel="0" collapsed="false">
      <c r="B825" s="252"/>
      <c r="C825" s="253"/>
      <c r="D825" s="254" t="s">
        <v>168</v>
      </c>
      <c r="E825" s="255"/>
      <c r="F825" s="256" t="s">
        <v>2136</v>
      </c>
      <c r="G825" s="253"/>
      <c r="H825" s="257" t="n">
        <v>0.602</v>
      </c>
      <c r="I825" s="258"/>
      <c r="J825" s="253"/>
      <c r="K825" s="253"/>
      <c r="L825" s="259"/>
      <c r="M825" s="260"/>
      <c r="N825" s="261"/>
      <c r="O825" s="261"/>
      <c r="P825" s="261"/>
      <c r="Q825" s="261"/>
      <c r="R825" s="261"/>
      <c r="S825" s="261"/>
      <c r="T825" s="262"/>
      <c r="AT825" s="263" t="s">
        <v>168</v>
      </c>
      <c r="AU825" s="263" t="s">
        <v>86</v>
      </c>
      <c r="AV825" s="251" t="s">
        <v>88</v>
      </c>
      <c r="AW825" s="251" t="s">
        <v>35</v>
      </c>
      <c r="AX825" s="251" t="s">
        <v>86</v>
      </c>
      <c r="AY825" s="263" t="s">
        <v>160</v>
      </c>
    </row>
    <row r="826" s="264" customFormat="true" ht="12.8" hidden="false" customHeight="false" outlineLevel="0" collapsed="false">
      <c r="B826" s="265"/>
      <c r="C826" s="266"/>
      <c r="D826" s="254" t="s">
        <v>168</v>
      </c>
      <c r="E826" s="267"/>
      <c r="F826" s="268" t="s">
        <v>2137</v>
      </c>
      <c r="G826" s="266"/>
      <c r="H826" s="269" t="n">
        <v>0.602</v>
      </c>
      <c r="I826" s="270"/>
      <c r="J826" s="266"/>
      <c r="K826" s="266"/>
      <c r="L826" s="271"/>
      <c r="M826" s="272"/>
      <c r="N826" s="273"/>
      <c r="O826" s="273"/>
      <c r="P826" s="273"/>
      <c r="Q826" s="273"/>
      <c r="R826" s="273"/>
      <c r="S826" s="273"/>
      <c r="T826" s="274"/>
      <c r="AT826" s="275" t="s">
        <v>168</v>
      </c>
      <c r="AU826" s="275" t="s">
        <v>86</v>
      </c>
      <c r="AV826" s="264" t="s">
        <v>166</v>
      </c>
      <c r="AW826" s="264" t="s">
        <v>35</v>
      </c>
      <c r="AX826" s="264" t="s">
        <v>79</v>
      </c>
      <c r="AY826" s="275" t="s">
        <v>160</v>
      </c>
    </row>
    <row r="827" s="276" customFormat="true" ht="12.8" hidden="false" customHeight="false" outlineLevel="0" collapsed="false">
      <c r="B827" s="277"/>
      <c r="C827" s="278"/>
      <c r="D827" s="254" t="s">
        <v>168</v>
      </c>
      <c r="E827" s="279"/>
      <c r="F827" s="280" t="s">
        <v>2138</v>
      </c>
      <c r="G827" s="278"/>
      <c r="H827" s="279"/>
      <c r="I827" s="281"/>
      <c r="J827" s="278"/>
      <c r="K827" s="278"/>
      <c r="L827" s="282"/>
      <c r="M827" s="283"/>
      <c r="N827" s="284"/>
      <c r="O827" s="284"/>
      <c r="P827" s="284"/>
      <c r="Q827" s="284"/>
      <c r="R827" s="284"/>
      <c r="S827" s="284"/>
      <c r="T827" s="285"/>
      <c r="AT827" s="286" t="s">
        <v>168</v>
      </c>
      <c r="AU827" s="286" t="s">
        <v>86</v>
      </c>
      <c r="AV827" s="276" t="s">
        <v>86</v>
      </c>
      <c r="AW827" s="276" t="s">
        <v>35</v>
      </c>
      <c r="AX827" s="276" t="s">
        <v>79</v>
      </c>
      <c r="AY827" s="286" t="s">
        <v>160</v>
      </c>
    </row>
    <row r="828" s="276" customFormat="true" ht="12.8" hidden="false" customHeight="false" outlineLevel="0" collapsed="false">
      <c r="B828" s="277"/>
      <c r="C828" s="278"/>
      <c r="D828" s="254" t="s">
        <v>168</v>
      </c>
      <c r="E828" s="279"/>
      <c r="F828" s="280" t="s">
        <v>2139</v>
      </c>
      <c r="G828" s="278"/>
      <c r="H828" s="279"/>
      <c r="I828" s="281"/>
      <c r="J828" s="278"/>
      <c r="K828" s="278"/>
      <c r="L828" s="282"/>
      <c r="M828" s="283"/>
      <c r="N828" s="284"/>
      <c r="O828" s="284"/>
      <c r="P828" s="284"/>
      <c r="Q828" s="284"/>
      <c r="R828" s="284"/>
      <c r="S828" s="284"/>
      <c r="T828" s="285"/>
      <c r="AT828" s="286" t="s">
        <v>168</v>
      </c>
      <c r="AU828" s="286" t="s">
        <v>86</v>
      </c>
      <c r="AV828" s="276" t="s">
        <v>86</v>
      </c>
      <c r="AW828" s="276" t="s">
        <v>35</v>
      </c>
      <c r="AX828" s="276" t="s">
        <v>79</v>
      </c>
      <c r="AY828" s="286" t="s">
        <v>160</v>
      </c>
    </row>
    <row r="829" s="276" customFormat="true" ht="12.8" hidden="false" customHeight="false" outlineLevel="0" collapsed="false">
      <c r="B829" s="277"/>
      <c r="C829" s="278"/>
      <c r="D829" s="254" t="s">
        <v>168</v>
      </c>
      <c r="E829" s="279"/>
      <c r="F829" s="280" t="s">
        <v>2140</v>
      </c>
      <c r="G829" s="278"/>
      <c r="H829" s="279"/>
      <c r="I829" s="281"/>
      <c r="J829" s="278"/>
      <c r="K829" s="278"/>
      <c r="L829" s="282"/>
      <c r="M829" s="283"/>
      <c r="N829" s="284"/>
      <c r="O829" s="284"/>
      <c r="P829" s="284"/>
      <c r="Q829" s="284"/>
      <c r="R829" s="284"/>
      <c r="S829" s="284"/>
      <c r="T829" s="285"/>
      <c r="AT829" s="286" t="s">
        <v>168</v>
      </c>
      <c r="AU829" s="286" t="s">
        <v>86</v>
      </c>
      <c r="AV829" s="276" t="s">
        <v>86</v>
      </c>
      <c r="AW829" s="276" t="s">
        <v>35</v>
      </c>
      <c r="AX829" s="276" t="s">
        <v>79</v>
      </c>
      <c r="AY829" s="286" t="s">
        <v>160</v>
      </c>
    </row>
    <row r="830" s="31" customFormat="true" ht="16.5" hidden="false" customHeight="true" outlineLevel="0" collapsed="false">
      <c r="A830" s="24"/>
      <c r="B830" s="25"/>
      <c r="C830" s="287" t="s">
        <v>1049</v>
      </c>
      <c r="D830" s="287" t="s">
        <v>262</v>
      </c>
      <c r="E830" s="288" t="s">
        <v>2431</v>
      </c>
      <c r="F830" s="289" t="s">
        <v>2432</v>
      </c>
      <c r="G830" s="290" t="s">
        <v>2135</v>
      </c>
      <c r="H830" s="291" t="n">
        <v>0.602</v>
      </c>
      <c r="I830" s="292"/>
      <c r="J830" s="293" t="n">
        <f aca="false">ROUND(I830*H830,2)</f>
        <v>0</v>
      </c>
      <c r="K830" s="294"/>
      <c r="L830" s="295"/>
      <c r="M830" s="296"/>
      <c r="N830" s="297" t="s">
        <v>44</v>
      </c>
      <c r="O830" s="74"/>
      <c r="P830" s="247" t="n">
        <f aca="false">O830*H830</f>
        <v>0</v>
      </c>
      <c r="Q830" s="247" t="n">
        <v>0</v>
      </c>
      <c r="R830" s="247" t="n">
        <f aca="false">Q830*H830</f>
        <v>0</v>
      </c>
      <c r="S830" s="247" t="n">
        <v>0</v>
      </c>
      <c r="T830" s="248" t="n">
        <f aca="false">S830*H830</f>
        <v>0</v>
      </c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  <c r="AE830" s="24"/>
      <c r="AR830" s="249" t="s">
        <v>200</v>
      </c>
      <c r="AT830" s="249" t="s">
        <v>262</v>
      </c>
      <c r="AU830" s="249" t="s">
        <v>86</v>
      </c>
      <c r="AY830" s="3" t="s">
        <v>160</v>
      </c>
      <c r="BE830" s="250" t="n">
        <f aca="false">IF(N830="základní",J830,0)</f>
        <v>0</v>
      </c>
      <c r="BF830" s="250" t="n">
        <f aca="false">IF(N830="snížená",J830,0)</f>
        <v>0</v>
      </c>
      <c r="BG830" s="250" t="n">
        <f aca="false">IF(N830="zákl. přenesená",J830,0)</f>
        <v>0</v>
      </c>
      <c r="BH830" s="250" t="n">
        <f aca="false">IF(N830="sníž. přenesená",J830,0)</f>
        <v>0</v>
      </c>
      <c r="BI830" s="250" t="n">
        <f aca="false">IF(N830="nulová",J830,0)</f>
        <v>0</v>
      </c>
      <c r="BJ830" s="3" t="s">
        <v>86</v>
      </c>
      <c r="BK830" s="250" t="n">
        <f aca="false">ROUND(I830*H830,2)</f>
        <v>0</v>
      </c>
      <c r="BL830" s="3" t="s">
        <v>166</v>
      </c>
      <c r="BM830" s="249" t="s">
        <v>2433</v>
      </c>
    </row>
    <row r="831" s="251" customFormat="true" ht="12.8" hidden="false" customHeight="false" outlineLevel="0" collapsed="false">
      <c r="B831" s="252"/>
      <c r="C831" s="253"/>
      <c r="D831" s="254" t="s">
        <v>168</v>
      </c>
      <c r="E831" s="255"/>
      <c r="F831" s="256" t="s">
        <v>2136</v>
      </c>
      <c r="G831" s="253"/>
      <c r="H831" s="257" t="n">
        <v>0.602</v>
      </c>
      <c r="I831" s="258"/>
      <c r="J831" s="253"/>
      <c r="K831" s="253"/>
      <c r="L831" s="259"/>
      <c r="M831" s="260"/>
      <c r="N831" s="261"/>
      <c r="O831" s="261"/>
      <c r="P831" s="261"/>
      <c r="Q831" s="261"/>
      <c r="R831" s="261"/>
      <c r="S831" s="261"/>
      <c r="T831" s="262"/>
      <c r="AT831" s="263" t="s">
        <v>168</v>
      </c>
      <c r="AU831" s="263" t="s">
        <v>86</v>
      </c>
      <c r="AV831" s="251" t="s">
        <v>88</v>
      </c>
      <c r="AW831" s="251" t="s">
        <v>35</v>
      </c>
      <c r="AX831" s="251" t="s">
        <v>86</v>
      </c>
      <c r="AY831" s="263" t="s">
        <v>160</v>
      </c>
    </row>
    <row r="832" s="264" customFormat="true" ht="12.8" hidden="false" customHeight="false" outlineLevel="0" collapsed="false">
      <c r="B832" s="265"/>
      <c r="C832" s="266"/>
      <c r="D832" s="254" t="s">
        <v>168</v>
      </c>
      <c r="E832" s="267"/>
      <c r="F832" s="268" t="s">
        <v>2137</v>
      </c>
      <c r="G832" s="266"/>
      <c r="H832" s="269" t="n">
        <v>0.602</v>
      </c>
      <c r="I832" s="270"/>
      <c r="J832" s="266"/>
      <c r="K832" s="266"/>
      <c r="L832" s="271"/>
      <c r="M832" s="272"/>
      <c r="N832" s="273"/>
      <c r="O832" s="273"/>
      <c r="P832" s="273"/>
      <c r="Q832" s="273"/>
      <c r="R832" s="273"/>
      <c r="S832" s="273"/>
      <c r="T832" s="274"/>
      <c r="AT832" s="275" t="s">
        <v>168</v>
      </c>
      <c r="AU832" s="275" t="s">
        <v>86</v>
      </c>
      <c r="AV832" s="264" t="s">
        <v>166</v>
      </c>
      <c r="AW832" s="264" t="s">
        <v>35</v>
      </c>
      <c r="AX832" s="264" t="s">
        <v>79</v>
      </c>
      <c r="AY832" s="275" t="s">
        <v>160</v>
      </c>
    </row>
    <row r="833" s="276" customFormat="true" ht="12.8" hidden="false" customHeight="false" outlineLevel="0" collapsed="false">
      <c r="B833" s="277"/>
      <c r="C833" s="278"/>
      <c r="D833" s="254" t="s">
        <v>168</v>
      </c>
      <c r="E833" s="279"/>
      <c r="F833" s="280" t="s">
        <v>2138</v>
      </c>
      <c r="G833" s="278"/>
      <c r="H833" s="279"/>
      <c r="I833" s="281"/>
      <c r="J833" s="278"/>
      <c r="K833" s="278"/>
      <c r="L833" s="282"/>
      <c r="M833" s="283"/>
      <c r="N833" s="284"/>
      <c r="O833" s="284"/>
      <c r="P833" s="284"/>
      <c r="Q833" s="284"/>
      <c r="R833" s="284"/>
      <c r="S833" s="284"/>
      <c r="T833" s="285"/>
      <c r="AT833" s="286" t="s">
        <v>168</v>
      </c>
      <c r="AU833" s="286" t="s">
        <v>86</v>
      </c>
      <c r="AV833" s="276" t="s">
        <v>86</v>
      </c>
      <c r="AW833" s="276" t="s">
        <v>35</v>
      </c>
      <c r="AX833" s="276" t="s">
        <v>79</v>
      </c>
      <c r="AY833" s="286" t="s">
        <v>160</v>
      </c>
    </row>
    <row r="834" s="276" customFormat="true" ht="12.8" hidden="false" customHeight="false" outlineLevel="0" collapsed="false">
      <c r="B834" s="277"/>
      <c r="C834" s="278"/>
      <c r="D834" s="254" t="s">
        <v>168</v>
      </c>
      <c r="E834" s="279"/>
      <c r="F834" s="280" t="s">
        <v>2139</v>
      </c>
      <c r="G834" s="278"/>
      <c r="H834" s="279"/>
      <c r="I834" s="281"/>
      <c r="J834" s="278"/>
      <c r="K834" s="278"/>
      <c r="L834" s="282"/>
      <c r="M834" s="283"/>
      <c r="N834" s="284"/>
      <c r="O834" s="284"/>
      <c r="P834" s="284"/>
      <c r="Q834" s="284"/>
      <c r="R834" s="284"/>
      <c r="S834" s="284"/>
      <c r="T834" s="285"/>
      <c r="AT834" s="286" t="s">
        <v>168</v>
      </c>
      <c r="AU834" s="286" t="s">
        <v>86</v>
      </c>
      <c r="AV834" s="276" t="s">
        <v>86</v>
      </c>
      <c r="AW834" s="276" t="s">
        <v>35</v>
      </c>
      <c r="AX834" s="276" t="s">
        <v>79</v>
      </c>
      <c r="AY834" s="286" t="s">
        <v>160</v>
      </c>
    </row>
    <row r="835" s="276" customFormat="true" ht="12.8" hidden="false" customHeight="false" outlineLevel="0" collapsed="false">
      <c r="B835" s="277"/>
      <c r="C835" s="278"/>
      <c r="D835" s="254" t="s">
        <v>168</v>
      </c>
      <c r="E835" s="279"/>
      <c r="F835" s="280" t="s">
        <v>2140</v>
      </c>
      <c r="G835" s="278"/>
      <c r="H835" s="279"/>
      <c r="I835" s="281"/>
      <c r="J835" s="278"/>
      <c r="K835" s="278"/>
      <c r="L835" s="282"/>
      <c r="M835" s="283"/>
      <c r="N835" s="284"/>
      <c r="O835" s="284"/>
      <c r="P835" s="284"/>
      <c r="Q835" s="284"/>
      <c r="R835" s="284"/>
      <c r="S835" s="284"/>
      <c r="T835" s="285"/>
      <c r="AT835" s="286" t="s">
        <v>168</v>
      </c>
      <c r="AU835" s="286" t="s">
        <v>86</v>
      </c>
      <c r="AV835" s="276" t="s">
        <v>86</v>
      </c>
      <c r="AW835" s="276" t="s">
        <v>35</v>
      </c>
      <c r="AX835" s="276" t="s">
        <v>79</v>
      </c>
      <c r="AY835" s="286" t="s">
        <v>160</v>
      </c>
    </row>
    <row r="836" s="31" customFormat="true" ht="21.75" hidden="false" customHeight="true" outlineLevel="0" collapsed="false">
      <c r="A836" s="24"/>
      <c r="B836" s="25"/>
      <c r="C836" s="287" t="s">
        <v>1051</v>
      </c>
      <c r="D836" s="287" t="s">
        <v>262</v>
      </c>
      <c r="E836" s="288" t="s">
        <v>2434</v>
      </c>
      <c r="F836" s="289" t="s">
        <v>2435</v>
      </c>
      <c r="G836" s="290" t="s">
        <v>2135</v>
      </c>
      <c r="H836" s="291" t="n">
        <v>2.409</v>
      </c>
      <c r="I836" s="292"/>
      <c r="J836" s="293" t="n">
        <f aca="false">ROUND(I836*H836,2)</f>
        <v>0</v>
      </c>
      <c r="K836" s="294"/>
      <c r="L836" s="295"/>
      <c r="M836" s="296"/>
      <c r="N836" s="297" t="s">
        <v>44</v>
      </c>
      <c r="O836" s="74"/>
      <c r="P836" s="247" t="n">
        <f aca="false">O836*H836</f>
        <v>0</v>
      </c>
      <c r="Q836" s="247" t="n">
        <v>0</v>
      </c>
      <c r="R836" s="247" t="n">
        <f aca="false">Q836*H836</f>
        <v>0</v>
      </c>
      <c r="S836" s="247" t="n">
        <v>0</v>
      </c>
      <c r="T836" s="248" t="n">
        <f aca="false">S836*H836</f>
        <v>0</v>
      </c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  <c r="AE836" s="24"/>
      <c r="AR836" s="249" t="s">
        <v>200</v>
      </c>
      <c r="AT836" s="249" t="s">
        <v>262</v>
      </c>
      <c r="AU836" s="249" t="s">
        <v>86</v>
      </c>
      <c r="AY836" s="3" t="s">
        <v>160</v>
      </c>
      <c r="BE836" s="250" t="n">
        <f aca="false">IF(N836="základní",J836,0)</f>
        <v>0</v>
      </c>
      <c r="BF836" s="250" t="n">
        <f aca="false">IF(N836="snížená",J836,0)</f>
        <v>0</v>
      </c>
      <c r="BG836" s="250" t="n">
        <f aca="false">IF(N836="zákl. přenesená",J836,0)</f>
        <v>0</v>
      </c>
      <c r="BH836" s="250" t="n">
        <f aca="false">IF(N836="sníž. přenesená",J836,0)</f>
        <v>0</v>
      </c>
      <c r="BI836" s="250" t="n">
        <f aca="false">IF(N836="nulová",J836,0)</f>
        <v>0</v>
      </c>
      <c r="BJ836" s="3" t="s">
        <v>86</v>
      </c>
      <c r="BK836" s="250" t="n">
        <f aca="false">ROUND(I836*H836,2)</f>
        <v>0</v>
      </c>
      <c r="BL836" s="3" t="s">
        <v>166</v>
      </c>
      <c r="BM836" s="249" t="s">
        <v>2436</v>
      </c>
    </row>
    <row r="837" s="251" customFormat="true" ht="12.8" hidden="false" customHeight="false" outlineLevel="0" collapsed="false">
      <c r="B837" s="252"/>
      <c r="C837" s="253"/>
      <c r="D837" s="254" t="s">
        <v>168</v>
      </c>
      <c r="E837" s="255"/>
      <c r="F837" s="256" t="s">
        <v>2163</v>
      </c>
      <c r="G837" s="253"/>
      <c r="H837" s="257" t="n">
        <v>2.409</v>
      </c>
      <c r="I837" s="258"/>
      <c r="J837" s="253"/>
      <c r="K837" s="253"/>
      <c r="L837" s="259"/>
      <c r="M837" s="260"/>
      <c r="N837" s="261"/>
      <c r="O837" s="261"/>
      <c r="P837" s="261"/>
      <c r="Q837" s="261"/>
      <c r="R837" s="261"/>
      <c r="S837" s="261"/>
      <c r="T837" s="262"/>
      <c r="AT837" s="263" t="s">
        <v>168</v>
      </c>
      <c r="AU837" s="263" t="s">
        <v>86</v>
      </c>
      <c r="AV837" s="251" t="s">
        <v>88</v>
      </c>
      <c r="AW837" s="251" t="s">
        <v>35</v>
      </c>
      <c r="AX837" s="251" t="s">
        <v>86</v>
      </c>
      <c r="AY837" s="263" t="s">
        <v>160</v>
      </c>
    </row>
    <row r="838" s="264" customFormat="true" ht="12.8" hidden="false" customHeight="false" outlineLevel="0" collapsed="false">
      <c r="B838" s="265"/>
      <c r="C838" s="266"/>
      <c r="D838" s="254" t="s">
        <v>168</v>
      </c>
      <c r="E838" s="267"/>
      <c r="F838" s="268" t="s">
        <v>2137</v>
      </c>
      <c r="G838" s="266"/>
      <c r="H838" s="269" t="n">
        <v>2.409</v>
      </c>
      <c r="I838" s="270"/>
      <c r="J838" s="266"/>
      <c r="K838" s="266"/>
      <c r="L838" s="271"/>
      <c r="M838" s="272"/>
      <c r="N838" s="273"/>
      <c r="O838" s="273"/>
      <c r="P838" s="273"/>
      <c r="Q838" s="273"/>
      <c r="R838" s="273"/>
      <c r="S838" s="273"/>
      <c r="T838" s="274"/>
      <c r="AT838" s="275" t="s">
        <v>168</v>
      </c>
      <c r="AU838" s="275" t="s">
        <v>86</v>
      </c>
      <c r="AV838" s="264" t="s">
        <v>166</v>
      </c>
      <c r="AW838" s="264" t="s">
        <v>35</v>
      </c>
      <c r="AX838" s="264" t="s">
        <v>79</v>
      </c>
      <c r="AY838" s="275" t="s">
        <v>160</v>
      </c>
    </row>
    <row r="839" s="276" customFormat="true" ht="12.8" hidden="false" customHeight="false" outlineLevel="0" collapsed="false">
      <c r="B839" s="277"/>
      <c r="C839" s="278"/>
      <c r="D839" s="254" t="s">
        <v>168</v>
      </c>
      <c r="E839" s="279"/>
      <c r="F839" s="280" t="s">
        <v>2138</v>
      </c>
      <c r="G839" s="278"/>
      <c r="H839" s="279"/>
      <c r="I839" s="281"/>
      <c r="J839" s="278"/>
      <c r="K839" s="278"/>
      <c r="L839" s="282"/>
      <c r="M839" s="283"/>
      <c r="N839" s="284"/>
      <c r="O839" s="284"/>
      <c r="P839" s="284"/>
      <c r="Q839" s="284"/>
      <c r="R839" s="284"/>
      <c r="S839" s="284"/>
      <c r="T839" s="285"/>
      <c r="AT839" s="286" t="s">
        <v>168</v>
      </c>
      <c r="AU839" s="286" t="s">
        <v>86</v>
      </c>
      <c r="AV839" s="276" t="s">
        <v>86</v>
      </c>
      <c r="AW839" s="276" t="s">
        <v>35</v>
      </c>
      <c r="AX839" s="276" t="s">
        <v>79</v>
      </c>
      <c r="AY839" s="286" t="s">
        <v>160</v>
      </c>
    </row>
    <row r="840" s="276" customFormat="true" ht="12.8" hidden="false" customHeight="false" outlineLevel="0" collapsed="false">
      <c r="B840" s="277"/>
      <c r="C840" s="278"/>
      <c r="D840" s="254" t="s">
        <v>168</v>
      </c>
      <c r="E840" s="279"/>
      <c r="F840" s="280" t="s">
        <v>2139</v>
      </c>
      <c r="G840" s="278"/>
      <c r="H840" s="279"/>
      <c r="I840" s="281"/>
      <c r="J840" s="278"/>
      <c r="K840" s="278"/>
      <c r="L840" s="282"/>
      <c r="M840" s="283"/>
      <c r="N840" s="284"/>
      <c r="O840" s="284"/>
      <c r="P840" s="284"/>
      <c r="Q840" s="284"/>
      <c r="R840" s="284"/>
      <c r="S840" s="284"/>
      <c r="T840" s="285"/>
      <c r="AT840" s="286" t="s">
        <v>168</v>
      </c>
      <c r="AU840" s="286" t="s">
        <v>86</v>
      </c>
      <c r="AV840" s="276" t="s">
        <v>86</v>
      </c>
      <c r="AW840" s="276" t="s">
        <v>35</v>
      </c>
      <c r="AX840" s="276" t="s">
        <v>79</v>
      </c>
      <c r="AY840" s="286" t="s">
        <v>160</v>
      </c>
    </row>
    <row r="841" s="276" customFormat="true" ht="12.8" hidden="false" customHeight="false" outlineLevel="0" collapsed="false">
      <c r="B841" s="277"/>
      <c r="C841" s="278"/>
      <c r="D841" s="254" t="s">
        <v>168</v>
      </c>
      <c r="E841" s="279"/>
      <c r="F841" s="280" t="s">
        <v>2140</v>
      </c>
      <c r="G841" s="278"/>
      <c r="H841" s="279"/>
      <c r="I841" s="281"/>
      <c r="J841" s="278"/>
      <c r="K841" s="278"/>
      <c r="L841" s="282"/>
      <c r="M841" s="283"/>
      <c r="N841" s="284"/>
      <c r="O841" s="284"/>
      <c r="P841" s="284"/>
      <c r="Q841" s="284"/>
      <c r="R841" s="284"/>
      <c r="S841" s="284"/>
      <c r="T841" s="285"/>
      <c r="AT841" s="286" t="s">
        <v>168</v>
      </c>
      <c r="AU841" s="286" t="s">
        <v>86</v>
      </c>
      <c r="AV841" s="276" t="s">
        <v>86</v>
      </c>
      <c r="AW841" s="276" t="s">
        <v>35</v>
      </c>
      <c r="AX841" s="276" t="s">
        <v>79</v>
      </c>
      <c r="AY841" s="286" t="s">
        <v>160</v>
      </c>
    </row>
    <row r="842" s="31" customFormat="true" ht="33" hidden="false" customHeight="true" outlineLevel="0" collapsed="false">
      <c r="A842" s="24"/>
      <c r="B842" s="25"/>
      <c r="C842" s="287" t="s">
        <v>1053</v>
      </c>
      <c r="D842" s="287" t="s">
        <v>262</v>
      </c>
      <c r="E842" s="288" t="s">
        <v>2437</v>
      </c>
      <c r="F842" s="289" t="s">
        <v>2438</v>
      </c>
      <c r="G842" s="290" t="s">
        <v>2135</v>
      </c>
      <c r="H842" s="291" t="n">
        <v>0.602</v>
      </c>
      <c r="I842" s="292"/>
      <c r="J842" s="293" t="n">
        <f aca="false">ROUND(I842*H842,2)</f>
        <v>0</v>
      </c>
      <c r="K842" s="294"/>
      <c r="L842" s="295"/>
      <c r="M842" s="296"/>
      <c r="N842" s="297" t="s">
        <v>44</v>
      </c>
      <c r="O842" s="74"/>
      <c r="P842" s="247" t="n">
        <f aca="false">O842*H842</f>
        <v>0</v>
      </c>
      <c r="Q842" s="247" t="n">
        <v>0</v>
      </c>
      <c r="R842" s="247" t="n">
        <f aca="false">Q842*H842</f>
        <v>0</v>
      </c>
      <c r="S842" s="247" t="n">
        <v>0</v>
      </c>
      <c r="T842" s="248" t="n">
        <f aca="false">S842*H842</f>
        <v>0</v>
      </c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  <c r="AE842" s="24"/>
      <c r="AR842" s="249" t="s">
        <v>200</v>
      </c>
      <c r="AT842" s="249" t="s">
        <v>262</v>
      </c>
      <c r="AU842" s="249" t="s">
        <v>86</v>
      </c>
      <c r="AY842" s="3" t="s">
        <v>160</v>
      </c>
      <c r="BE842" s="250" t="n">
        <f aca="false">IF(N842="základní",J842,0)</f>
        <v>0</v>
      </c>
      <c r="BF842" s="250" t="n">
        <f aca="false">IF(N842="snížená",J842,0)</f>
        <v>0</v>
      </c>
      <c r="BG842" s="250" t="n">
        <f aca="false">IF(N842="zákl. přenesená",J842,0)</f>
        <v>0</v>
      </c>
      <c r="BH842" s="250" t="n">
        <f aca="false">IF(N842="sníž. přenesená",J842,0)</f>
        <v>0</v>
      </c>
      <c r="BI842" s="250" t="n">
        <f aca="false">IF(N842="nulová",J842,0)</f>
        <v>0</v>
      </c>
      <c r="BJ842" s="3" t="s">
        <v>86</v>
      </c>
      <c r="BK842" s="250" t="n">
        <f aca="false">ROUND(I842*H842,2)</f>
        <v>0</v>
      </c>
      <c r="BL842" s="3" t="s">
        <v>166</v>
      </c>
      <c r="BM842" s="249" t="s">
        <v>2439</v>
      </c>
    </row>
    <row r="843" s="251" customFormat="true" ht="12.8" hidden="false" customHeight="false" outlineLevel="0" collapsed="false">
      <c r="B843" s="252"/>
      <c r="C843" s="253"/>
      <c r="D843" s="254" t="s">
        <v>168</v>
      </c>
      <c r="E843" s="255"/>
      <c r="F843" s="256" t="s">
        <v>2136</v>
      </c>
      <c r="G843" s="253"/>
      <c r="H843" s="257" t="n">
        <v>0.602</v>
      </c>
      <c r="I843" s="258"/>
      <c r="J843" s="253"/>
      <c r="K843" s="253"/>
      <c r="L843" s="259"/>
      <c r="M843" s="260"/>
      <c r="N843" s="261"/>
      <c r="O843" s="261"/>
      <c r="P843" s="261"/>
      <c r="Q843" s="261"/>
      <c r="R843" s="261"/>
      <c r="S843" s="261"/>
      <c r="T843" s="262"/>
      <c r="AT843" s="263" t="s">
        <v>168</v>
      </c>
      <c r="AU843" s="263" t="s">
        <v>86</v>
      </c>
      <c r="AV843" s="251" t="s">
        <v>88</v>
      </c>
      <c r="AW843" s="251" t="s">
        <v>35</v>
      </c>
      <c r="AX843" s="251" t="s">
        <v>86</v>
      </c>
      <c r="AY843" s="263" t="s">
        <v>160</v>
      </c>
    </row>
    <row r="844" s="264" customFormat="true" ht="12.8" hidden="false" customHeight="false" outlineLevel="0" collapsed="false">
      <c r="B844" s="265"/>
      <c r="C844" s="266"/>
      <c r="D844" s="254" t="s">
        <v>168</v>
      </c>
      <c r="E844" s="267"/>
      <c r="F844" s="268" t="s">
        <v>2137</v>
      </c>
      <c r="G844" s="266"/>
      <c r="H844" s="269" t="n">
        <v>0.602</v>
      </c>
      <c r="I844" s="270"/>
      <c r="J844" s="266"/>
      <c r="K844" s="266"/>
      <c r="L844" s="271"/>
      <c r="M844" s="272"/>
      <c r="N844" s="273"/>
      <c r="O844" s="273"/>
      <c r="P844" s="273"/>
      <c r="Q844" s="273"/>
      <c r="R844" s="273"/>
      <c r="S844" s="273"/>
      <c r="T844" s="274"/>
      <c r="AT844" s="275" t="s">
        <v>168</v>
      </c>
      <c r="AU844" s="275" t="s">
        <v>86</v>
      </c>
      <c r="AV844" s="264" t="s">
        <v>166</v>
      </c>
      <c r="AW844" s="264" t="s">
        <v>35</v>
      </c>
      <c r="AX844" s="264" t="s">
        <v>79</v>
      </c>
      <c r="AY844" s="275" t="s">
        <v>160</v>
      </c>
    </row>
    <row r="845" s="276" customFormat="true" ht="12.8" hidden="false" customHeight="false" outlineLevel="0" collapsed="false">
      <c r="B845" s="277"/>
      <c r="C845" s="278"/>
      <c r="D845" s="254" t="s">
        <v>168</v>
      </c>
      <c r="E845" s="279"/>
      <c r="F845" s="280" t="s">
        <v>2138</v>
      </c>
      <c r="G845" s="278"/>
      <c r="H845" s="279"/>
      <c r="I845" s="281"/>
      <c r="J845" s="278"/>
      <c r="K845" s="278"/>
      <c r="L845" s="282"/>
      <c r="M845" s="283"/>
      <c r="N845" s="284"/>
      <c r="O845" s="284"/>
      <c r="P845" s="284"/>
      <c r="Q845" s="284"/>
      <c r="R845" s="284"/>
      <c r="S845" s="284"/>
      <c r="T845" s="285"/>
      <c r="AT845" s="286" t="s">
        <v>168</v>
      </c>
      <c r="AU845" s="286" t="s">
        <v>86</v>
      </c>
      <c r="AV845" s="276" t="s">
        <v>86</v>
      </c>
      <c r="AW845" s="276" t="s">
        <v>35</v>
      </c>
      <c r="AX845" s="276" t="s">
        <v>79</v>
      </c>
      <c r="AY845" s="286" t="s">
        <v>160</v>
      </c>
    </row>
    <row r="846" s="276" customFormat="true" ht="12.8" hidden="false" customHeight="false" outlineLevel="0" collapsed="false">
      <c r="B846" s="277"/>
      <c r="C846" s="278"/>
      <c r="D846" s="254" t="s">
        <v>168</v>
      </c>
      <c r="E846" s="279"/>
      <c r="F846" s="280" t="s">
        <v>2139</v>
      </c>
      <c r="G846" s="278"/>
      <c r="H846" s="279"/>
      <c r="I846" s="281"/>
      <c r="J846" s="278"/>
      <c r="K846" s="278"/>
      <c r="L846" s="282"/>
      <c r="M846" s="283"/>
      <c r="N846" s="284"/>
      <c r="O846" s="284"/>
      <c r="P846" s="284"/>
      <c r="Q846" s="284"/>
      <c r="R846" s="284"/>
      <c r="S846" s="284"/>
      <c r="T846" s="285"/>
      <c r="AT846" s="286" t="s">
        <v>168</v>
      </c>
      <c r="AU846" s="286" t="s">
        <v>86</v>
      </c>
      <c r="AV846" s="276" t="s">
        <v>86</v>
      </c>
      <c r="AW846" s="276" t="s">
        <v>35</v>
      </c>
      <c r="AX846" s="276" t="s">
        <v>79</v>
      </c>
      <c r="AY846" s="286" t="s">
        <v>160</v>
      </c>
    </row>
    <row r="847" s="276" customFormat="true" ht="12.8" hidden="false" customHeight="false" outlineLevel="0" collapsed="false">
      <c r="B847" s="277"/>
      <c r="C847" s="278"/>
      <c r="D847" s="254" t="s">
        <v>168</v>
      </c>
      <c r="E847" s="279"/>
      <c r="F847" s="280" t="s">
        <v>2140</v>
      </c>
      <c r="G847" s="278"/>
      <c r="H847" s="279"/>
      <c r="I847" s="281"/>
      <c r="J847" s="278"/>
      <c r="K847" s="278"/>
      <c r="L847" s="282"/>
      <c r="M847" s="283"/>
      <c r="N847" s="284"/>
      <c r="O847" s="284"/>
      <c r="P847" s="284"/>
      <c r="Q847" s="284"/>
      <c r="R847" s="284"/>
      <c r="S847" s="284"/>
      <c r="T847" s="285"/>
      <c r="AT847" s="286" t="s">
        <v>168</v>
      </c>
      <c r="AU847" s="286" t="s">
        <v>86</v>
      </c>
      <c r="AV847" s="276" t="s">
        <v>86</v>
      </c>
      <c r="AW847" s="276" t="s">
        <v>35</v>
      </c>
      <c r="AX847" s="276" t="s">
        <v>79</v>
      </c>
      <c r="AY847" s="286" t="s">
        <v>160</v>
      </c>
    </row>
    <row r="848" s="31" customFormat="true" ht="16.5" hidden="false" customHeight="true" outlineLevel="0" collapsed="false">
      <c r="A848" s="24"/>
      <c r="B848" s="25"/>
      <c r="C848" s="287" t="s">
        <v>1057</v>
      </c>
      <c r="D848" s="287" t="s">
        <v>262</v>
      </c>
      <c r="E848" s="288" t="s">
        <v>2440</v>
      </c>
      <c r="F848" s="289" t="s">
        <v>2441</v>
      </c>
      <c r="G848" s="290" t="s">
        <v>2135</v>
      </c>
      <c r="H848" s="291" t="n">
        <v>0.602</v>
      </c>
      <c r="I848" s="292"/>
      <c r="J848" s="293" t="n">
        <f aca="false">ROUND(I848*H848,2)</f>
        <v>0</v>
      </c>
      <c r="K848" s="294"/>
      <c r="L848" s="295"/>
      <c r="M848" s="296"/>
      <c r="N848" s="297" t="s">
        <v>44</v>
      </c>
      <c r="O848" s="74"/>
      <c r="P848" s="247" t="n">
        <f aca="false">O848*H848</f>
        <v>0</v>
      </c>
      <c r="Q848" s="247" t="n">
        <v>0</v>
      </c>
      <c r="R848" s="247" t="n">
        <f aca="false">Q848*H848</f>
        <v>0</v>
      </c>
      <c r="S848" s="247" t="n">
        <v>0</v>
      </c>
      <c r="T848" s="248" t="n">
        <f aca="false">S848*H848</f>
        <v>0</v>
      </c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  <c r="AE848" s="24"/>
      <c r="AR848" s="249" t="s">
        <v>200</v>
      </c>
      <c r="AT848" s="249" t="s">
        <v>262</v>
      </c>
      <c r="AU848" s="249" t="s">
        <v>86</v>
      </c>
      <c r="AY848" s="3" t="s">
        <v>160</v>
      </c>
      <c r="BE848" s="250" t="n">
        <f aca="false">IF(N848="základní",J848,0)</f>
        <v>0</v>
      </c>
      <c r="BF848" s="250" t="n">
        <f aca="false">IF(N848="snížená",J848,0)</f>
        <v>0</v>
      </c>
      <c r="BG848" s="250" t="n">
        <f aca="false">IF(N848="zákl. přenesená",J848,0)</f>
        <v>0</v>
      </c>
      <c r="BH848" s="250" t="n">
        <f aca="false">IF(N848="sníž. přenesená",J848,0)</f>
        <v>0</v>
      </c>
      <c r="BI848" s="250" t="n">
        <f aca="false">IF(N848="nulová",J848,0)</f>
        <v>0</v>
      </c>
      <c r="BJ848" s="3" t="s">
        <v>86</v>
      </c>
      <c r="BK848" s="250" t="n">
        <f aca="false">ROUND(I848*H848,2)</f>
        <v>0</v>
      </c>
      <c r="BL848" s="3" t="s">
        <v>166</v>
      </c>
      <c r="BM848" s="249" t="s">
        <v>2442</v>
      </c>
    </row>
    <row r="849" s="251" customFormat="true" ht="12.8" hidden="false" customHeight="false" outlineLevel="0" collapsed="false">
      <c r="B849" s="252"/>
      <c r="C849" s="253"/>
      <c r="D849" s="254" t="s">
        <v>168</v>
      </c>
      <c r="E849" s="255"/>
      <c r="F849" s="256" t="s">
        <v>2136</v>
      </c>
      <c r="G849" s="253"/>
      <c r="H849" s="257" t="n">
        <v>0.602</v>
      </c>
      <c r="I849" s="258"/>
      <c r="J849" s="253"/>
      <c r="K849" s="253"/>
      <c r="L849" s="259"/>
      <c r="M849" s="260"/>
      <c r="N849" s="261"/>
      <c r="O849" s="261"/>
      <c r="P849" s="261"/>
      <c r="Q849" s="261"/>
      <c r="R849" s="261"/>
      <c r="S849" s="261"/>
      <c r="T849" s="262"/>
      <c r="AT849" s="263" t="s">
        <v>168</v>
      </c>
      <c r="AU849" s="263" t="s">
        <v>86</v>
      </c>
      <c r="AV849" s="251" t="s">
        <v>88</v>
      </c>
      <c r="AW849" s="251" t="s">
        <v>35</v>
      </c>
      <c r="AX849" s="251" t="s">
        <v>86</v>
      </c>
      <c r="AY849" s="263" t="s">
        <v>160</v>
      </c>
    </row>
    <row r="850" s="264" customFormat="true" ht="12.8" hidden="false" customHeight="false" outlineLevel="0" collapsed="false">
      <c r="B850" s="265"/>
      <c r="C850" s="266"/>
      <c r="D850" s="254" t="s">
        <v>168</v>
      </c>
      <c r="E850" s="267"/>
      <c r="F850" s="268" t="s">
        <v>2137</v>
      </c>
      <c r="G850" s="266"/>
      <c r="H850" s="269" t="n">
        <v>0.602</v>
      </c>
      <c r="I850" s="270"/>
      <c r="J850" s="266"/>
      <c r="K850" s="266"/>
      <c r="L850" s="271"/>
      <c r="M850" s="272"/>
      <c r="N850" s="273"/>
      <c r="O850" s="273"/>
      <c r="P850" s="273"/>
      <c r="Q850" s="273"/>
      <c r="R850" s="273"/>
      <c r="S850" s="273"/>
      <c r="T850" s="274"/>
      <c r="AT850" s="275" t="s">
        <v>168</v>
      </c>
      <c r="AU850" s="275" t="s">
        <v>86</v>
      </c>
      <c r="AV850" s="264" t="s">
        <v>166</v>
      </c>
      <c r="AW850" s="264" t="s">
        <v>35</v>
      </c>
      <c r="AX850" s="264" t="s">
        <v>79</v>
      </c>
      <c r="AY850" s="275" t="s">
        <v>160</v>
      </c>
    </row>
    <row r="851" s="276" customFormat="true" ht="12.8" hidden="false" customHeight="false" outlineLevel="0" collapsed="false">
      <c r="B851" s="277"/>
      <c r="C851" s="278"/>
      <c r="D851" s="254" t="s">
        <v>168</v>
      </c>
      <c r="E851" s="279"/>
      <c r="F851" s="280" t="s">
        <v>2138</v>
      </c>
      <c r="G851" s="278"/>
      <c r="H851" s="279"/>
      <c r="I851" s="281"/>
      <c r="J851" s="278"/>
      <c r="K851" s="278"/>
      <c r="L851" s="282"/>
      <c r="M851" s="283"/>
      <c r="N851" s="284"/>
      <c r="O851" s="284"/>
      <c r="P851" s="284"/>
      <c r="Q851" s="284"/>
      <c r="R851" s="284"/>
      <c r="S851" s="284"/>
      <c r="T851" s="285"/>
      <c r="AT851" s="286" t="s">
        <v>168</v>
      </c>
      <c r="AU851" s="286" t="s">
        <v>86</v>
      </c>
      <c r="AV851" s="276" t="s">
        <v>86</v>
      </c>
      <c r="AW851" s="276" t="s">
        <v>35</v>
      </c>
      <c r="AX851" s="276" t="s">
        <v>79</v>
      </c>
      <c r="AY851" s="286" t="s">
        <v>160</v>
      </c>
    </row>
    <row r="852" s="276" customFormat="true" ht="12.8" hidden="false" customHeight="false" outlineLevel="0" collapsed="false">
      <c r="B852" s="277"/>
      <c r="C852" s="278"/>
      <c r="D852" s="254" t="s">
        <v>168</v>
      </c>
      <c r="E852" s="279"/>
      <c r="F852" s="280" t="s">
        <v>2139</v>
      </c>
      <c r="G852" s="278"/>
      <c r="H852" s="279"/>
      <c r="I852" s="281"/>
      <c r="J852" s="278"/>
      <c r="K852" s="278"/>
      <c r="L852" s="282"/>
      <c r="M852" s="283"/>
      <c r="N852" s="284"/>
      <c r="O852" s="284"/>
      <c r="P852" s="284"/>
      <c r="Q852" s="284"/>
      <c r="R852" s="284"/>
      <c r="S852" s="284"/>
      <c r="T852" s="285"/>
      <c r="AT852" s="286" t="s">
        <v>168</v>
      </c>
      <c r="AU852" s="286" t="s">
        <v>86</v>
      </c>
      <c r="AV852" s="276" t="s">
        <v>86</v>
      </c>
      <c r="AW852" s="276" t="s">
        <v>35</v>
      </c>
      <c r="AX852" s="276" t="s">
        <v>79</v>
      </c>
      <c r="AY852" s="286" t="s">
        <v>160</v>
      </c>
    </row>
    <row r="853" s="276" customFormat="true" ht="12.8" hidden="false" customHeight="false" outlineLevel="0" collapsed="false">
      <c r="B853" s="277"/>
      <c r="C853" s="278"/>
      <c r="D853" s="254" t="s">
        <v>168</v>
      </c>
      <c r="E853" s="279"/>
      <c r="F853" s="280" t="s">
        <v>2140</v>
      </c>
      <c r="G853" s="278"/>
      <c r="H853" s="279"/>
      <c r="I853" s="281"/>
      <c r="J853" s="278"/>
      <c r="K853" s="278"/>
      <c r="L853" s="282"/>
      <c r="M853" s="283"/>
      <c r="N853" s="284"/>
      <c r="O853" s="284"/>
      <c r="P853" s="284"/>
      <c r="Q853" s="284"/>
      <c r="R853" s="284"/>
      <c r="S853" s="284"/>
      <c r="T853" s="285"/>
      <c r="AT853" s="286" t="s">
        <v>168</v>
      </c>
      <c r="AU853" s="286" t="s">
        <v>86</v>
      </c>
      <c r="AV853" s="276" t="s">
        <v>86</v>
      </c>
      <c r="AW853" s="276" t="s">
        <v>35</v>
      </c>
      <c r="AX853" s="276" t="s">
        <v>79</v>
      </c>
      <c r="AY853" s="286" t="s">
        <v>160</v>
      </c>
    </row>
    <row r="854" s="31" customFormat="true" ht="21.75" hidden="false" customHeight="true" outlineLevel="0" collapsed="false">
      <c r="A854" s="24"/>
      <c r="B854" s="25"/>
      <c r="C854" s="287" t="s">
        <v>1061</v>
      </c>
      <c r="D854" s="287" t="s">
        <v>262</v>
      </c>
      <c r="E854" s="288" t="s">
        <v>2443</v>
      </c>
      <c r="F854" s="289" t="s">
        <v>2444</v>
      </c>
      <c r="G854" s="290" t="s">
        <v>2135</v>
      </c>
      <c r="H854" s="291" t="n">
        <v>2.409</v>
      </c>
      <c r="I854" s="292"/>
      <c r="J854" s="293" t="n">
        <f aca="false">ROUND(I854*H854,2)</f>
        <v>0</v>
      </c>
      <c r="K854" s="294"/>
      <c r="L854" s="295"/>
      <c r="M854" s="296"/>
      <c r="N854" s="297" t="s">
        <v>44</v>
      </c>
      <c r="O854" s="74"/>
      <c r="P854" s="247" t="n">
        <f aca="false">O854*H854</f>
        <v>0</v>
      </c>
      <c r="Q854" s="247" t="n">
        <v>0</v>
      </c>
      <c r="R854" s="247" t="n">
        <f aca="false">Q854*H854</f>
        <v>0</v>
      </c>
      <c r="S854" s="247" t="n">
        <v>0</v>
      </c>
      <c r="T854" s="248" t="n">
        <f aca="false">S854*H854</f>
        <v>0</v>
      </c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  <c r="AE854" s="24"/>
      <c r="AR854" s="249" t="s">
        <v>200</v>
      </c>
      <c r="AT854" s="249" t="s">
        <v>262</v>
      </c>
      <c r="AU854" s="249" t="s">
        <v>86</v>
      </c>
      <c r="AY854" s="3" t="s">
        <v>160</v>
      </c>
      <c r="BE854" s="250" t="n">
        <f aca="false">IF(N854="základní",J854,0)</f>
        <v>0</v>
      </c>
      <c r="BF854" s="250" t="n">
        <f aca="false">IF(N854="snížená",J854,0)</f>
        <v>0</v>
      </c>
      <c r="BG854" s="250" t="n">
        <f aca="false">IF(N854="zákl. přenesená",J854,0)</f>
        <v>0</v>
      </c>
      <c r="BH854" s="250" t="n">
        <f aca="false">IF(N854="sníž. přenesená",J854,0)</f>
        <v>0</v>
      </c>
      <c r="BI854" s="250" t="n">
        <f aca="false">IF(N854="nulová",J854,0)</f>
        <v>0</v>
      </c>
      <c r="BJ854" s="3" t="s">
        <v>86</v>
      </c>
      <c r="BK854" s="250" t="n">
        <f aca="false">ROUND(I854*H854,2)</f>
        <v>0</v>
      </c>
      <c r="BL854" s="3" t="s">
        <v>166</v>
      </c>
      <c r="BM854" s="249" t="s">
        <v>2445</v>
      </c>
    </row>
    <row r="855" s="251" customFormat="true" ht="12.8" hidden="false" customHeight="false" outlineLevel="0" collapsed="false">
      <c r="B855" s="252"/>
      <c r="C855" s="253"/>
      <c r="D855" s="254" t="s">
        <v>168</v>
      </c>
      <c r="E855" s="255"/>
      <c r="F855" s="256" t="s">
        <v>2163</v>
      </c>
      <c r="G855" s="253"/>
      <c r="H855" s="257" t="n">
        <v>2.409</v>
      </c>
      <c r="I855" s="258"/>
      <c r="J855" s="253"/>
      <c r="K855" s="253"/>
      <c r="L855" s="259"/>
      <c r="M855" s="260"/>
      <c r="N855" s="261"/>
      <c r="O855" s="261"/>
      <c r="P855" s="261"/>
      <c r="Q855" s="261"/>
      <c r="R855" s="261"/>
      <c r="S855" s="261"/>
      <c r="T855" s="262"/>
      <c r="AT855" s="263" t="s">
        <v>168</v>
      </c>
      <c r="AU855" s="263" t="s">
        <v>86</v>
      </c>
      <c r="AV855" s="251" t="s">
        <v>88</v>
      </c>
      <c r="AW855" s="251" t="s">
        <v>35</v>
      </c>
      <c r="AX855" s="251" t="s">
        <v>86</v>
      </c>
      <c r="AY855" s="263" t="s">
        <v>160</v>
      </c>
    </row>
    <row r="856" s="264" customFormat="true" ht="12.8" hidden="false" customHeight="false" outlineLevel="0" collapsed="false">
      <c r="B856" s="265"/>
      <c r="C856" s="266"/>
      <c r="D856" s="254" t="s">
        <v>168</v>
      </c>
      <c r="E856" s="267"/>
      <c r="F856" s="268" t="s">
        <v>2137</v>
      </c>
      <c r="G856" s="266"/>
      <c r="H856" s="269" t="n">
        <v>2.409</v>
      </c>
      <c r="I856" s="270"/>
      <c r="J856" s="266"/>
      <c r="K856" s="266"/>
      <c r="L856" s="271"/>
      <c r="M856" s="272"/>
      <c r="N856" s="273"/>
      <c r="O856" s="273"/>
      <c r="P856" s="273"/>
      <c r="Q856" s="273"/>
      <c r="R856" s="273"/>
      <c r="S856" s="273"/>
      <c r="T856" s="274"/>
      <c r="AT856" s="275" t="s">
        <v>168</v>
      </c>
      <c r="AU856" s="275" t="s">
        <v>86</v>
      </c>
      <c r="AV856" s="264" t="s">
        <v>166</v>
      </c>
      <c r="AW856" s="264" t="s">
        <v>35</v>
      </c>
      <c r="AX856" s="264" t="s">
        <v>79</v>
      </c>
      <c r="AY856" s="275" t="s">
        <v>160</v>
      </c>
    </row>
    <row r="857" s="276" customFormat="true" ht="12.8" hidden="false" customHeight="false" outlineLevel="0" collapsed="false">
      <c r="B857" s="277"/>
      <c r="C857" s="278"/>
      <c r="D857" s="254" t="s">
        <v>168</v>
      </c>
      <c r="E857" s="279"/>
      <c r="F857" s="280" t="s">
        <v>2138</v>
      </c>
      <c r="G857" s="278"/>
      <c r="H857" s="279"/>
      <c r="I857" s="281"/>
      <c r="J857" s="278"/>
      <c r="K857" s="278"/>
      <c r="L857" s="282"/>
      <c r="M857" s="283"/>
      <c r="N857" s="284"/>
      <c r="O857" s="284"/>
      <c r="P857" s="284"/>
      <c r="Q857" s="284"/>
      <c r="R857" s="284"/>
      <c r="S857" s="284"/>
      <c r="T857" s="285"/>
      <c r="AT857" s="286" t="s">
        <v>168</v>
      </c>
      <c r="AU857" s="286" t="s">
        <v>86</v>
      </c>
      <c r="AV857" s="276" t="s">
        <v>86</v>
      </c>
      <c r="AW857" s="276" t="s">
        <v>35</v>
      </c>
      <c r="AX857" s="276" t="s">
        <v>79</v>
      </c>
      <c r="AY857" s="286" t="s">
        <v>160</v>
      </c>
    </row>
    <row r="858" s="276" customFormat="true" ht="12.8" hidden="false" customHeight="false" outlineLevel="0" collapsed="false">
      <c r="B858" s="277"/>
      <c r="C858" s="278"/>
      <c r="D858" s="254" t="s">
        <v>168</v>
      </c>
      <c r="E858" s="279"/>
      <c r="F858" s="280" t="s">
        <v>2139</v>
      </c>
      <c r="G858" s="278"/>
      <c r="H858" s="279"/>
      <c r="I858" s="281"/>
      <c r="J858" s="278"/>
      <c r="K858" s="278"/>
      <c r="L858" s="282"/>
      <c r="M858" s="283"/>
      <c r="N858" s="284"/>
      <c r="O858" s="284"/>
      <c r="P858" s="284"/>
      <c r="Q858" s="284"/>
      <c r="R858" s="284"/>
      <c r="S858" s="284"/>
      <c r="T858" s="285"/>
      <c r="AT858" s="286" t="s">
        <v>168</v>
      </c>
      <c r="AU858" s="286" t="s">
        <v>86</v>
      </c>
      <c r="AV858" s="276" t="s">
        <v>86</v>
      </c>
      <c r="AW858" s="276" t="s">
        <v>35</v>
      </c>
      <c r="AX858" s="276" t="s">
        <v>79</v>
      </c>
      <c r="AY858" s="286" t="s">
        <v>160</v>
      </c>
    </row>
    <row r="859" s="276" customFormat="true" ht="12.8" hidden="false" customHeight="false" outlineLevel="0" collapsed="false">
      <c r="B859" s="277"/>
      <c r="C859" s="278"/>
      <c r="D859" s="254" t="s">
        <v>168</v>
      </c>
      <c r="E859" s="279"/>
      <c r="F859" s="280" t="s">
        <v>2140</v>
      </c>
      <c r="G859" s="278"/>
      <c r="H859" s="279"/>
      <c r="I859" s="281"/>
      <c r="J859" s="278"/>
      <c r="K859" s="278"/>
      <c r="L859" s="282"/>
      <c r="M859" s="283"/>
      <c r="N859" s="284"/>
      <c r="O859" s="284"/>
      <c r="P859" s="284"/>
      <c r="Q859" s="284"/>
      <c r="R859" s="284"/>
      <c r="S859" s="284"/>
      <c r="T859" s="285"/>
      <c r="AT859" s="286" t="s">
        <v>168</v>
      </c>
      <c r="AU859" s="286" t="s">
        <v>86</v>
      </c>
      <c r="AV859" s="276" t="s">
        <v>86</v>
      </c>
      <c r="AW859" s="276" t="s">
        <v>35</v>
      </c>
      <c r="AX859" s="276" t="s">
        <v>79</v>
      </c>
      <c r="AY859" s="286" t="s">
        <v>160</v>
      </c>
    </row>
    <row r="860" s="31" customFormat="true" ht="16.5" hidden="false" customHeight="true" outlineLevel="0" collapsed="false">
      <c r="A860" s="24"/>
      <c r="B860" s="25"/>
      <c r="C860" s="287" t="s">
        <v>1066</v>
      </c>
      <c r="D860" s="287" t="s">
        <v>262</v>
      </c>
      <c r="E860" s="288" t="s">
        <v>2446</v>
      </c>
      <c r="F860" s="289" t="s">
        <v>2447</v>
      </c>
      <c r="G860" s="290" t="s">
        <v>363</v>
      </c>
      <c r="H860" s="304"/>
      <c r="I860" s="292"/>
      <c r="J860" s="293" t="n">
        <f aca="false">ROUND(I860*H860,2)</f>
        <v>0</v>
      </c>
      <c r="K860" s="294"/>
      <c r="L860" s="295"/>
      <c r="M860" s="296"/>
      <c r="N860" s="297" t="s">
        <v>44</v>
      </c>
      <c r="O860" s="74"/>
      <c r="P860" s="247" t="n">
        <f aca="false">O860*H860</f>
        <v>0</v>
      </c>
      <c r="Q860" s="247" t="n">
        <v>0</v>
      </c>
      <c r="R860" s="247" t="n">
        <f aca="false">Q860*H860</f>
        <v>0</v>
      </c>
      <c r="S860" s="247" t="n">
        <v>0</v>
      </c>
      <c r="T860" s="248" t="n">
        <f aca="false">S860*H860</f>
        <v>0</v>
      </c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  <c r="AE860" s="24"/>
      <c r="AR860" s="249" t="s">
        <v>200</v>
      </c>
      <c r="AT860" s="249" t="s">
        <v>262</v>
      </c>
      <c r="AU860" s="249" t="s">
        <v>86</v>
      </c>
      <c r="AY860" s="3" t="s">
        <v>160</v>
      </c>
      <c r="BE860" s="250" t="n">
        <f aca="false">IF(N860="základní",J860,0)</f>
        <v>0</v>
      </c>
      <c r="BF860" s="250" t="n">
        <f aca="false">IF(N860="snížená",J860,0)</f>
        <v>0</v>
      </c>
      <c r="BG860" s="250" t="n">
        <f aca="false">IF(N860="zákl. přenesená",J860,0)</f>
        <v>0</v>
      </c>
      <c r="BH860" s="250" t="n">
        <f aca="false">IF(N860="sníž. přenesená",J860,0)</f>
        <v>0</v>
      </c>
      <c r="BI860" s="250" t="n">
        <f aca="false">IF(N860="nulová",J860,0)</f>
        <v>0</v>
      </c>
      <c r="BJ860" s="3" t="s">
        <v>86</v>
      </c>
      <c r="BK860" s="250" t="n">
        <f aca="false">ROUND(I860*H860,2)</f>
        <v>0</v>
      </c>
      <c r="BL860" s="3" t="s">
        <v>166</v>
      </c>
      <c r="BM860" s="249" t="s">
        <v>2448</v>
      </c>
    </row>
    <row r="861" s="251" customFormat="true" ht="12.8" hidden="false" customHeight="false" outlineLevel="0" collapsed="false">
      <c r="B861" s="252"/>
      <c r="C861" s="253"/>
      <c r="D861" s="254" t="s">
        <v>168</v>
      </c>
      <c r="E861" s="255"/>
      <c r="F861" s="256" t="s">
        <v>2449</v>
      </c>
      <c r="G861" s="253"/>
      <c r="H861" s="257" t="n">
        <v>810.142</v>
      </c>
      <c r="I861" s="258"/>
      <c r="J861" s="253"/>
      <c r="K861" s="253"/>
      <c r="L861" s="259"/>
      <c r="M861" s="260"/>
      <c r="N861" s="261"/>
      <c r="O861" s="261"/>
      <c r="P861" s="261"/>
      <c r="Q861" s="261"/>
      <c r="R861" s="261"/>
      <c r="S861" s="261"/>
      <c r="T861" s="262"/>
      <c r="AT861" s="263" t="s">
        <v>168</v>
      </c>
      <c r="AU861" s="263" t="s">
        <v>86</v>
      </c>
      <c r="AV861" s="251" t="s">
        <v>88</v>
      </c>
      <c r="AW861" s="251" t="s">
        <v>35</v>
      </c>
      <c r="AX861" s="251" t="s">
        <v>86</v>
      </c>
      <c r="AY861" s="263" t="s">
        <v>160</v>
      </c>
    </row>
    <row r="862" s="264" customFormat="true" ht="12.8" hidden="false" customHeight="false" outlineLevel="0" collapsed="false">
      <c r="B862" s="265"/>
      <c r="C862" s="266"/>
      <c r="D862" s="254" t="s">
        <v>168</v>
      </c>
      <c r="E862" s="267"/>
      <c r="F862" s="268" t="s">
        <v>2137</v>
      </c>
      <c r="G862" s="266"/>
      <c r="H862" s="269" t="n">
        <v>810.142</v>
      </c>
      <c r="I862" s="270"/>
      <c r="J862" s="266"/>
      <c r="K862" s="266"/>
      <c r="L862" s="271"/>
      <c r="M862" s="272"/>
      <c r="N862" s="273"/>
      <c r="O862" s="273"/>
      <c r="P862" s="273"/>
      <c r="Q862" s="273"/>
      <c r="R862" s="273"/>
      <c r="S862" s="273"/>
      <c r="T862" s="274"/>
      <c r="AT862" s="275" t="s">
        <v>168</v>
      </c>
      <c r="AU862" s="275" t="s">
        <v>86</v>
      </c>
      <c r="AV862" s="264" t="s">
        <v>166</v>
      </c>
      <c r="AW862" s="264" t="s">
        <v>35</v>
      </c>
      <c r="AX862" s="264" t="s">
        <v>79</v>
      </c>
      <c r="AY862" s="275" t="s">
        <v>160</v>
      </c>
    </row>
    <row r="863" s="276" customFormat="true" ht="12.8" hidden="false" customHeight="false" outlineLevel="0" collapsed="false">
      <c r="B863" s="277"/>
      <c r="C863" s="278"/>
      <c r="D863" s="254" t="s">
        <v>168</v>
      </c>
      <c r="E863" s="279"/>
      <c r="F863" s="280" t="s">
        <v>2138</v>
      </c>
      <c r="G863" s="278"/>
      <c r="H863" s="279"/>
      <c r="I863" s="281"/>
      <c r="J863" s="278"/>
      <c r="K863" s="278"/>
      <c r="L863" s="282"/>
      <c r="M863" s="283"/>
      <c r="N863" s="284"/>
      <c r="O863" s="284"/>
      <c r="P863" s="284"/>
      <c r="Q863" s="284"/>
      <c r="R863" s="284"/>
      <c r="S863" s="284"/>
      <c r="T863" s="285"/>
      <c r="AT863" s="286" t="s">
        <v>168</v>
      </c>
      <c r="AU863" s="286" t="s">
        <v>86</v>
      </c>
      <c r="AV863" s="276" t="s">
        <v>86</v>
      </c>
      <c r="AW863" s="276" t="s">
        <v>35</v>
      </c>
      <c r="AX863" s="276" t="s">
        <v>79</v>
      </c>
      <c r="AY863" s="286" t="s">
        <v>160</v>
      </c>
    </row>
    <row r="864" s="276" customFormat="true" ht="12.8" hidden="false" customHeight="false" outlineLevel="0" collapsed="false">
      <c r="B864" s="277"/>
      <c r="C864" s="278"/>
      <c r="D864" s="254" t="s">
        <v>168</v>
      </c>
      <c r="E864" s="279"/>
      <c r="F864" s="280" t="s">
        <v>2139</v>
      </c>
      <c r="G864" s="278"/>
      <c r="H864" s="279"/>
      <c r="I864" s="281"/>
      <c r="J864" s="278"/>
      <c r="K864" s="278"/>
      <c r="L864" s="282"/>
      <c r="M864" s="283"/>
      <c r="N864" s="284"/>
      <c r="O864" s="284"/>
      <c r="P864" s="284"/>
      <c r="Q864" s="284"/>
      <c r="R864" s="284"/>
      <c r="S864" s="284"/>
      <c r="T864" s="285"/>
      <c r="AT864" s="286" t="s">
        <v>168</v>
      </c>
      <c r="AU864" s="286" t="s">
        <v>86</v>
      </c>
      <c r="AV864" s="276" t="s">
        <v>86</v>
      </c>
      <c r="AW864" s="276" t="s">
        <v>35</v>
      </c>
      <c r="AX864" s="276" t="s">
        <v>79</v>
      </c>
      <c r="AY864" s="286" t="s">
        <v>160</v>
      </c>
    </row>
    <row r="865" s="276" customFormat="true" ht="12.8" hidden="false" customHeight="false" outlineLevel="0" collapsed="false">
      <c r="B865" s="277"/>
      <c r="C865" s="278"/>
      <c r="D865" s="254" t="s">
        <v>168</v>
      </c>
      <c r="E865" s="279"/>
      <c r="F865" s="280" t="s">
        <v>2140</v>
      </c>
      <c r="G865" s="278"/>
      <c r="H865" s="279"/>
      <c r="I865" s="281"/>
      <c r="J865" s="278"/>
      <c r="K865" s="278"/>
      <c r="L865" s="282"/>
      <c r="M865" s="283"/>
      <c r="N865" s="284"/>
      <c r="O865" s="284"/>
      <c r="P865" s="284"/>
      <c r="Q865" s="284"/>
      <c r="R865" s="284"/>
      <c r="S865" s="284"/>
      <c r="T865" s="285"/>
      <c r="AT865" s="286" t="s">
        <v>168</v>
      </c>
      <c r="AU865" s="286" t="s">
        <v>86</v>
      </c>
      <c r="AV865" s="276" t="s">
        <v>86</v>
      </c>
      <c r="AW865" s="276" t="s">
        <v>35</v>
      </c>
      <c r="AX865" s="276" t="s">
        <v>79</v>
      </c>
      <c r="AY865" s="286" t="s">
        <v>160</v>
      </c>
    </row>
    <row r="866" s="220" customFormat="true" ht="25.9" hidden="false" customHeight="true" outlineLevel="0" collapsed="false">
      <c r="B866" s="221"/>
      <c r="C866" s="222"/>
      <c r="D866" s="223" t="s">
        <v>78</v>
      </c>
      <c r="E866" s="224" t="s">
        <v>2450</v>
      </c>
      <c r="F866" s="224" t="s">
        <v>2451</v>
      </c>
      <c r="G866" s="222"/>
      <c r="H866" s="222"/>
      <c r="I866" s="225"/>
      <c r="J866" s="226" t="n">
        <f aca="false">BK866</f>
        <v>0</v>
      </c>
      <c r="K866" s="222"/>
      <c r="L866" s="227"/>
      <c r="M866" s="228"/>
      <c r="N866" s="229"/>
      <c r="O866" s="229"/>
      <c r="P866" s="230" t="n">
        <f aca="false">SUM(P867:P1077)</f>
        <v>0</v>
      </c>
      <c r="Q866" s="229"/>
      <c r="R866" s="230" t="n">
        <f aca="false">SUM(R867:R1077)</f>
        <v>0</v>
      </c>
      <c r="S866" s="229"/>
      <c r="T866" s="231" t="n">
        <f aca="false">SUM(T867:T1077)</f>
        <v>0.180678</v>
      </c>
      <c r="AR866" s="232" t="s">
        <v>86</v>
      </c>
      <c r="AT866" s="233" t="s">
        <v>78</v>
      </c>
      <c r="AU866" s="233" t="s">
        <v>79</v>
      </c>
      <c r="AY866" s="232" t="s">
        <v>160</v>
      </c>
      <c r="BK866" s="234" t="n">
        <f aca="false">SUM(BK867:BK1077)</f>
        <v>0</v>
      </c>
    </row>
    <row r="867" s="31" customFormat="true" ht="16.5" hidden="false" customHeight="true" outlineLevel="0" collapsed="false">
      <c r="A867" s="24"/>
      <c r="B867" s="25"/>
      <c r="C867" s="237" t="s">
        <v>1072</v>
      </c>
      <c r="D867" s="237" t="s">
        <v>162</v>
      </c>
      <c r="E867" s="238" t="s">
        <v>2452</v>
      </c>
      <c r="F867" s="239" t="s">
        <v>2453</v>
      </c>
      <c r="G867" s="240" t="s">
        <v>2135</v>
      </c>
      <c r="H867" s="241" t="n">
        <v>80.703</v>
      </c>
      <c r="I867" s="242"/>
      <c r="J867" s="243" t="n">
        <f aca="false">ROUND(I867*H867,2)</f>
        <v>0</v>
      </c>
      <c r="K867" s="244"/>
      <c r="L867" s="30"/>
      <c r="M867" s="245"/>
      <c r="N867" s="246" t="s">
        <v>44</v>
      </c>
      <c r="O867" s="74"/>
      <c r="P867" s="247" t="n">
        <f aca="false">O867*H867</f>
        <v>0</v>
      </c>
      <c r="Q867" s="247" t="n">
        <v>0</v>
      </c>
      <c r="R867" s="247" t="n">
        <f aca="false">Q867*H867</f>
        <v>0</v>
      </c>
      <c r="S867" s="247" t="n">
        <v>0</v>
      </c>
      <c r="T867" s="248" t="n">
        <f aca="false">S867*H867</f>
        <v>0</v>
      </c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  <c r="AE867" s="24"/>
      <c r="AR867" s="249" t="s">
        <v>166</v>
      </c>
      <c r="AT867" s="249" t="s">
        <v>162</v>
      </c>
      <c r="AU867" s="249" t="s">
        <v>86</v>
      </c>
      <c r="AY867" s="3" t="s">
        <v>160</v>
      </c>
      <c r="BE867" s="250" t="n">
        <f aca="false">IF(N867="základní",J867,0)</f>
        <v>0</v>
      </c>
      <c r="BF867" s="250" t="n">
        <f aca="false">IF(N867="snížená",J867,0)</f>
        <v>0</v>
      </c>
      <c r="BG867" s="250" t="n">
        <f aca="false">IF(N867="zákl. přenesená",J867,0)</f>
        <v>0</v>
      </c>
      <c r="BH867" s="250" t="n">
        <f aca="false">IF(N867="sníž. přenesená",J867,0)</f>
        <v>0</v>
      </c>
      <c r="BI867" s="250" t="n">
        <f aca="false">IF(N867="nulová",J867,0)</f>
        <v>0</v>
      </c>
      <c r="BJ867" s="3" t="s">
        <v>86</v>
      </c>
      <c r="BK867" s="250" t="n">
        <f aca="false">ROUND(I867*H867,2)</f>
        <v>0</v>
      </c>
      <c r="BL867" s="3" t="s">
        <v>166</v>
      </c>
      <c r="BM867" s="249" t="s">
        <v>2454</v>
      </c>
    </row>
    <row r="868" s="251" customFormat="true" ht="12.8" hidden="false" customHeight="false" outlineLevel="0" collapsed="false">
      <c r="B868" s="252"/>
      <c r="C868" s="253"/>
      <c r="D868" s="254" t="s">
        <v>168</v>
      </c>
      <c r="E868" s="255"/>
      <c r="F868" s="256" t="s">
        <v>2242</v>
      </c>
      <c r="G868" s="253"/>
      <c r="H868" s="257" t="n">
        <v>80.703</v>
      </c>
      <c r="I868" s="258"/>
      <c r="J868" s="253"/>
      <c r="K868" s="253"/>
      <c r="L868" s="259"/>
      <c r="M868" s="260"/>
      <c r="N868" s="261"/>
      <c r="O868" s="261"/>
      <c r="P868" s="261"/>
      <c r="Q868" s="261"/>
      <c r="R868" s="261"/>
      <c r="S868" s="261"/>
      <c r="T868" s="262"/>
      <c r="AT868" s="263" t="s">
        <v>168</v>
      </c>
      <c r="AU868" s="263" t="s">
        <v>86</v>
      </c>
      <c r="AV868" s="251" t="s">
        <v>88</v>
      </c>
      <c r="AW868" s="251" t="s">
        <v>35</v>
      </c>
      <c r="AX868" s="251" t="s">
        <v>86</v>
      </c>
      <c r="AY868" s="263" t="s">
        <v>160</v>
      </c>
    </row>
    <row r="869" s="264" customFormat="true" ht="12.8" hidden="false" customHeight="false" outlineLevel="0" collapsed="false">
      <c r="B869" s="265"/>
      <c r="C869" s="266"/>
      <c r="D869" s="254" t="s">
        <v>168</v>
      </c>
      <c r="E869" s="267"/>
      <c r="F869" s="268" t="s">
        <v>2137</v>
      </c>
      <c r="G869" s="266"/>
      <c r="H869" s="269" t="n">
        <v>80.703</v>
      </c>
      <c r="I869" s="270"/>
      <c r="J869" s="266"/>
      <c r="K869" s="266"/>
      <c r="L869" s="271"/>
      <c r="M869" s="272"/>
      <c r="N869" s="273"/>
      <c r="O869" s="273"/>
      <c r="P869" s="273"/>
      <c r="Q869" s="273"/>
      <c r="R869" s="273"/>
      <c r="S869" s="273"/>
      <c r="T869" s="274"/>
      <c r="AT869" s="275" t="s">
        <v>168</v>
      </c>
      <c r="AU869" s="275" t="s">
        <v>86</v>
      </c>
      <c r="AV869" s="264" t="s">
        <v>166</v>
      </c>
      <c r="AW869" s="264" t="s">
        <v>35</v>
      </c>
      <c r="AX869" s="264" t="s">
        <v>79</v>
      </c>
      <c r="AY869" s="275" t="s">
        <v>160</v>
      </c>
    </row>
    <row r="870" s="276" customFormat="true" ht="12.8" hidden="false" customHeight="false" outlineLevel="0" collapsed="false">
      <c r="B870" s="277"/>
      <c r="C870" s="278"/>
      <c r="D870" s="254" t="s">
        <v>168</v>
      </c>
      <c r="E870" s="279"/>
      <c r="F870" s="280" t="s">
        <v>2138</v>
      </c>
      <c r="G870" s="278"/>
      <c r="H870" s="279"/>
      <c r="I870" s="281"/>
      <c r="J870" s="278"/>
      <c r="K870" s="278"/>
      <c r="L870" s="282"/>
      <c r="M870" s="283"/>
      <c r="N870" s="284"/>
      <c r="O870" s="284"/>
      <c r="P870" s="284"/>
      <c r="Q870" s="284"/>
      <c r="R870" s="284"/>
      <c r="S870" s="284"/>
      <c r="T870" s="285"/>
      <c r="AT870" s="286" t="s">
        <v>168</v>
      </c>
      <c r="AU870" s="286" t="s">
        <v>86</v>
      </c>
      <c r="AV870" s="276" t="s">
        <v>86</v>
      </c>
      <c r="AW870" s="276" t="s">
        <v>35</v>
      </c>
      <c r="AX870" s="276" t="s">
        <v>79</v>
      </c>
      <c r="AY870" s="286" t="s">
        <v>160</v>
      </c>
    </row>
    <row r="871" s="276" customFormat="true" ht="12.8" hidden="false" customHeight="false" outlineLevel="0" collapsed="false">
      <c r="B871" s="277"/>
      <c r="C871" s="278"/>
      <c r="D871" s="254" t="s">
        <v>168</v>
      </c>
      <c r="E871" s="279"/>
      <c r="F871" s="280" t="s">
        <v>2139</v>
      </c>
      <c r="G871" s="278"/>
      <c r="H871" s="279"/>
      <c r="I871" s="281"/>
      <c r="J871" s="278"/>
      <c r="K871" s="278"/>
      <c r="L871" s="282"/>
      <c r="M871" s="283"/>
      <c r="N871" s="284"/>
      <c r="O871" s="284"/>
      <c r="P871" s="284"/>
      <c r="Q871" s="284"/>
      <c r="R871" s="284"/>
      <c r="S871" s="284"/>
      <c r="T871" s="285"/>
      <c r="AT871" s="286" t="s">
        <v>168</v>
      </c>
      <c r="AU871" s="286" t="s">
        <v>86</v>
      </c>
      <c r="AV871" s="276" t="s">
        <v>86</v>
      </c>
      <c r="AW871" s="276" t="s">
        <v>35</v>
      </c>
      <c r="AX871" s="276" t="s">
        <v>79</v>
      </c>
      <c r="AY871" s="286" t="s">
        <v>160</v>
      </c>
    </row>
    <row r="872" s="276" customFormat="true" ht="12.8" hidden="false" customHeight="false" outlineLevel="0" collapsed="false">
      <c r="B872" s="277"/>
      <c r="C872" s="278"/>
      <c r="D872" s="254" t="s">
        <v>168</v>
      </c>
      <c r="E872" s="279"/>
      <c r="F872" s="280" t="s">
        <v>2140</v>
      </c>
      <c r="G872" s="278"/>
      <c r="H872" s="279"/>
      <c r="I872" s="281"/>
      <c r="J872" s="278"/>
      <c r="K872" s="278"/>
      <c r="L872" s="282"/>
      <c r="M872" s="283"/>
      <c r="N872" s="284"/>
      <c r="O872" s="284"/>
      <c r="P872" s="284"/>
      <c r="Q872" s="284"/>
      <c r="R872" s="284"/>
      <c r="S872" s="284"/>
      <c r="T872" s="285"/>
      <c r="AT872" s="286" t="s">
        <v>168</v>
      </c>
      <c r="AU872" s="286" t="s">
        <v>86</v>
      </c>
      <c r="AV872" s="276" t="s">
        <v>86</v>
      </c>
      <c r="AW872" s="276" t="s">
        <v>35</v>
      </c>
      <c r="AX872" s="276" t="s">
        <v>79</v>
      </c>
      <c r="AY872" s="286" t="s">
        <v>160</v>
      </c>
    </row>
    <row r="873" s="31" customFormat="true" ht="16.5" hidden="false" customHeight="true" outlineLevel="0" collapsed="false">
      <c r="A873" s="24"/>
      <c r="B873" s="25"/>
      <c r="C873" s="237" t="s">
        <v>1076</v>
      </c>
      <c r="D873" s="237" t="s">
        <v>162</v>
      </c>
      <c r="E873" s="238" t="s">
        <v>2455</v>
      </c>
      <c r="F873" s="239" t="s">
        <v>2456</v>
      </c>
      <c r="G873" s="240" t="s">
        <v>2135</v>
      </c>
      <c r="H873" s="241" t="n">
        <v>9.636</v>
      </c>
      <c r="I873" s="242"/>
      <c r="J873" s="243" t="n">
        <f aca="false">ROUND(I873*H873,2)</f>
        <v>0</v>
      </c>
      <c r="K873" s="244"/>
      <c r="L873" s="30"/>
      <c r="M873" s="245"/>
      <c r="N873" s="246" t="s">
        <v>44</v>
      </c>
      <c r="O873" s="74"/>
      <c r="P873" s="247" t="n">
        <f aca="false">O873*H873</f>
        <v>0</v>
      </c>
      <c r="Q873" s="247" t="n">
        <v>0</v>
      </c>
      <c r="R873" s="247" t="n">
        <f aca="false">Q873*H873</f>
        <v>0</v>
      </c>
      <c r="S873" s="247" t="n">
        <v>0</v>
      </c>
      <c r="T873" s="248" t="n">
        <f aca="false">S873*H873</f>
        <v>0</v>
      </c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  <c r="AE873" s="24"/>
      <c r="AR873" s="249" t="s">
        <v>166</v>
      </c>
      <c r="AT873" s="249" t="s">
        <v>162</v>
      </c>
      <c r="AU873" s="249" t="s">
        <v>86</v>
      </c>
      <c r="AY873" s="3" t="s">
        <v>160</v>
      </c>
      <c r="BE873" s="250" t="n">
        <f aca="false">IF(N873="základní",J873,0)</f>
        <v>0</v>
      </c>
      <c r="BF873" s="250" t="n">
        <f aca="false">IF(N873="snížená",J873,0)</f>
        <v>0</v>
      </c>
      <c r="BG873" s="250" t="n">
        <f aca="false">IF(N873="zákl. přenesená",J873,0)</f>
        <v>0</v>
      </c>
      <c r="BH873" s="250" t="n">
        <f aca="false">IF(N873="sníž. přenesená",J873,0)</f>
        <v>0</v>
      </c>
      <c r="BI873" s="250" t="n">
        <f aca="false">IF(N873="nulová",J873,0)</f>
        <v>0</v>
      </c>
      <c r="BJ873" s="3" t="s">
        <v>86</v>
      </c>
      <c r="BK873" s="250" t="n">
        <f aca="false">ROUND(I873*H873,2)</f>
        <v>0</v>
      </c>
      <c r="BL873" s="3" t="s">
        <v>166</v>
      </c>
      <c r="BM873" s="249" t="s">
        <v>2457</v>
      </c>
    </row>
    <row r="874" s="251" customFormat="true" ht="12.8" hidden="false" customHeight="false" outlineLevel="0" collapsed="false">
      <c r="B874" s="252"/>
      <c r="C874" s="253"/>
      <c r="D874" s="254" t="s">
        <v>168</v>
      </c>
      <c r="E874" s="255"/>
      <c r="F874" s="256" t="s">
        <v>2143</v>
      </c>
      <c r="G874" s="253"/>
      <c r="H874" s="257" t="n">
        <v>9.636</v>
      </c>
      <c r="I874" s="258"/>
      <c r="J874" s="253"/>
      <c r="K874" s="253"/>
      <c r="L874" s="259"/>
      <c r="M874" s="260"/>
      <c r="N874" s="261"/>
      <c r="O874" s="261"/>
      <c r="P874" s="261"/>
      <c r="Q874" s="261"/>
      <c r="R874" s="261"/>
      <c r="S874" s="261"/>
      <c r="T874" s="262"/>
      <c r="AT874" s="263" t="s">
        <v>168</v>
      </c>
      <c r="AU874" s="263" t="s">
        <v>86</v>
      </c>
      <c r="AV874" s="251" t="s">
        <v>88</v>
      </c>
      <c r="AW874" s="251" t="s">
        <v>35</v>
      </c>
      <c r="AX874" s="251" t="s">
        <v>86</v>
      </c>
      <c r="AY874" s="263" t="s">
        <v>160</v>
      </c>
    </row>
    <row r="875" s="264" customFormat="true" ht="12.8" hidden="false" customHeight="false" outlineLevel="0" collapsed="false">
      <c r="B875" s="265"/>
      <c r="C875" s="266"/>
      <c r="D875" s="254" t="s">
        <v>168</v>
      </c>
      <c r="E875" s="267"/>
      <c r="F875" s="268" t="s">
        <v>2137</v>
      </c>
      <c r="G875" s="266"/>
      <c r="H875" s="269" t="n">
        <v>9.636</v>
      </c>
      <c r="I875" s="270"/>
      <c r="J875" s="266"/>
      <c r="K875" s="266"/>
      <c r="L875" s="271"/>
      <c r="M875" s="272"/>
      <c r="N875" s="273"/>
      <c r="O875" s="273"/>
      <c r="P875" s="273"/>
      <c r="Q875" s="273"/>
      <c r="R875" s="273"/>
      <c r="S875" s="273"/>
      <c r="T875" s="274"/>
      <c r="AT875" s="275" t="s">
        <v>168</v>
      </c>
      <c r="AU875" s="275" t="s">
        <v>86</v>
      </c>
      <c r="AV875" s="264" t="s">
        <v>166</v>
      </c>
      <c r="AW875" s="264" t="s">
        <v>35</v>
      </c>
      <c r="AX875" s="264" t="s">
        <v>79</v>
      </c>
      <c r="AY875" s="275" t="s">
        <v>160</v>
      </c>
    </row>
    <row r="876" s="276" customFormat="true" ht="12.8" hidden="false" customHeight="false" outlineLevel="0" collapsed="false">
      <c r="B876" s="277"/>
      <c r="C876" s="278"/>
      <c r="D876" s="254" t="s">
        <v>168</v>
      </c>
      <c r="E876" s="279"/>
      <c r="F876" s="280" t="s">
        <v>2138</v>
      </c>
      <c r="G876" s="278"/>
      <c r="H876" s="279"/>
      <c r="I876" s="281"/>
      <c r="J876" s="278"/>
      <c r="K876" s="278"/>
      <c r="L876" s="282"/>
      <c r="M876" s="283"/>
      <c r="N876" s="284"/>
      <c r="O876" s="284"/>
      <c r="P876" s="284"/>
      <c r="Q876" s="284"/>
      <c r="R876" s="284"/>
      <c r="S876" s="284"/>
      <c r="T876" s="285"/>
      <c r="AT876" s="286" t="s">
        <v>168</v>
      </c>
      <c r="AU876" s="286" t="s">
        <v>86</v>
      </c>
      <c r="AV876" s="276" t="s">
        <v>86</v>
      </c>
      <c r="AW876" s="276" t="s">
        <v>35</v>
      </c>
      <c r="AX876" s="276" t="s">
        <v>79</v>
      </c>
      <c r="AY876" s="286" t="s">
        <v>160</v>
      </c>
    </row>
    <row r="877" s="276" customFormat="true" ht="12.8" hidden="false" customHeight="false" outlineLevel="0" collapsed="false">
      <c r="B877" s="277"/>
      <c r="C877" s="278"/>
      <c r="D877" s="254" t="s">
        <v>168</v>
      </c>
      <c r="E877" s="279"/>
      <c r="F877" s="280" t="s">
        <v>2139</v>
      </c>
      <c r="G877" s="278"/>
      <c r="H877" s="279"/>
      <c r="I877" s="281"/>
      <c r="J877" s="278"/>
      <c r="K877" s="278"/>
      <c r="L877" s="282"/>
      <c r="M877" s="283"/>
      <c r="N877" s="284"/>
      <c r="O877" s="284"/>
      <c r="P877" s="284"/>
      <c r="Q877" s="284"/>
      <c r="R877" s="284"/>
      <c r="S877" s="284"/>
      <c r="T877" s="285"/>
      <c r="AT877" s="286" t="s">
        <v>168</v>
      </c>
      <c r="AU877" s="286" t="s">
        <v>86</v>
      </c>
      <c r="AV877" s="276" t="s">
        <v>86</v>
      </c>
      <c r="AW877" s="276" t="s">
        <v>35</v>
      </c>
      <c r="AX877" s="276" t="s">
        <v>79</v>
      </c>
      <c r="AY877" s="286" t="s">
        <v>160</v>
      </c>
    </row>
    <row r="878" s="276" customFormat="true" ht="12.8" hidden="false" customHeight="false" outlineLevel="0" collapsed="false">
      <c r="B878" s="277"/>
      <c r="C878" s="278"/>
      <c r="D878" s="254" t="s">
        <v>168</v>
      </c>
      <c r="E878" s="279"/>
      <c r="F878" s="280" t="s">
        <v>2140</v>
      </c>
      <c r="G878" s="278"/>
      <c r="H878" s="279"/>
      <c r="I878" s="281"/>
      <c r="J878" s="278"/>
      <c r="K878" s="278"/>
      <c r="L878" s="282"/>
      <c r="M878" s="283"/>
      <c r="N878" s="284"/>
      <c r="O878" s="284"/>
      <c r="P878" s="284"/>
      <c r="Q878" s="284"/>
      <c r="R878" s="284"/>
      <c r="S878" s="284"/>
      <c r="T878" s="285"/>
      <c r="AT878" s="286" t="s">
        <v>168</v>
      </c>
      <c r="AU878" s="286" t="s">
        <v>86</v>
      </c>
      <c r="AV878" s="276" t="s">
        <v>86</v>
      </c>
      <c r="AW878" s="276" t="s">
        <v>35</v>
      </c>
      <c r="AX878" s="276" t="s">
        <v>79</v>
      </c>
      <c r="AY878" s="286" t="s">
        <v>160</v>
      </c>
    </row>
    <row r="879" s="31" customFormat="true" ht="16.5" hidden="false" customHeight="true" outlineLevel="0" collapsed="false">
      <c r="A879" s="24"/>
      <c r="B879" s="25"/>
      <c r="C879" s="237" t="s">
        <v>1081</v>
      </c>
      <c r="D879" s="237" t="s">
        <v>162</v>
      </c>
      <c r="E879" s="238" t="s">
        <v>2458</v>
      </c>
      <c r="F879" s="239" t="s">
        <v>2459</v>
      </c>
      <c r="G879" s="240" t="s">
        <v>2135</v>
      </c>
      <c r="H879" s="241" t="n">
        <v>19.272</v>
      </c>
      <c r="I879" s="242"/>
      <c r="J879" s="243" t="n">
        <f aca="false">ROUND(I879*H879,2)</f>
        <v>0</v>
      </c>
      <c r="K879" s="244"/>
      <c r="L879" s="30"/>
      <c r="M879" s="245"/>
      <c r="N879" s="246" t="s">
        <v>44</v>
      </c>
      <c r="O879" s="74"/>
      <c r="P879" s="247" t="n">
        <f aca="false">O879*H879</f>
        <v>0</v>
      </c>
      <c r="Q879" s="247" t="n">
        <v>0</v>
      </c>
      <c r="R879" s="247" t="n">
        <f aca="false">Q879*H879</f>
        <v>0</v>
      </c>
      <c r="S879" s="247" t="n">
        <v>0</v>
      </c>
      <c r="T879" s="248" t="n">
        <f aca="false">S879*H879</f>
        <v>0</v>
      </c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  <c r="AE879" s="24"/>
      <c r="AR879" s="249" t="s">
        <v>166</v>
      </c>
      <c r="AT879" s="249" t="s">
        <v>162</v>
      </c>
      <c r="AU879" s="249" t="s">
        <v>86</v>
      </c>
      <c r="AY879" s="3" t="s">
        <v>160</v>
      </c>
      <c r="BE879" s="250" t="n">
        <f aca="false">IF(N879="základní",J879,0)</f>
        <v>0</v>
      </c>
      <c r="BF879" s="250" t="n">
        <f aca="false">IF(N879="snížená",J879,0)</f>
        <v>0</v>
      </c>
      <c r="BG879" s="250" t="n">
        <f aca="false">IF(N879="zákl. přenesená",J879,0)</f>
        <v>0</v>
      </c>
      <c r="BH879" s="250" t="n">
        <f aca="false">IF(N879="sníž. přenesená",J879,0)</f>
        <v>0</v>
      </c>
      <c r="BI879" s="250" t="n">
        <f aca="false">IF(N879="nulová",J879,0)</f>
        <v>0</v>
      </c>
      <c r="BJ879" s="3" t="s">
        <v>86</v>
      </c>
      <c r="BK879" s="250" t="n">
        <f aca="false">ROUND(I879*H879,2)</f>
        <v>0</v>
      </c>
      <c r="BL879" s="3" t="s">
        <v>166</v>
      </c>
      <c r="BM879" s="249" t="s">
        <v>2460</v>
      </c>
    </row>
    <row r="880" s="251" customFormat="true" ht="12.8" hidden="false" customHeight="false" outlineLevel="0" collapsed="false">
      <c r="B880" s="252"/>
      <c r="C880" s="253"/>
      <c r="D880" s="254" t="s">
        <v>168</v>
      </c>
      <c r="E880" s="255"/>
      <c r="F880" s="256" t="s">
        <v>2461</v>
      </c>
      <c r="G880" s="253"/>
      <c r="H880" s="257" t="n">
        <v>19.272</v>
      </c>
      <c r="I880" s="258"/>
      <c r="J880" s="253"/>
      <c r="K880" s="253"/>
      <c r="L880" s="259"/>
      <c r="M880" s="260"/>
      <c r="N880" s="261"/>
      <c r="O880" s="261"/>
      <c r="P880" s="261"/>
      <c r="Q880" s="261"/>
      <c r="R880" s="261"/>
      <c r="S880" s="261"/>
      <c r="T880" s="262"/>
      <c r="AT880" s="263" t="s">
        <v>168</v>
      </c>
      <c r="AU880" s="263" t="s">
        <v>86</v>
      </c>
      <c r="AV880" s="251" t="s">
        <v>88</v>
      </c>
      <c r="AW880" s="251" t="s">
        <v>35</v>
      </c>
      <c r="AX880" s="251" t="s">
        <v>86</v>
      </c>
      <c r="AY880" s="263" t="s">
        <v>160</v>
      </c>
    </row>
    <row r="881" s="264" customFormat="true" ht="12.8" hidden="false" customHeight="false" outlineLevel="0" collapsed="false">
      <c r="B881" s="265"/>
      <c r="C881" s="266"/>
      <c r="D881" s="254" t="s">
        <v>168</v>
      </c>
      <c r="E881" s="267"/>
      <c r="F881" s="268" t="s">
        <v>2137</v>
      </c>
      <c r="G881" s="266"/>
      <c r="H881" s="269" t="n">
        <v>19.272</v>
      </c>
      <c r="I881" s="270"/>
      <c r="J881" s="266"/>
      <c r="K881" s="266"/>
      <c r="L881" s="271"/>
      <c r="M881" s="272"/>
      <c r="N881" s="273"/>
      <c r="O881" s="273"/>
      <c r="P881" s="273"/>
      <c r="Q881" s="273"/>
      <c r="R881" s="273"/>
      <c r="S881" s="273"/>
      <c r="T881" s="274"/>
      <c r="AT881" s="275" t="s">
        <v>168</v>
      </c>
      <c r="AU881" s="275" t="s">
        <v>86</v>
      </c>
      <c r="AV881" s="264" t="s">
        <v>166</v>
      </c>
      <c r="AW881" s="264" t="s">
        <v>35</v>
      </c>
      <c r="AX881" s="264" t="s">
        <v>79</v>
      </c>
      <c r="AY881" s="275" t="s">
        <v>160</v>
      </c>
    </row>
    <row r="882" s="276" customFormat="true" ht="12.8" hidden="false" customHeight="false" outlineLevel="0" collapsed="false">
      <c r="B882" s="277"/>
      <c r="C882" s="278"/>
      <c r="D882" s="254" t="s">
        <v>168</v>
      </c>
      <c r="E882" s="279"/>
      <c r="F882" s="280" t="s">
        <v>2138</v>
      </c>
      <c r="G882" s="278"/>
      <c r="H882" s="279"/>
      <c r="I882" s="281"/>
      <c r="J882" s="278"/>
      <c r="K882" s="278"/>
      <c r="L882" s="282"/>
      <c r="M882" s="283"/>
      <c r="N882" s="284"/>
      <c r="O882" s="284"/>
      <c r="P882" s="284"/>
      <c r="Q882" s="284"/>
      <c r="R882" s="284"/>
      <c r="S882" s="284"/>
      <c r="T882" s="285"/>
      <c r="AT882" s="286" t="s">
        <v>168</v>
      </c>
      <c r="AU882" s="286" t="s">
        <v>86</v>
      </c>
      <c r="AV882" s="276" t="s">
        <v>86</v>
      </c>
      <c r="AW882" s="276" t="s">
        <v>35</v>
      </c>
      <c r="AX882" s="276" t="s">
        <v>79</v>
      </c>
      <c r="AY882" s="286" t="s">
        <v>160</v>
      </c>
    </row>
    <row r="883" s="276" customFormat="true" ht="12.8" hidden="false" customHeight="false" outlineLevel="0" collapsed="false">
      <c r="B883" s="277"/>
      <c r="C883" s="278"/>
      <c r="D883" s="254" t="s">
        <v>168</v>
      </c>
      <c r="E883" s="279"/>
      <c r="F883" s="280" t="s">
        <v>2139</v>
      </c>
      <c r="G883" s="278"/>
      <c r="H883" s="279"/>
      <c r="I883" s="281"/>
      <c r="J883" s="278"/>
      <c r="K883" s="278"/>
      <c r="L883" s="282"/>
      <c r="M883" s="283"/>
      <c r="N883" s="284"/>
      <c r="O883" s="284"/>
      <c r="P883" s="284"/>
      <c r="Q883" s="284"/>
      <c r="R883" s="284"/>
      <c r="S883" s="284"/>
      <c r="T883" s="285"/>
      <c r="AT883" s="286" t="s">
        <v>168</v>
      </c>
      <c r="AU883" s="286" t="s">
        <v>86</v>
      </c>
      <c r="AV883" s="276" t="s">
        <v>86</v>
      </c>
      <c r="AW883" s="276" t="s">
        <v>35</v>
      </c>
      <c r="AX883" s="276" t="s">
        <v>79</v>
      </c>
      <c r="AY883" s="286" t="s">
        <v>160</v>
      </c>
    </row>
    <row r="884" s="276" customFormat="true" ht="12.8" hidden="false" customHeight="false" outlineLevel="0" collapsed="false">
      <c r="B884" s="277"/>
      <c r="C884" s="278"/>
      <c r="D884" s="254" t="s">
        <v>168</v>
      </c>
      <c r="E884" s="279"/>
      <c r="F884" s="280" t="s">
        <v>2140</v>
      </c>
      <c r="G884" s="278"/>
      <c r="H884" s="279"/>
      <c r="I884" s="281"/>
      <c r="J884" s="278"/>
      <c r="K884" s="278"/>
      <c r="L884" s="282"/>
      <c r="M884" s="283"/>
      <c r="N884" s="284"/>
      <c r="O884" s="284"/>
      <c r="P884" s="284"/>
      <c r="Q884" s="284"/>
      <c r="R884" s="284"/>
      <c r="S884" s="284"/>
      <c r="T884" s="285"/>
      <c r="AT884" s="286" t="s">
        <v>168</v>
      </c>
      <c r="AU884" s="286" t="s">
        <v>86</v>
      </c>
      <c r="AV884" s="276" t="s">
        <v>86</v>
      </c>
      <c r="AW884" s="276" t="s">
        <v>35</v>
      </c>
      <c r="AX884" s="276" t="s">
        <v>79</v>
      </c>
      <c r="AY884" s="286" t="s">
        <v>160</v>
      </c>
    </row>
    <row r="885" s="31" customFormat="true" ht="16.5" hidden="false" customHeight="true" outlineLevel="0" collapsed="false">
      <c r="A885" s="24"/>
      <c r="B885" s="25"/>
      <c r="C885" s="237" t="s">
        <v>1085</v>
      </c>
      <c r="D885" s="237" t="s">
        <v>162</v>
      </c>
      <c r="E885" s="238" t="s">
        <v>2462</v>
      </c>
      <c r="F885" s="239" t="s">
        <v>2463</v>
      </c>
      <c r="G885" s="240" t="s">
        <v>2135</v>
      </c>
      <c r="H885" s="241" t="n">
        <v>15.659</v>
      </c>
      <c r="I885" s="242"/>
      <c r="J885" s="243" t="n">
        <f aca="false">ROUND(I885*H885,2)</f>
        <v>0</v>
      </c>
      <c r="K885" s="244"/>
      <c r="L885" s="30"/>
      <c r="M885" s="245"/>
      <c r="N885" s="246" t="s">
        <v>44</v>
      </c>
      <c r="O885" s="74"/>
      <c r="P885" s="247" t="n">
        <f aca="false">O885*H885</f>
        <v>0</v>
      </c>
      <c r="Q885" s="247" t="n">
        <v>0</v>
      </c>
      <c r="R885" s="247" t="n">
        <f aca="false">Q885*H885</f>
        <v>0</v>
      </c>
      <c r="S885" s="247" t="n">
        <v>0</v>
      </c>
      <c r="T885" s="248" t="n">
        <f aca="false">S885*H885</f>
        <v>0</v>
      </c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  <c r="AE885" s="24"/>
      <c r="AR885" s="249" t="s">
        <v>166</v>
      </c>
      <c r="AT885" s="249" t="s">
        <v>162</v>
      </c>
      <c r="AU885" s="249" t="s">
        <v>86</v>
      </c>
      <c r="AY885" s="3" t="s">
        <v>160</v>
      </c>
      <c r="BE885" s="250" t="n">
        <f aca="false">IF(N885="základní",J885,0)</f>
        <v>0</v>
      </c>
      <c r="BF885" s="250" t="n">
        <f aca="false">IF(N885="snížená",J885,0)</f>
        <v>0</v>
      </c>
      <c r="BG885" s="250" t="n">
        <f aca="false">IF(N885="zákl. přenesená",J885,0)</f>
        <v>0</v>
      </c>
      <c r="BH885" s="250" t="n">
        <f aca="false">IF(N885="sníž. přenesená",J885,0)</f>
        <v>0</v>
      </c>
      <c r="BI885" s="250" t="n">
        <f aca="false">IF(N885="nulová",J885,0)</f>
        <v>0</v>
      </c>
      <c r="BJ885" s="3" t="s">
        <v>86</v>
      </c>
      <c r="BK885" s="250" t="n">
        <f aca="false">ROUND(I885*H885,2)</f>
        <v>0</v>
      </c>
      <c r="BL885" s="3" t="s">
        <v>166</v>
      </c>
      <c r="BM885" s="249" t="s">
        <v>2464</v>
      </c>
    </row>
    <row r="886" s="251" customFormat="true" ht="12.8" hidden="false" customHeight="false" outlineLevel="0" collapsed="false">
      <c r="B886" s="252"/>
      <c r="C886" s="253"/>
      <c r="D886" s="254" t="s">
        <v>168</v>
      </c>
      <c r="E886" s="255"/>
      <c r="F886" s="256" t="s">
        <v>2253</v>
      </c>
      <c r="G886" s="253"/>
      <c r="H886" s="257" t="n">
        <v>15.659</v>
      </c>
      <c r="I886" s="258"/>
      <c r="J886" s="253"/>
      <c r="K886" s="253"/>
      <c r="L886" s="259"/>
      <c r="M886" s="260"/>
      <c r="N886" s="261"/>
      <c r="O886" s="261"/>
      <c r="P886" s="261"/>
      <c r="Q886" s="261"/>
      <c r="R886" s="261"/>
      <c r="S886" s="261"/>
      <c r="T886" s="262"/>
      <c r="AT886" s="263" t="s">
        <v>168</v>
      </c>
      <c r="AU886" s="263" t="s">
        <v>86</v>
      </c>
      <c r="AV886" s="251" t="s">
        <v>88</v>
      </c>
      <c r="AW886" s="251" t="s">
        <v>35</v>
      </c>
      <c r="AX886" s="251" t="s">
        <v>86</v>
      </c>
      <c r="AY886" s="263" t="s">
        <v>160</v>
      </c>
    </row>
    <row r="887" s="264" customFormat="true" ht="12.8" hidden="false" customHeight="false" outlineLevel="0" collapsed="false">
      <c r="B887" s="265"/>
      <c r="C887" s="266"/>
      <c r="D887" s="254" t="s">
        <v>168</v>
      </c>
      <c r="E887" s="267"/>
      <c r="F887" s="268" t="s">
        <v>2137</v>
      </c>
      <c r="G887" s="266"/>
      <c r="H887" s="269" t="n">
        <v>15.659</v>
      </c>
      <c r="I887" s="270"/>
      <c r="J887" s="266"/>
      <c r="K887" s="266"/>
      <c r="L887" s="271"/>
      <c r="M887" s="272"/>
      <c r="N887" s="273"/>
      <c r="O887" s="273"/>
      <c r="P887" s="273"/>
      <c r="Q887" s="273"/>
      <c r="R887" s="273"/>
      <c r="S887" s="273"/>
      <c r="T887" s="274"/>
      <c r="AT887" s="275" t="s">
        <v>168</v>
      </c>
      <c r="AU887" s="275" t="s">
        <v>86</v>
      </c>
      <c r="AV887" s="264" t="s">
        <v>166</v>
      </c>
      <c r="AW887" s="264" t="s">
        <v>35</v>
      </c>
      <c r="AX887" s="264" t="s">
        <v>79</v>
      </c>
      <c r="AY887" s="275" t="s">
        <v>160</v>
      </c>
    </row>
    <row r="888" s="276" customFormat="true" ht="12.8" hidden="false" customHeight="false" outlineLevel="0" collapsed="false">
      <c r="B888" s="277"/>
      <c r="C888" s="278"/>
      <c r="D888" s="254" t="s">
        <v>168</v>
      </c>
      <c r="E888" s="279"/>
      <c r="F888" s="280" t="s">
        <v>2138</v>
      </c>
      <c r="G888" s="278"/>
      <c r="H888" s="279"/>
      <c r="I888" s="281"/>
      <c r="J888" s="278"/>
      <c r="K888" s="278"/>
      <c r="L888" s="282"/>
      <c r="M888" s="283"/>
      <c r="N888" s="284"/>
      <c r="O888" s="284"/>
      <c r="P888" s="284"/>
      <c r="Q888" s="284"/>
      <c r="R888" s="284"/>
      <c r="S888" s="284"/>
      <c r="T888" s="285"/>
      <c r="AT888" s="286" t="s">
        <v>168</v>
      </c>
      <c r="AU888" s="286" t="s">
        <v>86</v>
      </c>
      <c r="AV888" s="276" t="s">
        <v>86</v>
      </c>
      <c r="AW888" s="276" t="s">
        <v>35</v>
      </c>
      <c r="AX888" s="276" t="s">
        <v>79</v>
      </c>
      <c r="AY888" s="286" t="s">
        <v>160</v>
      </c>
    </row>
    <row r="889" s="276" customFormat="true" ht="12.8" hidden="false" customHeight="false" outlineLevel="0" collapsed="false">
      <c r="B889" s="277"/>
      <c r="C889" s="278"/>
      <c r="D889" s="254" t="s">
        <v>168</v>
      </c>
      <c r="E889" s="279"/>
      <c r="F889" s="280" t="s">
        <v>2139</v>
      </c>
      <c r="G889" s="278"/>
      <c r="H889" s="279"/>
      <c r="I889" s="281"/>
      <c r="J889" s="278"/>
      <c r="K889" s="278"/>
      <c r="L889" s="282"/>
      <c r="M889" s="283"/>
      <c r="N889" s="284"/>
      <c r="O889" s="284"/>
      <c r="P889" s="284"/>
      <c r="Q889" s="284"/>
      <c r="R889" s="284"/>
      <c r="S889" s="284"/>
      <c r="T889" s="285"/>
      <c r="AT889" s="286" t="s">
        <v>168</v>
      </c>
      <c r="AU889" s="286" t="s">
        <v>86</v>
      </c>
      <c r="AV889" s="276" t="s">
        <v>86</v>
      </c>
      <c r="AW889" s="276" t="s">
        <v>35</v>
      </c>
      <c r="AX889" s="276" t="s">
        <v>79</v>
      </c>
      <c r="AY889" s="286" t="s">
        <v>160</v>
      </c>
    </row>
    <row r="890" s="276" customFormat="true" ht="12.8" hidden="false" customHeight="false" outlineLevel="0" collapsed="false">
      <c r="B890" s="277"/>
      <c r="C890" s="278"/>
      <c r="D890" s="254" t="s">
        <v>168</v>
      </c>
      <c r="E890" s="279"/>
      <c r="F890" s="280" t="s">
        <v>2140</v>
      </c>
      <c r="G890" s="278"/>
      <c r="H890" s="279"/>
      <c r="I890" s="281"/>
      <c r="J890" s="278"/>
      <c r="K890" s="278"/>
      <c r="L890" s="282"/>
      <c r="M890" s="283"/>
      <c r="N890" s="284"/>
      <c r="O890" s="284"/>
      <c r="P890" s="284"/>
      <c r="Q890" s="284"/>
      <c r="R890" s="284"/>
      <c r="S890" s="284"/>
      <c r="T890" s="285"/>
      <c r="AT890" s="286" t="s">
        <v>168</v>
      </c>
      <c r="AU890" s="286" t="s">
        <v>86</v>
      </c>
      <c r="AV890" s="276" t="s">
        <v>86</v>
      </c>
      <c r="AW890" s="276" t="s">
        <v>35</v>
      </c>
      <c r="AX890" s="276" t="s">
        <v>79</v>
      </c>
      <c r="AY890" s="286" t="s">
        <v>160</v>
      </c>
    </row>
    <row r="891" s="31" customFormat="true" ht="16.5" hidden="false" customHeight="true" outlineLevel="0" collapsed="false">
      <c r="A891" s="24"/>
      <c r="B891" s="25"/>
      <c r="C891" s="237" t="s">
        <v>1091</v>
      </c>
      <c r="D891" s="237" t="s">
        <v>162</v>
      </c>
      <c r="E891" s="238" t="s">
        <v>2465</v>
      </c>
      <c r="F891" s="239" t="s">
        <v>2466</v>
      </c>
      <c r="G891" s="240" t="s">
        <v>221</v>
      </c>
      <c r="H891" s="241" t="n">
        <v>60.226</v>
      </c>
      <c r="I891" s="242"/>
      <c r="J891" s="243" t="n">
        <f aca="false">ROUND(I891*H891,2)</f>
        <v>0</v>
      </c>
      <c r="K891" s="244"/>
      <c r="L891" s="30"/>
      <c r="M891" s="245"/>
      <c r="N891" s="246" t="s">
        <v>44</v>
      </c>
      <c r="O891" s="74"/>
      <c r="P891" s="247" t="n">
        <f aca="false">O891*H891</f>
        <v>0</v>
      </c>
      <c r="Q891" s="247" t="n">
        <v>0</v>
      </c>
      <c r="R891" s="247" t="n">
        <f aca="false">Q891*H891</f>
        <v>0</v>
      </c>
      <c r="S891" s="247" t="n">
        <v>0</v>
      </c>
      <c r="T891" s="248" t="n">
        <f aca="false">S891*H891</f>
        <v>0</v>
      </c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  <c r="AE891" s="24"/>
      <c r="AR891" s="249" t="s">
        <v>166</v>
      </c>
      <c r="AT891" s="249" t="s">
        <v>162</v>
      </c>
      <c r="AU891" s="249" t="s">
        <v>86</v>
      </c>
      <c r="AY891" s="3" t="s">
        <v>160</v>
      </c>
      <c r="BE891" s="250" t="n">
        <f aca="false">IF(N891="základní",J891,0)</f>
        <v>0</v>
      </c>
      <c r="BF891" s="250" t="n">
        <f aca="false">IF(N891="snížená",J891,0)</f>
        <v>0</v>
      </c>
      <c r="BG891" s="250" t="n">
        <f aca="false">IF(N891="zákl. přenesená",J891,0)</f>
        <v>0</v>
      </c>
      <c r="BH891" s="250" t="n">
        <f aca="false">IF(N891="sníž. přenesená",J891,0)</f>
        <v>0</v>
      </c>
      <c r="BI891" s="250" t="n">
        <f aca="false">IF(N891="nulová",J891,0)</f>
        <v>0</v>
      </c>
      <c r="BJ891" s="3" t="s">
        <v>86</v>
      </c>
      <c r="BK891" s="250" t="n">
        <f aca="false">ROUND(I891*H891,2)</f>
        <v>0</v>
      </c>
      <c r="BL891" s="3" t="s">
        <v>166</v>
      </c>
      <c r="BM891" s="249" t="s">
        <v>2467</v>
      </c>
    </row>
    <row r="892" s="251" customFormat="true" ht="12.8" hidden="false" customHeight="false" outlineLevel="0" collapsed="false">
      <c r="B892" s="252"/>
      <c r="C892" s="253"/>
      <c r="D892" s="254" t="s">
        <v>168</v>
      </c>
      <c r="E892" s="255"/>
      <c r="F892" s="256" t="s">
        <v>2258</v>
      </c>
      <c r="G892" s="253"/>
      <c r="H892" s="257" t="n">
        <v>60.226</v>
      </c>
      <c r="I892" s="258"/>
      <c r="J892" s="253"/>
      <c r="K892" s="253"/>
      <c r="L892" s="259"/>
      <c r="M892" s="260"/>
      <c r="N892" s="261"/>
      <c r="O892" s="261"/>
      <c r="P892" s="261"/>
      <c r="Q892" s="261"/>
      <c r="R892" s="261"/>
      <c r="S892" s="261"/>
      <c r="T892" s="262"/>
      <c r="AT892" s="263" t="s">
        <v>168</v>
      </c>
      <c r="AU892" s="263" t="s">
        <v>86</v>
      </c>
      <c r="AV892" s="251" t="s">
        <v>88</v>
      </c>
      <c r="AW892" s="251" t="s">
        <v>35</v>
      </c>
      <c r="AX892" s="251" t="s">
        <v>86</v>
      </c>
      <c r="AY892" s="263" t="s">
        <v>160</v>
      </c>
    </row>
    <row r="893" s="264" customFormat="true" ht="12.8" hidden="false" customHeight="false" outlineLevel="0" collapsed="false">
      <c r="B893" s="265"/>
      <c r="C893" s="266"/>
      <c r="D893" s="254" t="s">
        <v>168</v>
      </c>
      <c r="E893" s="267"/>
      <c r="F893" s="268" t="s">
        <v>2137</v>
      </c>
      <c r="G893" s="266"/>
      <c r="H893" s="269" t="n">
        <v>60.226</v>
      </c>
      <c r="I893" s="270"/>
      <c r="J893" s="266"/>
      <c r="K893" s="266"/>
      <c r="L893" s="271"/>
      <c r="M893" s="272"/>
      <c r="N893" s="273"/>
      <c r="O893" s="273"/>
      <c r="P893" s="273"/>
      <c r="Q893" s="273"/>
      <c r="R893" s="273"/>
      <c r="S893" s="273"/>
      <c r="T893" s="274"/>
      <c r="AT893" s="275" t="s">
        <v>168</v>
      </c>
      <c r="AU893" s="275" t="s">
        <v>86</v>
      </c>
      <c r="AV893" s="264" t="s">
        <v>166</v>
      </c>
      <c r="AW893" s="264" t="s">
        <v>35</v>
      </c>
      <c r="AX893" s="264" t="s">
        <v>79</v>
      </c>
      <c r="AY893" s="275" t="s">
        <v>160</v>
      </c>
    </row>
    <row r="894" s="276" customFormat="true" ht="12.8" hidden="false" customHeight="false" outlineLevel="0" collapsed="false">
      <c r="B894" s="277"/>
      <c r="C894" s="278"/>
      <c r="D894" s="254" t="s">
        <v>168</v>
      </c>
      <c r="E894" s="279"/>
      <c r="F894" s="280" t="s">
        <v>2138</v>
      </c>
      <c r="G894" s="278"/>
      <c r="H894" s="279"/>
      <c r="I894" s="281"/>
      <c r="J894" s="278"/>
      <c r="K894" s="278"/>
      <c r="L894" s="282"/>
      <c r="M894" s="283"/>
      <c r="N894" s="284"/>
      <c r="O894" s="284"/>
      <c r="P894" s="284"/>
      <c r="Q894" s="284"/>
      <c r="R894" s="284"/>
      <c r="S894" s="284"/>
      <c r="T894" s="285"/>
      <c r="AT894" s="286" t="s">
        <v>168</v>
      </c>
      <c r="AU894" s="286" t="s">
        <v>86</v>
      </c>
      <c r="AV894" s="276" t="s">
        <v>86</v>
      </c>
      <c r="AW894" s="276" t="s">
        <v>35</v>
      </c>
      <c r="AX894" s="276" t="s">
        <v>79</v>
      </c>
      <c r="AY894" s="286" t="s">
        <v>160</v>
      </c>
    </row>
    <row r="895" s="276" customFormat="true" ht="12.8" hidden="false" customHeight="false" outlineLevel="0" collapsed="false">
      <c r="B895" s="277"/>
      <c r="C895" s="278"/>
      <c r="D895" s="254" t="s">
        <v>168</v>
      </c>
      <c r="E895" s="279"/>
      <c r="F895" s="280" t="s">
        <v>2139</v>
      </c>
      <c r="G895" s="278"/>
      <c r="H895" s="279"/>
      <c r="I895" s="281"/>
      <c r="J895" s="278"/>
      <c r="K895" s="278"/>
      <c r="L895" s="282"/>
      <c r="M895" s="283"/>
      <c r="N895" s="284"/>
      <c r="O895" s="284"/>
      <c r="P895" s="284"/>
      <c r="Q895" s="284"/>
      <c r="R895" s="284"/>
      <c r="S895" s="284"/>
      <c r="T895" s="285"/>
      <c r="AT895" s="286" t="s">
        <v>168</v>
      </c>
      <c r="AU895" s="286" t="s">
        <v>86</v>
      </c>
      <c r="AV895" s="276" t="s">
        <v>86</v>
      </c>
      <c r="AW895" s="276" t="s">
        <v>35</v>
      </c>
      <c r="AX895" s="276" t="s">
        <v>79</v>
      </c>
      <c r="AY895" s="286" t="s">
        <v>160</v>
      </c>
    </row>
    <row r="896" s="276" customFormat="true" ht="12.8" hidden="false" customHeight="false" outlineLevel="0" collapsed="false">
      <c r="B896" s="277"/>
      <c r="C896" s="278"/>
      <c r="D896" s="254" t="s">
        <v>168</v>
      </c>
      <c r="E896" s="279"/>
      <c r="F896" s="280" t="s">
        <v>2140</v>
      </c>
      <c r="G896" s="278"/>
      <c r="H896" s="279"/>
      <c r="I896" s="281"/>
      <c r="J896" s="278"/>
      <c r="K896" s="278"/>
      <c r="L896" s="282"/>
      <c r="M896" s="283"/>
      <c r="N896" s="284"/>
      <c r="O896" s="284"/>
      <c r="P896" s="284"/>
      <c r="Q896" s="284"/>
      <c r="R896" s="284"/>
      <c r="S896" s="284"/>
      <c r="T896" s="285"/>
      <c r="AT896" s="286" t="s">
        <v>168</v>
      </c>
      <c r="AU896" s="286" t="s">
        <v>86</v>
      </c>
      <c r="AV896" s="276" t="s">
        <v>86</v>
      </c>
      <c r="AW896" s="276" t="s">
        <v>35</v>
      </c>
      <c r="AX896" s="276" t="s">
        <v>79</v>
      </c>
      <c r="AY896" s="286" t="s">
        <v>160</v>
      </c>
    </row>
    <row r="897" s="31" customFormat="true" ht="16.5" hidden="false" customHeight="true" outlineLevel="0" collapsed="false">
      <c r="A897" s="24"/>
      <c r="B897" s="25"/>
      <c r="C897" s="237" t="s">
        <v>1099</v>
      </c>
      <c r="D897" s="237" t="s">
        <v>162</v>
      </c>
      <c r="E897" s="238" t="s">
        <v>2468</v>
      </c>
      <c r="F897" s="239" t="s">
        <v>2469</v>
      </c>
      <c r="G897" s="240" t="s">
        <v>221</v>
      </c>
      <c r="H897" s="241" t="n">
        <v>93.351</v>
      </c>
      <c r="I897" s="242"/>
      <c r="J897" s="243" t="n">
        <f aca="false">ROUND(I897*H897,2)</f>
        <v>0</v>
      </c>
      <c r="K897" s="244"/>
      <c r="L897" s="30"/>
      <c r="M897" s="245"/>
      <c r="N897" s="246" t="s">
        <v>44</v>
      </c>
      <c r="O897" s="74"/>
      <c r="P897" s="247" t="n">
        <f aca="false">O897*H897</f>
        <v>0</v>
      </c>
      <c r="Q897" s="247" t="n">
        <v>0</v>
      </c>
      <c r="R897" s="247" t="n">
        <f aca="false">Q897*H897</f>
        <v>0</v>
      </c>
      <c r="S897" s="247" t="n">
        <v>0</v>
      </c>
      <c r="T897" s="248" t="n">
        <f aca="false">S897*H897</f>
        <v>0</v>
      </c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  <c r="AE897" s="24"/>
      <c r="AR897" s="249" t="s">
        <v>166</v>
      </c>
      <c r="AT897" s="249" t="s">
        <v>162</v>
      </c>
      <c r="AU897" s="249" t="s">
        <v>86</v>
      </c>
      <c r="AY897" s="3" t="s">
        <v>160</v>
      </c>
      <c r="BE897" s="250" t="n">
        <f aca="false">IF(N897="základní",J897,0)</f>
        <v>0</v>
      </c>
      <c r="BF897" s="250" t="n">
        <f aca="false">IF(N897="snížená",J897,0)</f>
        <v>0</v>
      </c>
      <c r="BG897" s="250" t="n">
        <f aca="false">IF(N897="zákl. přenesená",J897,0)</f>
        <v>0</v>
      </c>
      <c r="BH897" s="250" t="n">
        <f aca="false">IF(N897="sníž. přenesená",J897,0)</f>
        <v>0</v>
      </c>
      <c r="BI897" s="250" t="n">
        <f aca="false">IF(N897="nulová",J897,0)</f>
        <v>0</v>
      </c>
      <c r="BJ897" s="3" t="s">
        <v>86</v>
      </c>
      <c r="BK897" s="250" t="n">
        <f aca="false">ROUND(I897*H897,2)</f>
        <v>0</v>
      </c>
      <c r="BL897" s="3" t="s">
        <v>166</v>
      </c>
      <c r="BM897" s="249" t="s">
        <v>2470</v>
      </c>
    </row>
    <row r="898" s="251" customFormat="true" ht="12.8" hidden="false" customHeight="false" outlineLevel="0" collapsed="false">
      <c r="B898" s="252"/>
      <c r="C898" s="253"/>
      <c r="D898" s="254" t="s">
        <v>168</v>
      </c>
      <c r="E898" s="255"/>
      <c r="F898" s="256" t="s">
        <v>2471</v>
      </c>
      <c r="G898" s="253"/>
      <c r="H898" s="257" t="n">
        <v>93.351</v>
      </c>
      <c r="I898" s="258"/>
      <c r="J898" s="253"/>
      <c r="K898" s="253"/>
      <c r="L898" s="259"/>
      <c r="M898" s="260"/>
      <c r="N898" s="261"/>
      <c r="O898" s="261"/>
      <c r="P898" s="261"/>
      <c r="Q898" s="261"/>
      <c r="R898" s="261"/>
      <c r="S898" s="261"/>
      <c r="T898" s="262"/>
      <c r="AT898" s="263" t="s">
        <v>168</v>
      </c>
      <c r="AU898" s="263" t="s">
        <v>86</v>
      </c>
      <c r="AV898" s="251" t="s">
        <v>88</v>
      </c>
      <c r="AW898" s="251" t="s">
        <v>35</v>
      </c>
      <c r="AX898" s="251" t="s">
        <v>86</v>
      </c>
      <c r="AY898" s="263" t="s">
        <v>160</v>
      </c>
    </row>
    <row r="899" s="264" customFormat="true" ht="12.8" hidden="false" customHeight="false" outlineLevel="0" collapsed="false">
      <c r="B899" s="265"/>
      <c r="C899" s="266"/>
      <c r="D899" s="254" t="s">
        <v>168</v>
      </c>
      <c r="E899" s="267"/>
      <c r="F899" s="268" t="s">
        <v>2137</v>
      </c>
      <c r="G899" s="266"/>
      <c r="H899" s="269" t="n">
        <v>93.351</v>
      </c>
      <c r="I899" s="270"/>
      <c r="J899" s="266"/>
      <c r="K899" s="266"/>
      <c r="L899" s="271"/>
      <c r="M899" s="272"/>
      <c r="N899" s="273"/>
      <c r="O899" s="273"/>
      <c r="P899" s="273"/>
      <c r="Q899" s="273"/>
      <c r="R899" s="273"/>
      <c r="S899" s="273"/>
      <c r="T899" s="274"/>
      <c r="AT899" s="275" t="s">
        <v>168</v>
      </c>
      <c r="AU899" s="275" t="s">
        <v>86</v>
      </c>
      <c r="AV899" s="264" t="s">
        <v>166</v>
      </c>
      <c r="AW899" s="264" t="s">
        <v>35</v>
      </c>
      <c r="AX899" s="264" t="s">
        <v>79</v>
      </c>
      <c r="AY899" s="275" t="s">
        <v>160</v>
      </c>
    </row>
    <row r="900" s="276" customFormat="true" ht="12.8" hidden="false" customHeight="false" outlineLevel="0" collapsed="false">
      <c r="B900" s="277"/>
      <c r="C900" s="278"/>
      <c r="D900" s="254" t="s">
        <v>168</v>
      </c>
      <c r="E900" s="279"/>
      <c r="F900" s="280" t="s">
        <v>2138</v>
      </c>
      <c r="G900" s="278"/>
      <c r="H900" s="279"/>
      <c r="I900" s="281"/>
      <c r="J900" s="278"/>
      <c r="K900" s="278"/>
      <c r="L900" s="282"/>
      <c r="M900" s="283"/>
      <c r="N900" s="284"/>
      <c r="O900" s="284"/>
      <c r="P900" s="284"/>
      <c r="Q900" s="284"/>
      <c r="R900" s="284"/>
      <c r="S900" s="284"/>
      <c r="T900" s="285"/>
      <c r="AT900" s="286" t="s">
        <v>168</v>
      </c>
      <c r="AU900" s="286" t="s">
        <v>86</v>
      </c>
      <c r="AV900" s="276" t="s">
        <v>86</v>
      </c>
      <c r="AW900" s="276" t="s">
        <v>35</v>
      </c>
      <c r="AX900" s="276" t="s">
        <v>79</v>
      </c>
      <c r="AY900" s="286" t="s">
        <v>160</v>
      </c>
    </row>
    <row r="901" s="276" customFormat="true" ht="12.8" hidden="false" customHeight="false" outlineLevel="0" collapsed="false">
      <c r="B901" s="277"/>
      <c r="C901" s="278"/>
      <c r="D901" s="254" t="s">
        <v>168</v>
      </c>
      <c r="E901" s="279"/>
      <c r="F901" s="280" t="s">
        <v>2139</v>
      </c>
      <c r="G901" s="278"/>
      <c r="H901" s="279"/>
      <c r="I901" s="281"/>
      <c r="J901" s="278"/>
      <c r="K901" s="278"/>
      <c r="L901" s="282"/>
      <c r="M901" s="283"/>
      <c r="N901" s="284"/>
      <c r="O901" s="284"/>
      <c r="P901" s="284"/>
      <c r="Q901" s="284"/>
      <c r="R901" s="284"/>
      <c r="S901" s="284"/>
      <c r="T901" s="285"/>
      <c r="AT901" s="286" t="s">
        <v>168</v>
      </c>
      <c r="AU901" s="286" t="s">
        <v>86</v>
      </c>
      <c r="AV901" s="276" t="s">
        <v>86</v>
      </c>
      <c r="AW901" s="276" t="s">
        <v>35</v>
      </c>
      <c r="AX901" s="276" t="s">
        <v>79</v>
      </c>
      <c r="AY901" s="286" t="s">
        <v>160</v>
      </c>
    </row>
    <row r="902" s="276" customFormat="true" ht="12.8" hidden="false" customHeight="false" outlineLevel="0" collapsed="false">
      <c r="B902" s="277"/>
      <c r="C902" s="278"/>
      <c r="D902" s="254" t="s">
        <v>168</v>
      </c>
      <c r="E902" s="279"/>
      <c r="F902" s="280" t="s">
        <v>2140</v>
      </c>
      <c r="G902" s="278"/>
      <c r="H902" s="279"/>
      <c r="I902" s="281"/>
      <c r="J902" s="278"/>
      <c r="K902" s="278"/>
      <c r="L902" s="282"/>
      <c r="M902" s="283"/>
      <c r="N902" s="284"/>
      <c r="O902" s="284"/>
      <c r="P902" s="284"/>
      <c r="Q902" s="284"/>
      <c r="R902" s="284"/>
      <c r="S902" s="284"/>
      <c r="T902" s="285"/>
      <c r="AT902" s="286" t="s">
        <v>168</v>
      </c>
      <c r="AU902" s="286" t="s">
        <v>86</v>
      </c>
      <c r="AV902" s="276" t="s">
        <v>86</v>
      </c>
      <c r="AW902" s="276" t="s">
        <v>35</v>
      </c>
      <c r="AX902" s="276" t="s">
        <v>79</v>
      </c>
      <c r="AY902" s="286" t="s">
        <v>160</v>
      </c>
    </row>
    <row r="903" s="31" customFormat="true" ht="16.5" hidden="false" customHeight="true" outlineLevel="0" collapsed="false">
      <c r="A903" s="24"/>
      <c r="B903" s="25"/>
      <c r="C903" s="237" t="s">
        <v>1104</v>
      </c>
      <c r="D903" s="237" t="s">
        <v>162</v>
      </c>
      <c r="E903" s="238" t="s">
        <v>2472</v>
      </c>
      <c r="F903" s="239" t="s">
        <v>2473</v>
      </c>
      <c r="G903" s="240" t="s">
        <v>221</v>
      </c>
      <c r="H903" s="241" t="n">
        <v>27.102</v>
      </c>
      <c r="I903" s="242"/>
      <c r="J903" s="243" t="n">
        <f aca="false">ROUND(I903*H903,2)</f>
        <v>0</v>
      </c>
      <c r="K903" s="244"/>
      <c r="L903" s="30"/>
      <c r="M903" s="245"/>
      <c r="N903" s="246" t="s">
        <v>44</v>
      </c>
      <c r="O903" s="74"/>
      <c r="P903" s="247" t="n">
        <f aca="false">O903*H903</f>
        <v>0</v>
      </c>
      <c r="Q903" s="247" t="n">
        <v>0</v>
      </c>
      <c r="R903" s="247" t="n">
        <f aca="false">Q903*H903</f>
        <v>0</v>
      </c>
      <c r="S903" s="247" t="n">
        <v>0</v>
      </c>
      <c r="T903" s="248" t="n">
        <f aca="false">S903*H903</f>
        <v>0</v>
      </c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  <c r="AE903" s="24"/>
      <c r="AR903" s="249" t="s">
        <v>166</v>
      </c>
      <c r="AT903" s="249" t="s">
        <v>162</v>
      </c>
      <c r="AU903" s="249" t="s">
        <v>86</v>
      </c>
      <c r="AY903" s="3" t="s">
        <v>160</v>
      </c>
      <c r="BE903" s="250" t="n">
        <f aca="false">IF(N903="základní",J903,0)</f>
        <v>0</v>
      </c>
      <c r="BF903" s="250" t="n">
        <f aca="false">IF(N903="snížená",J903,0)</f>
        <v>0</v>
      </c>
      <c r="BG903" s="250" t="n">
        <f aca="false">IF(N903="zákl. přenesená",J903,0)</f>
        <v>0</v>
      </c>
      <c r="BH903" s="250" t="n">
        <f aca="false">IF(N903="sníž. přenesená",J903,0)</f>
        <v>0</v>
      </c>
      <c r="BI903" s="250" t="n">
        <f aca="false">IF(N903="nulová",J903,0)</f>
        <v>0</v>
      </c>
      <c r="BJ903" s="3" t="s">
        <v>86</v>
      </c>
      <c r="BK903" s="250" t="n">
        <f aca="false">ROUND(I903*H903,2)</f>
        <v>0</v>
      </c>
      <c r="BL903" s="3" t="s">
        <v>166</v>
      </c>
      <c r="BM903" s="249" t="s">
        <v>2474</v>
      </c>
    </row>
    <row r="904" s="251" customFormat="true" ht="12.8" hidden="false" customHeight="false" outlineLevel="0" collapsed="false">
      <c r="B904" s="252"/>
      <c r="C904" s="253"/>
      <c r="D904" s="254" t="s">
        <v>168</v>
      </c>
      <c r="E904" s="255"/>
      <c r="F904" s="256" t="s">
        <v>2272</v>
      </c>
      <c r="G904" s="253"/>
      <c r="H904" s="257" t="n">
        <v>27.102</v>
      </c>
      <c r="I904" s="258"/>
      <c r="J904" s="253"/>
      <c r="K904" s="253"/>
      <c r="L904" s="259"/>
      <c r="M904" s="260"/>
      <c r="N904" s="261"/>
      <c r="O904" s="261"/>
      <c r="P904" s="261"/>
      <c r="Q904" s="261"/>
      <c r="R904" s="261"/>
      <c r="S904" s="261"/>
      <c r="T904" s="262"/>
      <c r="AT904" s="263" t="s">
        <v>168</v>
      </c>
      <c r="AU904" s="263" t="s">
        <v>86</v>
      </c>
      <c r="AV904" s="251" t="s">
        <v>88</v>
      </c>
      <c r="AW904" s="251" t="s">
        <v>35</v>
      </c>
      <c r="AX904" s="251" t="s">
        <v>86</v>
      </c>
      <c r="AY904" s="263" t="s">
        <v>160</v>
      </c>
    </row>
    <row r="905" s="264" customFormat="true" ht="12.8" hidden="false" customHeight="false" outlineLevel="0" collapsed="false">
      <c r="B905" s="265"/>
      <c r="C905" s="266"/>
      <c r="D905" s="254" t="s">
        <v>168</v>
      </c>
      <c r="E905" s="267"/>
      <c r="F905" s="268" t="s">
        <v>2137</v>
      </c>
      <c r="G905" s="266"/>
      <c r="H905" s="269" t="n">
        <v>27.102</v>
      </c>
      <c r="I905" s="270"/>
      <c r="J905" s="266"/>
      <c r="K905" s="266"/>
      <c r="L905" s="271"/>
      <c r="M905" s="272"/>
      <c r="N905" s="273"/>
      <c r="O905" s="273"/>
      <c r="P905" s="273"/>
      <c r="Q905" s="273"/>
      <c r="R905" s="273"/>
      <c r="S905" s="273"/>
      <c r="T905" s="274"/>
      <c r="AT905" s="275" t="s">
        <v>168</v>
      </c>
      <c r="AU905" s="275" t="s">
        <v>86</v>
      </c>
      <c r="AV905" s="264" t="s">
        <v>166</v>
      </c>
      <c r="AW905" s="264" t="s">
        <v>35</v>
      </c>
      <c r="AX905" s="264" t="s">
        <v>79</v>
      </c>
      <c r="AY905" s="275" t="s">
        <v>160</v>
      </c>
    </row>
    <row r="906" s="276" customFormat="true" ht="12.8" hidden="false" customHeight="false" outlineLevel="0" collapsed="false">
      <c r="B906" s="277"/>
      <c r="C906" s="278"/>
      <c r="D906" s="254" t="s">
        <v>168</v>
      </c>
      <c r="E906" s="279"/>
      <c r="F906" s="280" t="s">
        <v>2138</v>
      </c>
      <c r="G906" s="278"/>
      <c r="H906" s="279"/>
      <c r="I906" s="281"/>
      <c r="J906" s="278"/>
      <c r="K906" s="278"/>
      <c r="L906" s="282"/>
      <c r="M906" s="283"/>
      <c r="N906" s="284"/>
      <c r="O906" s="284"/>
      <c r="P906" s="284"/>
      <c r="Q906" s="284"/>
      <c r="R906" s="284"/>
      <c r="S906" s="284"/>
      <c r="T906" s="285"/>
      <c r="AT906" s="286" t="s">
        <v>168</v>
      </c>
      <c r="AU906" s="286" t="s">
        <v>86</v>
      </c>
      <c r="AV906" s="276" t="s">
        <v>86</v>
      </c>
      <c r="AW906" s="276" t="s">
        <v>35</v>
      </c>
      <c r="AX906" s="276" t="s">
        <v>79</v>
      </c>
      <c r="AY906" s="286" t="s">
        <v>160</v>
      </c>
    </row>
    <row r="907" s="276" customFormat="true" ht="12.8" hidden="false" customHeight="false" outlineLevel="0" collapsed="false">
      <c r="B907" s="277"/>
      <c r="C907" s="278"/>
      <c r="D907" s="254" t="s">
        <v>168</v>
      </c>
      <c r="E907" s="279"/>
      <c r="F907" s="280" t="s">
        <v>2139</v>
      </c>
      <c r="G907" s="278"/>
      <c r="H907" s="279"/>
      <c r="I907" s="281"/>
      <c r="J907" s="278"/>
      <c r="K907" s="278"/>
      <c r="L907" s="282"/>
      <c r="M907" s="283"/>
      <c r="N907" s="284"/>
      <c r="O907" s="284"/>
      <c r="P907" s="284"/>
      <c r="Q907" s="284"/>
      <c r="R907" s="284"/>
      <c r="S907" s="284"/>
      <c r="T907" s="285"/>
      <c r="AT907" s="286" t="s">
        <v>168</v>
      </c>
      <c r="AU907" s="286" t="s">
        <v>86</v>
      </c>
      <c r="AV907" s="276" t="s">
        <v>86</v>
      </c>
      <c r="AW907" s="276" t="s">
        <v>35</v>
      </c>
      <c r="AX907" s="276" t="s">
        <v>79</v>
      </c>
      <c r="AY907" s="286" t="s">
        <v>160</v>
      </c>
    </row>
    <row r="908" s="276" customFormat="true" ht="12.8" hidden="false" customHeight="false" outlineLevel="0" collapsed="false">
      <c r="B908" s="277"/>
      <c r="C908" s="278"/>
      <c r="D908" s="254" t="s">
        <v>168</v>
      </c>
      <c r="E908" s="279"/>
      <c r="F908" s="280" t="s">
        <v>2140</v>
      </c>
      <c r="G908" s="278"/>
      <c r="H908" s="279"/>
      <c r="I908" s="281"/>
      <c r="J908" s="278"/>
      <c r="K908" s="278"/>
      <c r="L908" s="282"/>
      <c r="M908" s="283"/>
      <c r="N908" s="284"/>
      <c r="O908" s="284"/>
      <c r="P908" s="284"/>
      <c r="Q908" s="284"/>
      <c r="R908" s="284"/>
      <c r="S908" s="284"/>
      <c r="T908" s="285"/>
      <c r="AT908" s="286" t="s">
        <v>168</v>
      </c>
      <c r="AU908" s="286" t="s">
        <v>86</v>
      </c>
      <c r="AV908" s="276" t="s">
        <v>86</v>
      </c>
      <c r="AW908" s="276" t="s">
        <v>35</v>
      </c>
      <c r="AX908" s="276" t="s">
        <v>79</v>
      </c>
      <c r="AY908" s="286" t="s">
        <v>160</v>
      </c>
    </row>
    <row r="909" s="31" customFormat="true" ht="16.5" hidden="false" customHeight="true" outlineLevel="0" collapsed="false">
      <c r="A909" s="24"/>
      <c r="B909" s="25"/>
      <c r="C909" s="237" t="s">
        <v>1108</v>
      </c>
      <c r="D909" s="237" t="s">
        <v>162</v>
      </c>
      <c r="E909" s="238" t="s">
        <v>2475</v>
      </c>
      <c r="F909" s="239" t="s">
        <v>2476</v>
      </c>
      <c r="G909" s="240" t="s">
        <v>2135</v>
      </c>
      <c r="H909" s="241" t="n">
        <v>1.205</v>
      </c>
      <c r="I909" s="242"/>
      <c r="J909" s="243" t="n">
        <f aca="false">ROUND(I909*H909,2)</f>
        <v>0</v>
      </c>
      <c r="K909" s="244"/>
      <c r="L909" s="30"/>
      <c r="M909" s="245"/>
      <c r="N909" s="246" t="s">
        <v>44</v>
      </c>
      <c r="O909" s="74"/>
      <c r="P909" s="247" t="n">
        <f aca="false">O909*H909</f>
        <v>0</v>
      </c>
      <c r="Q909" s="247" t="n">
        <v>0</v>
      </c>
      <c r="R909" s="247" t="n">
        <f aca="false">Q909*H909</f>
        <v>0</v>
      </c>
      <c r="S909" s="247" t="n">
        <v>0</v>
      </c>
      <c r="T909" s="248" t="n">
        <f aca="false">S909*H909</f>
        <v>0</v>
      </c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  <c r="AE909" s="24"/>
      <c r="AR909" s="249" t="s">
        <v>166</v>
      </c>
      <c r="AT909" s="249" t="s">
        <v>162</v>
      </c>
      <c r="AU909" s="249" t="s">
        <v>86</v>
      </c>
      <c r="AY909" s="3" t="s">
        <v>160</v>
      </c>
      <c r="BE909" s="250" t="n">
        <f aca="false">IF(N909="základní",J909,0)</f>
        <v>0</v>
      </c>
      <c r="BF909" s="250" t="n">
        <f aca="false">IF(N909="snížená",J909,0)</f>
        <v>0</v>
      </c>
      <c r="BG909" s="250" t="n">
        <f aca="false">IF(N909="zákl. přenesená",J909,0)</f>
        <v>0</v>
      </c>
      <c r="BH909" s="250" t="n">
        <f aca="false">IF(N909="sníž. přenesená",J909,0)</f>
        <v>0</v>
      </c>
      <c r="BI909" s="250" t="n">
        <f aca="false">IF(N909="nulová",J909,0)</f>
        <v>0</v>
      </c>
      <c r="BJ909" s="3" t="s">
        <v>86</v>
      </c>
      <c r="BK909" s="250" t="n">
        <f aca="false">ROUND(I909*H909,2)</f>
        <v>0</v>
      </c>
      <c r="BL909" s="3" t="s">
        <v>166</v>
      </c>
      <c r="BM909" s="249" t="s">
        <v>2477</v>
      </c>
    </row>
    <row r="910" s="251" customFormat="true" ht="12.8" hidden="false" customHeight="false" outlineLevel="0" collapsed="false">
      <c r="B910" s="252"/>
      <c r="C910" s="253"/>
      <c r="D910" s="254" t="s">
        <v>168</v>
      </c>
      <c r="E910" s="255"/>
      <c r="F910" s="256" t="s">
        <v>2189</v>
      </c>
      <c r="G910" s="253"/>
      <c r="H910" s="257" t="n">
        <v>1.205</v>
      </c>
      <c r="I910" s="258"/>
      <c r="J910" s="253"/>
      <c r="K910" s="253"/>
      <c r="L910" s="259"/>
      <c r="M910" s="260"/>
      <c r="N910" s="261"/>
      <c r="O910" s="261"/>
      <c r="P910" s="261"/>
      <c r="Q910" s="261"/>
      <c r="R910" s="261"/>
      <c r="S910" s="261"/>
      <c r="T910" s="262"/>
      <c r="AT910" s="263" t="s">
        <v>168</v>
      </c>
      <c r="AU910" s="263" t="s">
        <v>86</v>
      </c>
      <c r="AV910" s="251" t="s">
        <v>88</v>
      </c>
      <c r="AW910" s="251" t="s">
        <v>35</v>
      </c>
      <c r="AX910" s="251" t="s">
        <v>86</v>
      </c>
      <c r="AY910" s="263" t="s">
        <v>160</v>
      </c>
    </row>
    <row r="911" s="264" customFormat="true" ht="12.8" hidden="false" customHeight="false" outlineLevel="0" collapsed="false">
      <c r="B911" s="265"/>
      <c r="C911" s="266"/>
      <c r="D911" s="254" t="s">
        <v>168</v>
      </c>
      <c r="E911" s="267"/>
      <c r="F911" s="268" t="s">
        <v>2137</v>
      </c>
      <c r="G911" s="266"/>
      <c r="H911" s="269" t="n">
        <v>1.205</v>
      </c>
      <c r="I911" s="270"/>
      <c r="J911" s="266"/>
      <c r="K911" s="266"/>
      <c r="L911" s="271"/>
      <c r="M911" s="272"/>
      <c r="N911" s="273"/>
      <c r="O911" s="273"/>
      <c r="P911" s="273"/>
      <c r="Q911" s="273"/>
      <c r="R911" s="273"/>
      <c r="S911" s="273"/>
      <c r="T911" s="274"/>
      <c r="AT911" s="275" t="s">
        <v>168</v>
      </c>
      <c r="AU911" s="275" t="s">
        <v>86</v>
      </c>
      <c r="AV911" s="264" t="s">
        <v>166</v>
      </c>
      <c r="AW911" s="264" t="s">
        <v>35</v>
      </c>
      <c r="AX911" s="264" t="s">
        <v>79</v>
      </c>
      <c r="AY911" s="275" t="s">
        <v>160</v>
      </c>
    </row>
    <row r="912" s="276" customFormat="true" ht="12.8" hidden="false" customHeight="false" outlineLevel="0" collapsed="false">
      <c r="B912" s="277"/>
      <c r="C912" s="278"/>
      <c r="D912" s="254" t="s">
        <v>168</v>
      </c>
      <c r="E912" s="279"/>
      <c r="F912" s="280" t="s">
        <v>2138</v>
      </c>
      <c r="G912" s="278"/>
      <c r="H912" s="279"/>
      <c r="I912" s="281"/>
      <c r="J912" s="278"/>
      <c r="K912" s="278"/>
      <c r="L912" s="282"/>
      <c r="M912" s="283"/>
      <c r="N912" s="284"/>
      <c r="O912" s="284"/>
      <c r="P912" s="284"/>
      <c r="Q912" s="284"/>
      <c r="R912" s="284"/>
      <c r="S912" s="284"/>
      <c r="T912" s="285"/>
      <c r="AT912" s="286" t="s">
        <v>168</v>
      </c>
      <c r="AU912" s="286" t="s">
        <v>86</v>
      </c>
      <c r="AV912" s="276" t="s">
        <v>86</v>
      </c>
      <c r="AW912" s="276" t="s">
        <v>35</v>
      </c>
      <c r="AX912" s="276" t="s">
        <v>79</v>
      </c>
      <c r="AY912" s="286" t="s">
        <v>160</v>
      </c>
    </row>
    <row r="913" s="276" customFormat="true" ht="12.8" hidden="false" customHeight="false" outlineLevel="0" collapsed="false">
      <c r="B913" s="277"/>
      <c r="C913" s="278"/>
      <c r="D913" s="254" t="s">
        <v>168</v>
      </c>
      <c r="E913" s="279"/>
      <c r="F913" s="280" t="s">
        <v>2139</v>
      </c>
      <c r="G913" s="278"/>
      <c r="H913" s="279"/>
      <c r="I913" s="281"/>
      <c r="J913" s="278"/>
      <c r="K913" s="278"/>
      <c r="L913" s="282"/>
      <c r="M913" s="283"/>
      <c r="N913" s="284"/>
      <c r="O913" s="284"/>
      <c r="P913" s="284"/>
      <c r="Q913" s="284"/>
      <c r="R913" s="284"/>
      <c r="S913" s="284"/>
      <c r="T913" s="285"/>
      <c r="AT913" s="286" t="s">
        <v>168</v>
      </c>
      <c r="AU913" s="286" t="s">
        <v>86</v>
      </c>
      <c r="AV913" s="276" t="s">
        <v>86</v>
      </c>
      <c r="AW913" s="276" t="s">
        <v>35</v>
      </c>
      <c r="AX913" s="276" t="s">
        <v>79</v>
      </c>
      <c r="AY913" s="286" t="s">
        <v>160</v>
      </c>
    </row>
    <row r="914" s="276" customFormat="true" ht="12.8" hidden="false" customHeight="false" outlineLevel="0" collapsed="false">
      <c r="B914" s="277"/>
      <c r="C914" s="278"/>
      <c r="D914" s="254" t="s">
        <v>168</v>
      </c>
      <c r="E914" s="279"/>
      <c r="F914" s="280" t="s">
        <v>2140</v>
      </c>
      <c r="G914" s="278"/>
      <c r="H914" s="279"/>
      <c r="I914" s="281"/>
      <c r="J914" s="278"/>
      <c r="K914" s="278"/>
      <c r="L914" s="282"/>
      <c r="M914" s="283"/>
      <c r="N914" s="284"/>
      <c r="O914" s="284"/>
      <c r="P914" s="284"/>
      <c r="Q914" s="284"/>
      <c r="R914" s="284"/>
      <c r="S914" s="284"/>
      <c r="T914" s="285"/>
      <c r="AT914" s="286" t="s">
        <v>168</v>
      </c>
      <c r="AU914" s="286" t="s">
        <v>86</v>
      </c>
      <c r="AV914" s="276" t="s">
        <v>86</v>
      </c>
      <c r="AW914" s="276" t="s">
        <v>35</v>
      </c>
      <c r="AX914" s="276" t="s">
        <v>79</v>
      </c>
      <c r="AY914" s="286" t="s">
        <v>160</v>
      </c>
    </row>
    <row r="915" s="31" customFormat="true" ht="16.5" hidden="false" customHeight="true" outlineLevel="0" collapsed="false">
      <c r="A915" s="24"/>
      <c r="B915" s="25"/>
      <c r="C915" s="237" t="s">
        <v>1111</v>
      </c>
      <c r="D915" s="237" t="s">
        <v>162</v>
      </c>
      <c r="E915" s="238" t="s">
        <v>2478</v>
      </c>
      <c r="F915" s="239" t="s">
        <v>2479</v>
      </c>
      <c r="G915" s="240" t="s">
        <v>2135</v>
      </c>
      <c r="H915" s="241" t="n">
        <v>7.227</v>
      </c>
      <c r="I915" s="242"/>
      <c r="J915" s="243" t="n">
        <f aca="false">ROUND(I915*H915,2)</f>
        <v>0</v>
      </c>
      <c r="K915" s="244"/>
      <c r="L915" s="30"/>
      <c r="M915" s="245"/>
      <c r="N915" s="246" t="s">
        <v>44</v>
      </c>
      <c r="O915" s="74"/>
      <c r="P915" s="247" t="n">
        <f aca="false">O915*H915</f>
        <v>0</v>
      </c>
      <c r="Q915" s="247" t="n">
        <v>0</v>
      </c>
      <c r="R915" s="247" t="n">
        <f aca="false">Q915*H915</f>
        <v>0</v>
      </c>
      <c r="S915" s="247" t="n">
        <v>0</v>
      </c>
      <c r="T915" s="248" t="n">
        <f aca="false">S915*H915</f>
        <v>0</v>
      </c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  <c r="AE915" s="24"/>
      <c r="AR915" s="249" t="s">
        <v>166</v>
      </c>
      <c r="AT915" s="249" t="s">
        <v>162</v>
      </c>
      <c r="AU915" s="249" t="s">
        <v>86</v>
      </c>
      <c r="AY915" s="3" t="s">
        <v>160</v>
      </c>
      <c r="BE915" s="250" t="n">
        <f aca="false">IF(N915="základní",J915,0)</f>
        <v>0</v>
      </c>
      <c r="BF915" s="250" t="n">
        <f aca="false">IF(N915="snížená",J915,0)</f>
        <v>0</v>
      </c>
      <c r="BG915" s="250" t="n">
        <f aca="false">IF(N915="zákl. přenesená",J915,0)</f>
        <v>0</v>
      </c>
      <c r="BH915" s="250" t="n">
        <f aca="false">IF(N915="sníž. přenesená",J915,0)</f>
        <v>0</v>
      </c>
      <c r="BI915" s="250" t="n">
        <f aca="false">IF(N915="nulová",J915,0)</f>
        <v>0</v>
      </c>
      <c r="BJ915" s="3" t="s">
        <v>86</v>
      </c>
      <c r="BK915" s="250" t="n">
        <f aca="false">ROUND(I915*H915,2)</f>
        <v>0</v>
      </c>
      <c r="BL915" s="3" t="s">
        <v>166</v>
      </c>
      <c r="BM915" s="249" t="s">
        <v>2480</v>
      </c>
    </row>
    <row r="916" s="251" customFormat="true" ht="12.8" hidden="false" customHeight="false" outlineLevel="0" collapsed="false">
      <c r="B916" s="252"/>
      <c r="C916" s="253"/>
      <c r="D916" s="254" t="s">
        <v>168</v>
      </c>
      <c r="E916" s="255"/>
      <c r="F916" s="256" t="s">
        <v>2146</v>
      </c>
      <c r="G916" s="253"/>
      <c r="H916" s="257" t="n">
        <v>7.227</v>
      </c>
      <c r="I916" s="258"/>
      <c r="J916" s="253"/>
      <c r="K916" s="253"/>
      <c r="L916" s="259"/>
      <c r="M916" s="260"/>
      <c r="N916" s="261"/>
      <c r="O916" s="261"/>
      <c r="P916" s="261"/>
      <c r="Q916" s="261"/>
      <c r="R916" s="261"/>
      <c r="S916" s="261"/>
      <c r="T916" s="262"/>
      <c r="AT916" s="263" t="s">
        <v>168</v>
      </c>
      <c r="AU916" s="263" t="s">
        <v>86</v>
      </c>
      <c r="AV916" s="251" t="s">
        <v>88</v>
      </c>
      <c r="AW916" s="251" t="s">
        <v>35</v>
      </c>
      <c r="AX916" s="251" t="s">
        <v>86</v>
      </c>
      <c r="AY916" s="263" t="s">
        <v>160</v>
      </c>
    </row>
    <row r="917" s="264" customFormat="true" ht="12.8" hidden="false" customHeight="false" outlineLevel="0" collapsed="false">
      <c r="B917" s="265"/>
      <c r="C917" s="266"/>
      <c r="D917" s="254" t="s">
        <v>168</v>
      </c>
      <c r="E917" s="267"/>
      <c r="F917" s="268" t="s">
        <v>2137</v>
      </c>
      <c r="G917" s="266"/>
      <c r="H917" s="269" t="n">
        <v>7.227</v>
      </c>
      <c r="I917" s="270"/>
      <c r="J917" s="266"/>
      <c r="K917" s="266"/>
      <c r="L917" s="271"/>
      <c r="M917" s="272"/>
      <c r="N917" s="273"/>
      <c r="O917" s="273"/>
      <c r="P917" s="273"/>
      <c r="Q917" s="273"/>
      <c r="R917" s="273"/>
      <c r="S917" s="273"/>
      <c r="T917" s="274"/>
      <c r="AT917" s="275" t="s">
        <v>168</v>
      </c>
      <c r="AU917" s="275" t="s">
        <v>86</v>
      </c>
      <c r="AV917" s="264" t="s">
        <v>166</v>
      </c>
      <c r="AW917" s="264" t="s">
        <v>35</v>
      </c>
      <c r="AX917" s="264" t="s">
        <v>79</v>
      </c>
      <c r="AY917" s="275" t="s">
        <v>160</v>
      </c>
    </row>
    <row r="918" s="276" customFormat="true" ht="12.8" hidden="false" customHeight="false" outlineLevel="0" collapsed="false">
      <c r="B918" s="277"/>
      <c r="C918" s="278"/>
      <c r="D918" s="254" t="s">
        <v>168</v>
      </c>
      <c r="E918" s="279"/>
      <c r="F918" s="280" t="s">
        <v>2138</v>
      </c>
      <c r="G918" s="278"/>
      <c r="H918" s="279"/>
      <c r="I918" s="281"/>
      <c r="J918" s="278"/>
      <c r="K918" s="278"/>
      <c r="L918" s="282"/>
      <c r="M918" s="283"/>
      <c r="N918" s="284"/>
      <c r="O918" s="284"/>
      <c r="P918" s="284"/>
      <c r="Q918" s="284"/>
      <c r="R918" s="284"/>
      <c r="S918" s="284"/>
      <c r="T918" s="285"/>
      <c r="AT918" s="286" t="s">
        <v>168</v>
      </c>
      <c r="AU918" s="286" t="s">
        <v>86</v>
      </c>
      <c r="AV918" s="276" t="s">
        <v>86</v>
      </c>
      <c r="AW918" s="276" t="s">
        <v>35</v>
      </c>
      <c r="AX918" s="276" t="s">
        <v>79</v>
      </c>
      <c r="AY918" s="286" t="s">
        <v>160</v>
      </c>
    </row>
    <row r="919" s="276" customFormat="true" ht="12.8" hidden="false" customHeight="false" outlineLevel="0" collapsed="false">
      <c r="B919" s="277"/>
      <c r="C919" s="278"/>
      <c r="D919" s="254" t="s">
        <v>168</v>
      </c>
      <c r="E919" s="279"/>
      <c r="F919" s="280" t="s">
        <v>2139</v>
      </c>
      <c r="G919" s="278"/>
      <c r="H919" s="279"/>
      <c r="I919" s="281"/>
      <c r="J919" s="278"/>
      <c r="K919" s="278"/>
      <c r="L919" s="282"/>
      <c r="M919" s="283"/>
      <c r="N919" s="284"/>
      <c r="O919" s="284"/>
      <c r="P919" s="284"/>
      <c r="Q919" s="284"/>
      <c r="R919" s="284"/>
      <c r="S919" s="284"/>
      <c r="T919" s="285"/>
      <c r="AT919" s="286" t="s">
        <v>168</v>
      </c>
      <c r="AU919" s="286" t="s">
        <v>86</v>
      </c>
      <c r="AV919" s="276" t="s">
        <v>86</v>
      </c>
      <c r="AW919" s="276" t="s">
        <v>35</v>
      </c>
      <c r="AX919" s="276" t="s">
        <v>79</v>
      </c>
      <c r="AY919" s="286" t="s">
        <v>160</v>
      </c>
    </row>
    <row r="920" s="276" customFormat="true" ht="12.8" hidden="false" customHeight="false" outlineLevel="0" collapsed="false">
      <c r="B920" s="277"/>
      <c r="C920" s="278"/>
      <c r="D920" s="254" t="s">
        <v>168</v>
      </c>
      <c r="E920" s="279"/>
      <c r="F920" s="280" t="s">
        <v>2140</v>
      </c>
      <c r="G920" s="278"/>
      <c r="H920" s="279"/>
      <c r="I920" s="281"/>
      <c r="J920" s="278"/>
      <c r="K920" s="278"/>
      <c r="L920" s="282"/>
      <c r="M920" s="283"/>
      <c r="N920" s="284"/>
      <c r="O920" s="284"/>
      <c r="P920" s="284"/>
      <c r="Q920" s="284"/>
      <c r="R920" s="284"/>
      <c r="S920" s="284"/>
      <c r="T920" s="285"/>
      <c r="AT920" s="286" t="s">
        <v>168</v>
      </c>
      <c r="AU920" s="286" t="s">
        <v>86</v>
      </c>
      <c r="AV920" s="276" t="s">
        <v>86</v>
      </c>
      <c r="AW920" s="276" t="s">
        <v>35</v>
      </c>
      <c r="AX920" s="276" t="s">
        <v>79</v>
      </c>
      <c r="AY920" s="286" t="s">
        <v>160</v>
      </c>
    </row>
    <row r="921" s="31" customFormat="true" ht="16.5" hidden="false" customHeight="true" outlineLevel="0" collapsed="false">
      <c r="A921" s="24"/>
      <c r="B921" s="25"/>
      <c r="C921" s="237" t="s">
        <v>1115</v>
      </c>
      <c r="D921" s="237" t="s">
        <v>162</v>
      </c>
      <c r="E921" s="238" t="s">
        <v>2481</v>
      </c>
      <c r="F921" s="239" t="s">
        <v>2482</v>
      </c>
      <c r="G921" s="240" t="s">
        <v>2135</v>
      </c>
      <c r="H921" s="241" t="n">
        <v>0.602</v>
      </c>
      <c r="I921" s="242"/>
      <c r="J921" s="243" t="n">
        <f aca="false">ROUND(I921*H921,2)</f>
        <v>0</v>
      </c>
      <c r="K921" s="244"/>
      <c r="L921" s="30"/>
      <c r="M921" s="245"/>
      <c r="N921" s="246" t="s">
        <v>44</v>
      </c>
      <c r="O921" s="74"/>
      <c r="P921" s="247" t="n">
        <f aca="false">O921*H921</f>
        <v>0</v>
      </c>
      <c r="Q921" s="247" t="n">
        <v>0</v>
      </c>
      <c r="R921" s="247" t="n">
        <f aca="false">Q921*H921</f>
        <v>0</v>
      </c>
      <c r="S921" s="247" t="n">
        <v>0</v>
      </c>
      <c r="T921" s="248" t="n">
        <f aca="false">S921*H921</f>
        <v>0</v>
      </c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  <c r="AE921" s="24"/>
      <c r="AR921" s="249" t="s">
        <v>166</v>
      </c>
      <c r="AT921" s="249" t="s">
        <v>162</v>
      </c>
      <c r="AU921" s="249" t="s">
        <v>86</v>
      </c>
      <c r="AY921" s="3" t="s">
        <v>160</v>
      </c>
      <c r="BE921" s="250" t="n">
        <f aca="false">IF(N921="základní",J921,0)</f>
        <v>0</v>
      </c>
      <c r="BF921" s="250" t="n">
        <f aca="false">IF(N921="snížená",J921,0)</f>
        <v>0</v>
      </c>
      <c r="BG921" s="250" t="n">
        <f aca="false">IF(N921="zákl. přenesená",J921,0)</f>
        <v>0</v>
      </c>
      <c r="BH921" s="250" t="n">
        <f aca="false">IF(N921="sníž. přenesená",J921,0)</f>
        <v>0</v>
      </c>
      <c r="BI921" s="250" t="n">
        <f aca="false">IF(N921="nulová",J921,0)</f>
        <v>0</v>
      </c>
      <c r="BJ921" s="3" t="s">
        <v>86</v>
      </c>
      <c r="BK921" s="250" t="n">
        <f aca="false">ROUND(I921*H921,2)</f>
        <v>0</v>
      </c>
      <c r="BL921" s="3" t="s">
        <v>166</v>
      </c>
      <c r="BM921" s="249" t="s">
        <v>2483</v>
      </c>
    </row>
    <row r="922" s="251" customFormat="true" ht="12.8" hidden="false" customHeight="false" outlineLevel="0" collapsed="false">
      <c r="B922" s="252"/>
      <c r="C922" s="253"/>
      <c r="D922" s="254" t="s">
        <v>168</v>
      </c>
      <c r="E922" s="255"/>
      <c r="F922" s="256" t="s">
        <v>2136</v>
      </c>
      <c r="G922" s="253"/>
      <c r="H922" s="257" t="n">
        <v>0.602</v>
      </c>
      <c r="I922" s="258"/>
      <c r="J922" s="253"/>
      <c r="K922" s="253"/>
      <c r="L922" s="259"/>
      <c r="M922" s="260"/>
      <c r="N922" s="261"/>
      <c r="O922" s="261"/>
      <c r="P922" s="261"/>
      <c r="Q922" s="261"/>
      <c r="R922" s="261"/>
      <c r="S922" s="261"/>
      <c r="T922" s="262"/>
      <c r="AT922" s="263" t="s">
        <v>168</v>
      </c>
      <c r="AU922" s="263" t="s">
        <v>86</v>
      </c>
      <c r="AV922" s="251" t="s">
        <v>88</v>
      </c>
      <c r="AW922" s="251" t="s">
        <v>35</v>
      </c>
      <c r="AX922" s="251" t="s">
        <v>86</v>
      </c>
      <c r="AY922" s="263" t="s">
        <v>160</v>
      </c>
    </row>
    <row r="923" s="264" customFormat="true" ht="12.8" hidden="false" customHeight="false" outlineLevel="0" collapsed="false">
      <c r="B923" s="265"/>
      <c r="C923" s="266"/>
      <c r="D923" s="254" t="s">
        <v>168</v>
      </c>
      <c r="E923" s="267"/>
      <c r="F923" s="268" t="s">
        <v>2137</v>
      </c>
      <c r="G923" s="266"/>
      <c r="H923" s="269" t="n">
        <v>0.602</v>
      </c>
      <c r="I923" s="270"/>
      <c r="J923" s="266"/>
      <c r="K923" s="266"/>
      <c r="L923" s="271"/>
      <c r="M923" s="272"/>
      <c r="N923" s="273"/>
      <c r="O923" s="273"/>
      <c r="P923" s="273"/>
      <c r="Q923" s="273"/>
      <c r="R923" s="273"/>
      <c r="S923" s="273"/>
      <c r="T923" s="274"/>
      <c r="AT923" s="275" t="s">
        <v>168</v>
      </c>
      <c r="AU923" s="275" t="s">
        <v>86</v>
      </c>
      <c r="AV923" s="264" t="s">
        <v>166</v>
      </c>
      <c r="AW923" s="264" t="s">
        <v>35</v>
      </c>
      <c r="AX923" s="264" t="s">
        <v>79</v>
      </c>
      <c r="AY923" s="275" t="s">
        <v>160</v>
      </c>
    </row>
    <row r="924" s="276" customFormat="true" ht="12.8" hidden="false" customHeight="false" outlineLevel="0" collapsed="false">
      <c r="B924" s="277"/>
      <c r="C924" s="278"/>
      <c r="D924" s="254" t="s">
        <v>168</v>
      </c>
      <c r="E924" s="279"/>
      <c r="F924" s="280" t="s">
        <v>2138</v>
      </c>
      <c r="G924" s="278"/>
      <c r="H924" s="279"/>
      <c r="I924" s="281"/>
      <c r="J924" s="278"/>
      <c r="K924" s="278"/>
      <c r="L924" s="282"/>
      <c r="M924" s="283"/>
      <c r="N924" s="284"/>
      <c r="O924" s="284"/>
      <c r="P924" s="284"/>
      <c r="Q924" s="284"/>
      <c r="R924" s="284"/>
      <c r="S924" s="284"/>
      <c r="T924" s="285"/>
      <c r="AT924" s="286" t="s">
        <v>168</v>
      </c>
      <c r="AU924" s="286" t="s">
        <v>86</v>
      </c>
      <c r="AV924" s="276" t="s">
        <v>86</v>
      </c>
      <c r="AW924" s="276" t="s">
        <v>35</v>
      </c>
      <c r="AX924" s="276" t="s">
        <v>79</v>
      </c>
      <c r="AY924" s="286" t="s">
        <v>160</v>
      </c>
    </row>
    <row r="925" s="276" customFormat="true" ht="12.8" hidden="false" customHeight="false" outlineLevel="0" collapsed="false">
      <c r="B925" s="277"/>
      <c r="C925" s="278"/>
      <c r="D925" s="254" t="s">
        <v>168</v>
      </c>
      <c r="E925" s="279"/>
      <c r="F925" s="280" t="s">
        <v>2139</v>
      </c>
      <c r="G925" s="278"/>
      <c r="H925" s="279"/>
      <c r="I925" s="281"/>
      <c r="J925" s="278"/>
      <c r="K925" s="278"/>
      <c r="L925" s="282"/>
      <c r="M925" s="283"/>
      <c r="N925" s="284"/>
      <c r="O925" s="284"/>
      <c r="P925" s="284"/>
      <c r="Q925" s="284"/>
      <c r="R925" s="284"/>
      <c r="S925" s="284"/>
      <c r="T925" s="285"/>
      <c r="AT925" s="286" t="s">
        <v>168</v>
      </c>
      <c r="AU925" s="286" t="s">
        <v>86</v>
      </c>
      <c r="AV925" s="276" t="s">
        <v>86</v>
      </c>
      <c r="AW925" s="276" t="s">
        <v>35</v>
      </c>
      <c r="AX925" s="276" t="s">
        <v>79</v>
      </c>
      <c r="AY925" s="286" t="s">
        <v>160</v>
      </c>
    </row>
    <row r="926" s="276" customFormat="true" ht="12.8" hidden="false" customHeight="false" outlineLevel="0" collapsed="false">
      <c r="B926" s="277"/>
      <c r="C926" s="278"/>
      <c r="D926" s="254" t="s">
        <v>168</v>
      </c>
      <c r="E926" s="279"/>
      <c r="F926" s="280" t="s">
        <v>2140</v>
      </c>
      <c r="G926" s="278"/>
      <c r="H926" s="279"/>
      <c r="I926" s="281"/>
      <c r="J926" s="278"/>
      <c r="K926" s="278"/>
      <c r="L926" s="282"/>
      <c r="M926" s="283"/>
      <c r="N926" s="284"/>
      <c r="O926" s="284"/>
      <c r="P926" s="284"/>
      <c r="Q926" s="284"/>
      <c r="R926" s="284"/>
      <c r="S926" s="284"/>
      <c r="T926" s="285"/>
      <c r="AT926" s="286" t="s">
        <v>168</v>
      </c>
      <c r="AU926" s="286" t="s">
        <v>86</v>
      </c>
      <c r="AV926" s="276" t="s">
        <v>86</v>
      </c>
      <c r="AW926" s="276" t="s">
        <v>35</v>
      </c>
      <c r="AX926" s="276" t="s">
        <v>79</v>
      </c>
      <c r="AY926" s="286" t="s">
        <v>160</v>
      </c>
    </row>
    <row r="927" s="31" customFormat="true" ht="16.5" hidden="false" customHeight="true" outlineLevel="0" collapsed="false">
      <c r="A927" s="24"/>
      <c r="B927" s="25"/>
      <c r="C927" s="237" t="s">
        <v>1119</v>
      </c>
      <c r="D927" s="237" t="s">
        <v>162</v>
      </c>
      <c r="E927" s="238" t="s">
        <v>2484</v>
      </c>
      <c r="F927" s="239" t="s">
        <v>2485</v>
      </c>
      <c r="G927" s="240" t="s">
        <v>2135</v>
      </c>
      <c r="H927" s="241" t="n">
        <v>31.318</v>
      </c>
      <c r="I927" s="242"/>
      <c r="J927" s="243" t="n">
        <f aca="false">ROUND(I927*H927,2)</f>
        <v>0</v>
      </c>
      <c r="K927" s="244"/>
      <c r="L927" s="30"/>
      <c r="M927" s="245"/>
      <c r="N927" s="246" t="s">
        <v>44</v>
      </c>
      <c r="O927" s="74"/>
      <c r="P927" s="247" t="n">
        <f aca="false">O927*H927</f>
        <v>0</v>
      </c>
      <c r="Q927" s="247" t="n">
        <v>0</v>
      </c>
      <c r="R927" s="247" t="n">
        <f aca="false">Q927*H927</f>
        <v>0</v>
      </c>
      <c r="S927" s="247" t="n">
        <v>0</v>
      </c>
      <c r="T927" s="248" t="n">
        <f aca="false">S927*H927</f>
        <v>0</v>
      </c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  <c r="AE927" s="24"/>
      <c r="AR927" s="249" t="s">
        <v>166</v>
      </c>
      <c r="AT927" s="249" t="s">
        <v>162</v>
      </c>
      <c r="AU927" s="249" t="s">
        <v>86</v>
      </c>
      <c r="AY927" s="3" t="s">
        <v>160</v>
      </c>
      <c r="BE927" s="250" t="n">
        <f aca="false">IF(N927="základní",J927,0)</f>
        <v>0</v>
      </c>
      <c r="BF927" s="250" t="n">
        <f aca="false">IF(N927="snížená",J927,0)</f>
        <v>0</v>
      </c>
      <c r="BG927" s="250" t="n">
        <f aca="false">IF(N927="zákl. přenesená",J927,0)</f>
        <v>0</v>
      </c>
      <c r="BH927" s="250" t="n">
        <f aca="false">IF(N927="sníž. přenesená",J927,0)</f>
        <v>0</v>
      </c>
      <c r="BI927" s="250" t="n">
        <f aca="false">IF(N927="nulová",J927,0)</f>
        <v>0</v>
      </c>
      <c r="BJ927" s="3" t="s">
        <v>86</v>
      </c>
      <c r="BK927" s="250" t="n">
        <f aca="false">ROUND(I927*H927,2)</f>
        <v>0</v>
      </c>
      <c r="BL927" s="3" t="s">
        <v>166</v>
      </c>
      <c r="BM927" s="249" t="s">
        <v>2486</v>
      </c>
    </row>
    <row r="928" s="251" customFormat="true" ht="12.8" hidden="false" customHeight="false" outlineLevel="0" collapsed="false">
      <c r="B928" s="252"/>
      <c r="C928" s="253"/>
      <c r="D928" s="254" t="s">
        <v>168</v>
      </c>
      <c r="E928" s="255"/>
      <c r="F928" s="256" t="s">
        <v>2487</v>
      </c>
      <c r="G928" s="253"/>
      <c r="H928" s="257" t="n">
        <v>31.318</v>
      </c>
      <c r="I928" s="258"/>
      <c r="J928" s="253"/>
      <c r="K928" s="253"/>
      <c r="L928" s="259"/>
      <c r="M928" s="260"/>
      <c r="N928" s="261"/>
      <c r="O928" s="261"/>
      <c r="P928" s="261"/>
      <c r="Q928" s="261"/>
      <c r="R928" s="261"/>
      <c r="S928" s="261"/>
      <c r="T928" s="262"/>
      <c r="AT928" s="263" t="s">
        <v>168</v>
      </c>
      <c r="AU928" s="263" t="s">
        <v>86</v>
      </c>
      <c r="AV928" s="251" t="s">
        <v>88</v>
      </c>
      <c r="AW928" s="251" t="s">
        <v>35</v>
      </c>
      <c r="AX928" s="251" t="s">
        <v>86</v>
      </c>
      <c r="AY928" s="263" t="s">
        <v>160</v>
      </c>
    </row>
    <row r="929" s="264" customFormat="true" ht="12.8" hidden="false" customHeight="false" outlineLevel="0" collapsed="false">
      <c r="B929" s="265"/>
      <c r="C929" s="266"/>
      <c r="D929" s="254" t="s">
        <v>168</v>
      </c>
      <c r="E929" s="267"/>
      <c r="F929" s="268" t="s">
        <v>2137</v>
      </c>
      <c r="G929" s="266"/>
      <c r="H929" s="269" t="n">
        <v>31.318</v>
      </c>
      <c r="I929" s="270"/>
      <c r="J929" s="266"/>
      <c r="K929" s="266"/>
      <c r="L929" s="271"/>
      <c r="M929" s="272"/>
      <c r="N929" s="273"/>
      <c r="O929" s="273"/>
      <c r="P929" s="273"/>
      <c r="Q929" s="273"/>
      <c r="R929" s="273"/>
      <c r="S929" s="273"/>
      <c r="T929" s="274"/>
      <c r="AT929" s="275" t="s">
        <v>168</v>
      </c>
      <c r="AU929" s="275" t="s">
        <v>86</v>
      </c>
      <c r="AV929" s="264" t="s">
        <v>166</v>
      </c>
      <c r="AW929" s="264" t="s">
        <v>35</v>
      </c>
      <c r="AX929" s="264" t="s">
        <v>79</v>
      </c>
      <c r="AY929" s="275" t="s">
        <v>160</v>
      </c>
    </row>
    <row r="930" s="276" customFormat="true" ht="12.8" hidden="false" customHeight="false" outlineLevel="0" collapsed="false">
      <c r="B930" s="277"/>
      <c r="C930" s="278"/>
      <c r="D930" s="254" t="s">
        <v>168</v>
      </c>
      <c r="E930" s="279"/>
      <c r="F930" s="280" t="s">
        <v>2138</v>
      </c>
      <c r="G930" s="278"/>
      <c r="H930" s="279"/>
      <c r="I930" s="281"/>
      <c r="J930" s="278"/>
      <c r="K930" s="278"/>
      <c r="L930" s="282"/>
      <c r="M930" s="283"/>
      <c r="N930" s="284"/>
      <c r="O930" s="284"/>
      <c r="P930" s="284"/>
      <c r="Q930" s="284"/>
      <c r="R930" s="284"/>
      <c r="S930" s="284"/>
      <c r="T930" s="285"/>
      <c r="AT930" s="286" t="s">
        <v>168</v>
      </c>
      <c r="AU930" s="286" t="s">
        <v>86</v>
      </c>
      <c r="AV930" s="276" t="s">
        <v>86</v>
      </c>
      <c r="AW930" s="276" t="s">
        <v>35</v>
      </c>
      <c r="AX930" s="276" t="s">
        <v>79</v>
      </c>
      <c r="AY930" s="286" t="s">
        <v>160</v>
      </c>
    </row>
    <row r="931" s="276" customFormat="true" ht="12.8" hidden="false" customHeight="false" outlineLevel="0" collapsed="false">
      <c r="B931" s="277"/>
      <c r="C931" s="278"/>
      <c r="D931" s="254" t="s">
        <v>168</v>
      </c>
      <c r="E931" s="279"/>
      <c r="F931" s="280" t="s">
        <v>2139</v>
      </c>
      <c r="G931" s="278"/>
      <c r="H931" s="279"/>
      <c r="I931" s="281"/>
      <c r="J931" s="278"/>
      <c r="K931" s="278"/>
      <c r="L931" s="282"/>
      <c r="M931" s="283"/>
      <c r="N931" s="284"/>
      <c r="O931" s="284"/>
      <c r="P931" s="284"/>
      <c r="Q931" s="284"/>
      <c r="R931" s="284"/>
      <c r="S931" s="284"/>
      <c r="T931" s="285"/>
      <c r="AT931" s="286" t="s">
        <v>168</v>
      </c>
      <c r="AU931" s="286" t="s">
        <v>86</v>
      </c>
      <c r="AV931" s="276" t="s">
        <v>86</v>
      </c>
      <c r="AW931" s="276" t="s">
        <v>35</v>
      </c>
      <c r="AX931" s="276" t="s">
        <v>79</v>
      </c>
      <c r="AY931" s="286" t="s">
        <v>160</v>
      </c>
    </row>
    <row r="932" s="276" customFormat="true" ht="12.8" hidden="false" customHeight="false" outlineLevel="0" collapsed="false">
      <c r="B932" s="277"/>
      <c r="C932" s="278"/>
      <c r="D932" s="254" t="s">
        <v>168</v>
      </c>
      <c r="E932" s="279"/>
      <c r="F932" s="280" t="s">
        <v>2140</v>
      </c>
      <c r="G932" s="278"/>
      <c r="H932" s="279"/>
      <c r="I932" s="281"/>
      <c r="J932" s="278"/>
      <c r="K932" s="278"/>
      <c r="L932" s="282"/>
      <c r="M932" s="283"/>
      <c r="N932" s="284"/>
      <c r="O932" s="284"/>
      <c r="P932" s="284"/>
      <c r="Q932" s="284"/>
      <c r="R932" s="284"/>
      <c r="S932" s="284"/>
      <c r="T932" s="285"/>
      <c r="AT932" s="286" t="s">
        <v>168</v>
      </c>
      <c r="AU932" s="286" t="s">
        <v>86</v>
      </c>
      <c r="AV932" s="276" t="s">
        <v>86</v>
      </c>
      <c r="AW932" s="276" t="s">
        <v>35</v>
      </c>
      <c r="AX932" s="276" t="s">
        <v>79</v>
      </c>
      <c r="AY932" s="286" t="s">
        <v>160</v>
      </c>
    </row>
    <row r="933" s="31" customFormat="true" ht="16.5" hidden="false" customHeight="true" outlineLevel="0" collapsed="false">
      <c r="A933" s="24"/>
      <c r="B933" s="25"/>
      <c r="C933" s="237" t="s">
        <v>1128</v>
      </c>
      <c r="D933" s="237" t="s">
        <v>162</v>
      </c>
      <c r="E933" s="238" t="s">
        <v>2488</v>
      </c>
      <c r="F933" s="239" t="s">
        <v>2489</v>
      </c>
      <c r="G933" s="240" t="s">
        <v>2135</v>
      </c>
      <c r="H933" s="241" t="n">
        <v>180.679</v>
      </c>
      <c r="I933" s="242"/>
      <c r="J933" s="243" t="n">
        <f aca="false">ROUND(I933*H933,2)</f>
        <v>0</v>
      </c>
      <c r="K933" s="244"/>
      <c r="L933" s="30"/>
      <c r="M933" s="245"/>
      <c r="N933" s="246" t="s">
        <v>44</v>
      </c>
      <c r="O933" s="74"/>
      <c r="P933" s="247" t="n">
        <f aca="false">O933*H933</f>
        <v>0</v>
      </c>
      <c r="Q933" s="247" t="n">
        <v>0</v>
      </c>
      <c r="R933" s="247" t="n">
        <f aca="false">Q933*H933</f>
        <v>0</v>
      </c>
      <c r="S933" s="247" t="n">
        <v>0</v>
      </c>
      <c r="T933" s="248" t="n">
        <f aca="false">S933*H933</f>
        <v>0</v>
      </c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  <c r="AE933" s="24"/>
      <c r="AR933" s="249" t="s">
        <v>166</v>
      </c>
      <c r="AT933" s="249" t="s">
        <v>162</v>
      </c>
      <c r="AU933" s="249" t="s">
        <v>86</v>
      </c>
      <c r="AY933" s="3" t="s">
        <v>160</v>
      </c>
      <c r="BE933" s="250" t="n">
        <f aca="false">IF(N933="základní",J933,0)</f>
        <v>0</v>
      </c>
      <c r="BF933" s="250" t="n">
        <f aca="false">IF(N933="snížená",J933,0)</f>
        <v>0</v>
      </c>
      <c r="BG933" s="250" t="n">
        <f aca="false">IF(N933="zákl. přenesená",J933,0)</f>
        <v>0</v>
      </c>
      <c r="BH933" s="250" t="n">
        <f aca="false">IF(N933="sníž. přenesená",J933,0)</f>
        <v>0</v>
      </c>
      <c r="BI933" s="250" t="n">
        <f aca="false">IF(N933="nulová",J933,0)</f>
        <v>0</v>
      </c>
      <c r="BJ933" s="3" t="s">
        <v>86</v>
      </c>
      <c r="BK933" s="250" t="n">
        <f aca="false">ROUND(I933*H933,2)</f>
        <v>0</v>
      </c>
      <c r="BL933" s="3" t="s">
        <v>166</v>
      </c>
      <c r="BM933" s="249" t="s">
        <v>2490</v>
      </c>
    </row>
    <row r="934" s="251" customFormat="true" ht="12.8" hidden="false" customHeight="false" outlineLevel="0" collapsed="false">
      <c r="B934" s="252"/>
      <c r="C934" s="253"/>
      <c r="D934" s="254" t="s">
        <v>168</v>
      </c>
      <c r="E934" s="255"/>
      <c r="F934" s="256" t="s">
        <v>2491</v>
      </c>
      <c r="G934" s="253"/>
      <c r="H934" s="257" t="n">
        <v>180.679</v>
      </c>
      <c r="I934" s="258"/>
      <c r="J934" s="253"/>
      <c r="K934" s="253"/>
      <c r="L934" s="259"/>
      <c r="M934" s="260"/>
      <c r="N934" s="261"/>
      <c r="O934" s="261"/>
      <c r="P934" s="261"/>
      <c r="Q934" s="261"/>
      <c r="R934" s="261"/>
      <c r="S934" s="261"/>
      <c r="T934" s="262"/>
      <c r="AT934" s="263" t="s">
        <v>168</v>
      </c>
      <c r="AU934" s="263" t="s">
        <v>86</v>
      </c>
      <c r="AV934" s="251" t="s">
        <v>88</v>
      </c>
      <c r="AW934" s="251" t="s">
        <v>35</v>
      </c>
      <c r="AX934" s="251" t="s">
        <v>86</v>
      </c>
      <c r="AY934" s="263" t="s">
        <v>160</v>
      </c>
    </row>
    <row r="935" s="264" customFormat="true" ht="12.8" hidden="false" customHeight="false" outlineLevel="0" collapsed="false">
      <c r="B935" s="265"/>
      <c r="C935" s="266"/>
      <c r="D935" s="254" t="s">
        <v>168</v>
      </c>
      <c r="E935" s="267"/>
      <c r="F935" s="268" t="s">
        <v>2137</v>
      </c>
      <c r="G935" s="266"/>
      <c r="H935" s="269" t="n">
        <v>180.679</v>
      </c>
      <c r="I935" s="270"/>
      <c r="J935" s="266"/>
      <c r="K935" s="266"/>
      <c r="L935" s="271"/>
      <c r="M935" s="272"/>
      <c r="N935" s="273"/>
      <c r="O935" s="273"/>
      <c r="P935" s="273"/>
      <c r="Q935" s="273"/>
      <c r="R935" s="273"/>
      <c r="S935" s="273"/>
      <c r="T935" s="274"/>
      <c r="AT935" s="275" t="s">
        <v>168</v>
      </c>
      <c r="AU935" s="275" t="s">
        <v>86</v>
      </c>
      <c r="AV935" s="264" t="s">
        <v>166</v>
      </c>
      <c r="AW935" s="264" t="s">
        <v>35</v>
      </c>
      <c r="AX935" s="264" t="s">
        <v>79</v>
      </c>
      <c r="AY935" s="275" t="s">
        <v>160</v>
      </c>
    </row>
    <row r="936" s="276" customFormat="true" ht="12.8" hidden="false" customHeight="false" outlineLevel="0" collapsed="false">
      <c r="B936" s="277"/>
      <c r="C936" s="278"/>
      <c r="D936" s="254" t="s">
        <v>168</v>
      </c>
      <c r="E936" s="279"/>
      <c r="F936" s="280" t="s">
        <v>2138</v>
      </c>
      <c r="G936" s="278"/>
      <c r="H936" s="279"/>
      <c r="I936" s="281"/>
      <c r="J936" s="278"/>
      <c r="K936" s="278"/>
      <c r="L936" s="282"/>
      <c r="M936" s="283"/>
      <c r="N936" s="284"/>
      <c r="O936" s="284"/>
      <c r="P936" s="284"/>
      <c r="Q936" s="284"/>
      <c r="R936" s="284"/>
      <c r="S936" s="284"/>
      <c r="T936" s="285"/>
      <c r="AT936" s="286" t="s">
        <v>168</v>
      </c>
      <c r="AU936" s="286" t="s">
        <v>86</v>
      </c>
      <c r="AV936" s="276" t="s">
        <v>86</v>
      </c>
      <c r="AW936" s="276" t="s">
        <v>35</v>
      </c>
      <c r="AX936" s="276" t="s">
        <v>79</v>
      </c>
      <c r="AY936" s="286" t="s">
        <v>160</v>
      </c>
    </row>
    <row r="937" s="276" customFormat="true" ht="12.8" hidden="false" customHeight="false" outlineLevel="0" collapsed="false">
      <c r="B937" s="277"/>
      <c r="C937" s="278"/>
      <c r="D937" s="254" t="s">
        <v>168</v>
      </c>
      <c r="E937" s="279"/>
      <c r="F937" s="280" t="s">
        <v>2139</v>
      </c>
      <c r="G937" s="278"/>
      <c r="H937" s="279"/>
      <c r="I937" s="281"/>
      <c r="J937" s="278"/>
      <c r="K937" s="278"/>
      <c r="L937" s="282"/>
      <c r="M937" s="283"/>
      <c r="N937" s="284"/>
      <c r="O937" s="284"/>
      <c r="P937" s="284"/>
      <c r="Q937" s="284"/>
      <c r="R937" s="284"/>
      <c r="S937" s="284"/>
      <c r="T937" s="285"/>
      <c r="AT937" s="286" t="s">
        <v>168</v>
      </c>
      <c r="AU937" s="286" t="s">
        <v>86</v>
      </c>
      <c r="AV937" s="276" t="s">
        <v>86</v>
      </c>
      <c r="AW937" s="276" t="s">
        <v>35</v>
      </c>
      <c r="AX937" s="276" t="s">
        <v>79</v>
      </c>
      <c r="AY937" s="286" t="s">
        <v>160</v>
      </c>
    </row>
    <row r="938" s="276" customFormat="true" ht="12.8" hidden="false" customHeight="false" outlineLevel="0" collapsed="false">
      <c r="B938" s="277"/>
      <c r="C938" s="278"/>
      <c r="D938" s="254" t="s">
        <v>168</v>
      </c>
      <c r="E938" s="279"/>
      <c r="F938" s="280" t="s">
        <v>2140</v>
      </c>
      <c r="G938" s="278"/>
      <c r="H938" s="279"/>
      <c r="I938" s="281"/>
      <c r="J938" s="278"/>
      <c r="K938" s="278"/>
      <c r="L938" s="282"/>
      <c r="M938" s="283"/>
      <c r="N938" s="284"/>
      <c r="O938" s="284"/>
      <c r="P938" s="284"/>
      <c r="Q938" s="284"/>
      <c r="R938" s="284"/>
      <c r="S938" s="284"/>
      <c r="T938" s="285"/>
      <c r="AT938" s="286" t="s">
        <v>168</v>
      </c>
      <c r="AU938" s="286" t="s">
        <v>86</v>
      </c>
      <c r="AV938" s="276" t="s">
        <v>86</v>
      </c>
      <c r="AW938" s="276" t="s">
        <v>35</v>
      </c>
      <c r="AX938" s="276" t="s">
        <v>79</v>
      </c>
      <c r="AY938" s="286" t="s">
        <v>160</v>
      </c>
    </row>
    <row r="939" s="31" customFormat="true" ht="16.5" hidden="false" customHeight="true" outlineLevel="0" collapsed="false">
      <c r="A939" s="24"/>
      <c r="B939" s="25"/>
      <c r="C939" s="237" t="s">
        <v>1135</v>
      </c>
      <c r="D939" s="237" t="s">
        <v>162</v>
      </c>
      <c r="E939" s="238" t="s">
        <v>2492</v>
      </c>
      <c r="F939" s="239" t="s">
        <v>2493</v>
      </c>
      <c r="G939" s="240" t="s">
        <v>2135</v>
      </c>
      <c r="H939" s="241" t="n">
        <v>27.102</v>
      </c>
      <c r="I939" s="242"/>
      <c r="J939" s="243" t="n">
        <f aca="false">ROUND(I939*H939,2)</f>
        <v>0</v>
      </c>
      <c r="K939" s="244"/>
      <c r="L939" s="30"/>
      <c r="M939" s="245"/>
      <c r="N939" s="246" t="s">
        <v>44</v>
      </c>
      <c r="O939" s="74"/>
      <c r="P939" s="247" t="n">
        <f aca="false">O939*H939</f>
        <v>0</v>
      </c>
      <c r="Q939" s="247" t="n">
        <v>0</v>
      </c>
      <c r="R939" s="247" t="n">
        <f aca="false">Q939*H939</f>
        <v>0</v>
      </c>
      <c r="S939" s="247" t="n">
        <v>0</v>
      </c>
      <c r="T939" s="248" t="n">
        <f aca="false">S939*H939</f>
        <v>0</v>
      </c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  <c r="AE939" s="24"/>
      <c r="AR939" s="249" t="s">
        <v>166</v>
      </c>
      <c r="AT939" s="249" t="s">
        <v>162</v>
      </c>
      <c r="AU939" s="249" t="s">
        <v>86</v>
      </c>
      <c r="AY939" s="3" t="s">
        <v>160</v>
      </c>
      <c r="BE939" s="250" t="n">
        <f aca="false">IF(N939="základní",J939,0)</f>
        <v>0</v>
      </c>
      <c r="BF939" s="250" t="n">
        <f aca="false">IF(N939="snížená",J939,0)</f>
        <v>0</v>
      </c>
      <c r="BG939" s="250" t="n">
        <f aca="false">IF(N939="zákl. přenesená",J939,0)</f>
        <v>0</v>
      </c>
      <c r="BH939" s="250" t="n">
        <f aca="false">IF(N939="sníž. přenesená",J939,0)</f>
        <v>0</v>
      </c>
      <c r="BI939" s="250" t="n">
        <f aca="false">IF(N939="nulová",J939,0)</f>
        <v>0</v>
      </c>
      <c r="BJ939" s="3" t="s">
        <v>86</v>
      </c>
      <c r="BK939" s="250" t="n">
        <f aca="false">ROUND(I939*H939,2)</f>
        <v>0</v>
      </c>
      <c r="BL939" s="3" t="s">
        <v>166</v>
      </c>
      <c r="BM939" s="249" t="s">
        <v>2494</v>
      </c>
    </row>
    <row r="940" s="251" customFormat="true" ht="12.8" hidden="false" customHeight="false" outlineLevel="0" collapsed="false">
      <c r="B940" s="252"/>
      <c r="C940" s="253"/>
      <c r="D940" s="254" t="s">
        <v>168</v>
      </c>
      <c r="E940" s="255"/>
      <c r="F940" s="256" t="s">
        <v>2272</v>
      </c>
      <c r="G940" s="253"/>
      <c r="H940" s="257" t="n">
        <v>27.102</v>
      </c>
      <c r="I940" s="258"/>
      <c r="J940" s="253"/>
      <c r="K940" s="253"/>
      <c r="L940" s="259"/>
      <c r="M940" s="260"/>
      <c r="N940" s="261"/>
      <c r="O940" s="261"/>
      <c r="P940" s="261"/>
      <c r="Q940" s="261"/>
      <c r="R940" s="261"/>
      <c r="S940" s="261"/>
      <c r="T940" s="262"/>
      <c r="AT940" s="263" t="s">
        <v>168</v>
      </c>
      <c r="AU940" s="263" t="s">
        <v>86</v>
      </c>
      <c r="AV940" s="251" t="s">
        <v>88</v>
      </c>
      <c r="AW940" s="251" t="s">
        <v>35</v>
      </c>
      <c r="AX940" s="251" t="s">
        <v>86</v>
      </c>
      <c r="AY940" s="263" t="s">
        <v>160</v>
      </c>
    </row>
    <row r="941" s="264" customFormat="true" ht="12.8" hidden="false" customHeight="false" outlineLevel="0" collapsed="false">
      <c r="B941" s="265"/>
      <c r="C941" s="266"/>
      <c r="D941" s="254" t="s">
        <v>168</v>
      </c>
      <c r="E941" s="267"/>
      <c r="F941" s="268" t="s">
        <v>2137</v>
      </c>
      <c r="G941" s="266"/>
      <c r="H941" s="269" t="n">
        <v>27.102</v>
      </c>
      <c r="I941" s="270"/>
      <c r="J941" s="266"/>
      <c r="K941" s="266"/>
      <c r="L941" s="271"/>
      <c r="M941" s="272"/>
      <c r="N941" s="273"/>
      <c r="O941" s="273"/>
      <c r="P941" s="273"/>
      <c r="Q941" s="273"/>
      <c r="R941" s="273"/>
      <c r="S941" s="273"/>
      <c r="T941" s="274"/>
      <c r="AT941" s="275" t="s">
        <v>168</v>
      </c>
      <c r="AU941" s="275" t="s">
        <v>86</v>
      </c>
      <c r="AV941" s="264" t="s">
        <v>166</v>
      </c>
      <c r="AW941" s="264" t="s">
        <v>35</v>
      </c>
      <c r="AX941" s="264" t="s">
        <v>79</v>
      </c>
      <c r="AY941" s="275" t="s">
        <v>160</v>
      </c>
    </row>
    <row r="942" s="276" customFormat="true" ht="12.8" hidden="false" customHeight="false" outlineLevel="0" collapsed="false">
      <c r="B942" s="277"/>
      <c r="C942" s="278"/>
      <c r="D942" s="254" t="s">
        <v>168</v>
      </c>
      <c r="E942" s="279"/>
      <c r="F942" s="280" t="s">
        <v>2138</v>
      </c>
      <c r="G942" s="278"/>
      <c r="H942" s="279"/>
      <c r="I942" s="281"/>
      <c r="J942" s="278"/>
      <c r="K942" s="278"/>
      <c r="L942" s="282"/>
      <c r="M942" s="283"/>
      <c r="N942" s="284"/>
      <c r="O942" s="284"/>
      <c r="P942" s="284"/>
      <c r="Q942" s="284"/>
      <c r="R942" s="284"/>
      <c r="S942" s="284"/>
      <c r="T942" s="285"/>
      <c r="AT942" s="286" t="s">
        <v>168</v>
      </c>
      <c r="AU942" s="286" t="s">
        <v>86</v>
      </c>
      <c r="AV942" s="276" t="s">
        <v>86</v>
      </c>
      <c r="AW942" s="276" t="s">
        <v>35</v>
      </c>
      <c r="AX942" s="276" t="s">
        <v>79</v>
      </c>
      <c r="AY942" s="286" t="s">
        <v>160</v>
      </c>
    </row>
    <row r="943" s="276" customFormat="true" ht="12.8" hidden="false" customHeight="false" outlineLevel="0" collapsed="false">
      <c r="B943" s="277"/>
      <c r="C943" s="278"/>
      <c r="D943" s="254" t="s">
        <v>168</v>
      </c>
      <c r="E943" s="279"/>
      <c r="F943" s="280" t="s">
        <v>2139</v>
      </c>
      <c r="G943" s="278"/>
      <c r="H943" s="279"/>
      <c r="I943" s="281"/>
      <c r="J943" s="278"/>
      <c r="K943" s="278"/>
      <c r="L943" s="282"/>
      <c r="M943" s="283"/>
      <c r="N943" s="284"/>
      <c r="O943" s="284"/>
      <c r="P943" s="284"/>
      <c r="Q943" s="284"/>
      <c r="R943" s="284"/>
      <c r="S943" s="284"/>
      <c r="T943" s="285"/>
      <c r="AT943" s="286" t="s">
        <v>168</v>
      </c>
      <c r="AU943" s="286" t="s">
        <v>86</v>
      </c>
      <c r="AV943" s="276" t="s">
        <v>86</v>
      </c>
      <c r="AW943" s="276" t="s">
        <v>35</v>
      </c>
      <c r="AX943" s="276" t="s">
        <v>79</v>
      </c>
      <c r="AY943" s="286" t="s">
        <v>160</v>
      </c>
    </row>
    <row r="944" s="276" customFormat="true" ht="12.8" hidden="false" customHeight="false" outlineLevel="0" collapsed="false">
      <c r="B944" s="277"/>
      <c r="C944" s="278"/>
      <c r="D944" s="254" t="s">
        <v>168</v>
      </c>
      <c r="E944" s="279"/>
      <c r="F944" s="280" t="s">
        <v>2140</v>
      </c>
      <c r="G944" s="278"/>
      <c r="H944" s="279"/>
      <c r="I944" s="281"/>
      <c r="J944" s="278"/>
      <c r="K944" s="278"/>
      <c r="L944" s="282"/>
      <c r="M944" s="283"/>
      <c r="N944" s="284"/>
      <c r="O944" s="284"/>
      <c r="P944" s="284"/>
      <c r="Q944" s="284"/>
      <c r="R944" s="284"/>
      <c r="S944" s="284"/>
      <c r="T944" s="285"/>
      <c r="AT944" s="286" t="s">
        <v>168</v>
      </c>
      <c r="AU944" s="286" t="s">
        <v>86</v>
      </c>
      <c r="AV944" s="276" t="s">
        <v>86</v>
      </c>
      <c r="AW944" s="276" t="s">
        <v>35</v>
      </c>
      <c r="AX944" s="276" t="s">
        <v>79</v>
      </c>
      <c r="AY944" s="286" t="s">
        <v>160</v>
      </c>
    </row>
    <row r="945" s="31" customFormat="true" ht="16.5" hidden="false" customHeight="true" outlineLevel="0" collapsed="false">
      <c r="A945" s="24"/>
      <c r="B945" s="25"/>
      <c r="C945" s="237" t="s">
        <v>1140</v>
      </c>
      <c r="D945" s="237" t="s">
        <v>162</v>
      </c>
      <c r="E945" s="238" t="s">
        <v>2495</v>
      </c>
      <c r="F945" s="239" t="s">
        <v>2496</v>
      </c>
      <c r="G945" s="240" t="s">
        <v>221</v>
      </c>
      <c r="H945" s="241" t="n">
        <v>258.371</v>
      </c>
      <c r="I945" s="242"/>
      <c r="J945" s="243" t="n">
        <f aca="false">ROUND(I945*H945,2)</f>
        <v>0</v>
      </c>
      <c r="K945" s="244"/>
      <c r="L945" s="30"/>
      <c r="M945" s="245"/>
      <c r="N945" s="246" t="s">
        <v>44</v>
      </c>
      <c r="O945" s="74"/>
      <c r="P945" s="247" t="n">
        <f aca="false">O945*H945</f>
        <v>0</v>
      </c>
      <c r="Q945" s="247" t="n">
        <v>0</v>
      </c>
      <c r="R945" s="247" t="n">
        <f aca="false">Q945*H945</f>
        <v>0</v>
      </c>
      <c r="S945" s="247" t="n">
        <v>0</v>
      </c>
      <c r="T945" s="248" t="n">
        <f aca="false">S945*H945</f>
        <v>0</v>
      </c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  <c r="AE945" s="24"/>
      <c r="AR945" s="249" t="s">
        <v>166</v>
      </c>
      <c r="AT945" s="249" t="s">
        <v>162</v>
      </c>
      <c r="AU945" s="249" t="s">
        <v>86</v>
      </c>
      <c r="AY945" s="3" t="s">
        <v>160</v>
      </c>
      <c r="BE945" s="250" t="n">
        <f aca="false">IF(N945="základní",J945,0)</f>
        <v>0</v>
      </c>
      <c r="BF945" s="250" t="n">
        <f aca="false">IF(N945="snížená",J945,0)</f>
        <v>0</v>
      </c>
      <c r="BG945" s="250" t="n">
        <f aca="false">IF(N945="zákl. přenesená",J945,0)</f>
        <v>0</v>
      </c>
      <c r="BH945" s="250" t="n">
        <f aca="false">IF(N945="sníž. přenesená",J945,0)</f>
        <v>0</v>
      </c>
      <c r="BI945" s="250" t="n">
        <f aca="false">IF(N945="nulová",J945,0)</f>
        <v>0</v>
      </c>
      <c r="BJ945" s="3" t="s">
        <v>86</v>
      </c>
      <c r="BK945" s="250" t="n">
        <f aca="false">ROUND(I945*H945,2)</f>
        <v>0</v>
      </c>
      <c r="BL945" s="3" t="s">
        <v>166</v>
      </c>
      <c r="BM945" s="249" t="s">
        <v>2497</v>
      </c>
    </row>
    <row r="946" s="251" customFormat="true" ht="12.8" hidden="false" customHeight="false" outlineLevel="0" collapsed="false">
      <c r="B946" s="252"/>
      <c r="C946" s="253"/>
      <c r="D946" s="254" t="s">
        <v>168</v>
      </c>
      <c r="E946" s="255"/>
      <c r="F946" s="256" t="s">
        <v>2498</v>
      </c>
      <c r="G946" s="253"/>
      <c r="H946" s="257" t="n">
        <v>258.371</v>
      </c>
      <c r="I946" s="258"/>
      <c r="J946" s="253"/>
      <c r="K946" s="253"/>
      <c r="L946" s="259"/>
      <c r="M946" s="260"/>
      <c r="N946" s="261"/>
      <c r="O946" s="261"/>
      <c r="P946" s="261"/>
      <c r="Q946" s="261"/>
      <c r="R946" s="261"/>
      <c r="S946" s="261"/>
      <c r="T946" s="262"/>
      <c r="AT946" s="263" t="s">
        <v>168</v>
      </c>
      <c r="AU946" s="263" t="s">
        <v>86</v>
      </c>
      <c r="AV946" s="251" t="s">
        <v>88</v>
      </c>
      <c r="AW946" s="251" t="s">
        <v>35</v>
      </c>
      <c r="AX946" s="251" t="s">
        <v>86</v>
      </c>
      <c r="AY946" s="263" t="s">
        <v>160</v>
      </c>
    </row>
    <row r="947" s="264" customFormat="true" ht="12.8" hidden="false" customHeight="false" outlineLevel="0" collapsed="false">
      <c r="B947" s="265"/>
      <c r="C947" s="266"/>
      <c r="D947" s="254" t="s">
        <v>168</v>
      </c>
      <c r="E947" s="267"/>
      <c r="F947" s="268" t="s">
        <v>2137</v>
      </c>
      <c r="G947" s="266"/>
      <c r="H947" s="269" t="n">
        <v>258.371</v>
      </c>
      <c r="I947" s="270"/>
      <c r="J947" s="266"/>
      <c r="K947" s="266"/>
      <c r="L947" s="271"/>
      <c r="M947" s="272"/>
      <c r="N947" s="273"/>
      <c r="O947" s="273"/>
      <c r="P947" s="273"/>
      <c r="Q947" s="273"/>
      <c r="R947" s="273"/>
      <c r="S947" s="273"/>
      <c r="T947" s="274"/>
      <c r="AT947" s="275" t="s">
        <v>168</v>
      </c>
      <c r="AU947" s="275" t="s">
        <v>86</v>
      </c>
      <c r="AV947" s="264" t="s">
        <v>166</v>
      </c>
      <c r="AW947" s="264" t="s">
        <v>35</v>
      </c>
      <c r="AX947" s="264" t="s">
        <v>79</v>
      </c>
      <c r="AY947" s="275" t="s">
        <v>160</v>
      </c>
    </row>
    <row r="948" s="276" customFormat="true" ht="12.8" hidden="false" customHeight="false" outlineLevel="0" collapsed="false">
      <c r="B948" s="277"/>
      <c r="C948" s="278"/>
      <c r="D948" s="254" t="s">
        <v>168</v>
      </c>
      <c r="E948" s="279"/>
      <c r="F948" s="280" t="s">
        <v>2138</v>
      </c>
      <c r="G948" s="278"/>
      <c r="H948" s="279"/>
      <c r="I948" s="281"/>
      <c r="J948" s="278"/>
      <c r="K948" s="278"/>
      <c r="L948" s="282"/>
      <c r="M948" s="283"/>
      <c r="N948" s="284"/>
      <c r="O948" s="284"/>
      <c r="P948" s="284"/>
      <c r="Q948" s="284"/>
      <c r="R948" s="284"/>
      <c r="S948" s="284"/>
      <c r="T948" s="285"/>
      <c r="AT948" s="286" t="s">
        <v>168</v>
      </c>
      <c r="AU948" s="286" t="s">
        <v>86</v>
      </c>
      <c r="AV948" s="276" t="s">
        <v>86</v>
      </c>
      <c r="AW948" s="276" t="s">
        <v>35</v>
      </c>
      <c r="AX948" s="276" t="s">
        <v>79</v>
      </c>
      <c r="AY948" s="286" t="s">
        <v>160</v>
      </c>
    </row>
    <row r="949" s="276" customFormat="true" ht="12.8" hidden="false" customHeight="false" outlineLevel="0" collapsed="false">
      <c r="B949" s="277"/>
      <c r="C949" s="278"/>
      <c r="D949" s="254" t="s">
        <v>168</v>
      </c>
      <c r="E949" s="279"/>
      <c r="F949" s="280" t="s">
        <v>2139</v>
      </c>
      <c r="G949" s="278"/>
      <c r="H949" s="279"/>
      <c r="I949" s="281"/>
      <c r="J949" s="278"/>
      <c r="K949" s="278"/>
      <c r="L949" s="282"/>
      <c r="M949" s="283"/>
      <c r="N949" s="284"/>
      <c r="O949" s="284"/>
      <c r="P949" s="284"/>
      <c r="Q949" s="284"/>
      <c r="R949" s="284"/>
      <c r="S949" s="284"/>
      <c r="T949" s="285"/>
      <c r="AT949" s="286" t="s">
        <v>168</v>
      </c>
      <c r="AU949" s="286" t="s">
        <v>86</v>
      </c>
      <c r="AV949" s="276" t="s">
        <v>86</v>
      </c>
      <c r="AW949" s="276" t="s">
        <v>35</v>
      </c>
      <c r="AX949" s="276" t="s">
        <v>79</v>
      </c>
      <c r="AY949" s="286" t="s">
        <v>160</v>
      </c>
    </row>
    <row r="950" s="276" customFormat="true" ht="12.8" hidden="false" customHeight="false" outlineLevel="0" collapsed="false">
      <c r="B950" s="277"/>
      <c r="C950" s="278"/>
      <c r="D950" s="254" t="s">
        <v>168</v>
      </c>
      <c r="E950" s="279"/>
      <c r="F950" s="280" t="s">
        <v>2140</v>
      </c>
      <c r="G950" s="278"/>
      <c r="H950" s="279"/>
      <c r="I950" s="281"/>
      <c r="J950" s="278"/>
      <c r="K950" s="278"/>
      <c r="L950" s="282"/>
      <c r="M950" s="283"/>
      <c r="N950" s="284"/>
      <c r="O950" s="284"/>
      <c r="P950" s="284"/>
      <c r="Q950" s="284"/>
      <c r="R950" s="284"/>
      <c r="S950" s="284"/>
      <c r="T950" s="285"/>
      <c r="AT950" s="286" t="s">
        <v>168</v>
      </c>
      <c r="AU950" s="286" t="s">
        <v>86</v>
      </c>
      <c r="AV950" s="276" t="s">
        <v>86</v>
      </c>
      <c r="AW950" s="276" t="s">
        <v>35</v>
      </c>
      <c r="AX950" s="276" t="s">
        <v>79</v>
      </c>
      <c r="AY950" s="286" t="s">
        <v>160</v>
      </c>
    </row>
    <row r="951" s="31" customFormat="true" ht="16.5" hidden="false" customHeight="true" outlineLevel="0" collapsed="false">
      <c r="A951" s="24"/>
      <c r="B951" s="25"/>
      <c r="C951" s="237" t="s">
        <v>1146</v>
      </c>
      <c r="D951" s="237" t="s">
        <v>162</v>
      </c>
      <c r="E951" s="238" t="s">
        <v>2499</v>
      </c>
      <c r="F951" s="239" t="s">
        <v>2500</v>
      </c>
      <c r="G951" s="240" t="s">
        <v>221</v>
      </c>
      <c r="H951" s="241" t="n">
        <v>681.761</v>
      </c>
      <c r="I951" s="242"/>
      <c r="J951" s="243" t="n">
        <f aca="false">ROUND(I951*H951,2)</f>
        <v>0</v>
      </c>
      <c r="K951" s="244"/>
      <c r="L951" s="30"/>
      <c r="M951" s="245"/>
      <c r="N951" s="246" t="s">
        <v>44</v>
      </c>
      <c r="O951" s="74"/>
      <c r="P951" s="247" t="n">
        <f aca="false">O951*H951</f>
        <v>0</v>
      </c>
      <c r="Q951" s="247" t="n">
        <v>0</v>
      </c>
      <c r="R951" s="247" t="n">
        <f aca="false">Q951*H951</f>
        <v>0</v>
      </c>
      <c r="S951" s="247" t="n">
        <v>0</v>
      </c>
      <c r="T951" s="248" t="n">
        <f aca="false">S951*H951</f>
        <v>0</v>
      </c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  <c r="AE951" s="24"/>
      <c r="AR951" s="249" t="s">
        <v>166</v>
      </c>
      <c r="AT951" s="249" t="s">
        <v>162</v>
      </c>
      <c r="AU951" s="249" t="s">
        <v>86</v>
      </c>
      <c r="AY951" s="3" t="s">
        <v>160</v>
      </c>
      <c r="BE951" s="250" t="n">
        <f aca="false">IF(N951="základní",J951,0)</f>
        <v>0</v>
      </c>
      <c r="BF951" s="250" t="n">
        <f aca="false">IF(N951="snížená",J951,0)</f>
        <v>0</v>
      </c>
      <c r="BG951" s="250" t="n">
        <f aca="false">IF(N951="zákl. přenesená",J951,0)</f>
        <v>0</v>
      </c>
      <c r="BH951" s="250" t="n">
        <f aca="false">IF(N951="sníž. přenesená",J951,0)</f>
        <v>0</v>
      </c>
      <c r="BI951" s="250" t="n">
        <f aca="false">IF(N951="nulová",J951,0)</f>
        <v>0</v>
      </c>
      <c r="BJ951" s="3" t="s">
        <v>86</v>
      </c>
      <c r="BK951" s="250" t="n">
        <f aca="false">ROUND(I951*H951,2)</f>
        <v>0</v>
      </c>
      <c r="BL951" s="3" t="s">
        <v>166</v>
      </c>
      <c r="BM951" s="249" t="s">
        <v>2501</v>
      </c>
    </row>
    <row r="952" s="251" customFormat="true" ht="12.8" hidden="false" customHeight="false" outlineLevel="0" collapsed="false">
      <c r="B952" s="252"/>
      <c r="C952" s="253"/>
      <c r="D952" s="254" t="s">
        <v>168</v>
      </c>
      <c r="E952" s="255"/>
      <c r="F952" s="256" t="s">
        <v>2502</v>
      </c>
      <c r="G952" s="253"/>
      <c r="H952" s="257" t="n">
        <v>681.761</v>
      </c>
      <c r="I952" s="258"/>
      <c r="J952" s="253"/>
      <c r="K952" s="253"/>
      <c r="L952" s="259"/>
      <c r="M952" s="260"/>
      <c r="N952" s="261"/>
      <c r="O952" s="261"/>
      <c r="P952" s="261"/>
      <c r="Q952" s="261"/>
      <c r="R952" s="261"/>
      <c r="S952" s="261"/>
      <c r="T952" s="262"/>
      <c r="AT952" s="263" t="s">
        <v>168</v>
      </c>
      <c r="AU952" s="263" t="s">
        <v>86</v>
      </c>
      <c r="AV952" s="251" t="s">
        <v>88</v>
      </c>
      <c r="AW952" s="251" t="s">
        <v>35</v>
      </c>
      <c r="AX952" s="251" t="s">
        <v>86</v>
      </c>
      <c r="AY952" s="263" t="s">
        <v>160</v>
      </c>
    </row>
    <row r="953" s="264" customFormat="true" ht="12.8" hidden="false" customHeight="false" outlineLevel="0" collapsed="false">
      <c r="B953" s="265"/>
      <c r="C953" s="266"/>
      <c r="D953" s="254" t="s">
        <v>168</v>
      </c>
      <c r="E953" s="267"/>
      <c r="F953" s="268" t="s">
        <v>2137</v>
      </c>
      <c r="G953" s="266"/>
      <c r="H953" s="269" t="n">
        <v>681.761</v>
      </c>
      <c r="I953" s="270"/>
      <c r="J953" s="266"/>
      <c r="K953" s="266"/>
      <c r="L953" s="271"/>
      <c r="M953" s="272"/>
      <c r="N953" s="273"/>
      <c r="O953" s="273"/>
      <c r="P953" s="273"/>
      <c r="Q953" s="273"/>
      <c r="R953" s="273"/>
      <c r="S953" s="273"/>
      <c r="T953" s="274"/>
      <c r="AT953" s="275" t="s">
        <v>168</v>
      </c>
      <c r="AU953" s="275" t="s">
        <v>86</v>
      </c>
      <c r="AV953" s="264" t="s">
        <v>166</v>
      </c>
      <c r="AW953" s="264" t="s">
        <v>35</v>
      </c>
      <c r="AX953" s="264" t="s">
        <v>79</v>
      </c>
      <c r="AY953" s="275" t="s">
        <v>160</v>
      </c>
    </row>
    <row r="954" s="276" customFormat="true" ht="12.8" hidden="false" customHeight="false" outlineLevel="0" collapsed="false">
      <c r="B954" s="277"/>
      <c r="C954" s="278"/>
      <c r="D954" s="254" t="s">
        <v>168</v>
      </c>
      <c r="E954" s="279"/>
      <c r="F954" s="280" t="s">
        <v>2138</v>
      </c>
      <c r="G954" s="278"/>
      <c r="H954" s="279"/>
      <c r="I954" s="281"/>
      <c r="J954" s="278"/>
      <c r="K954" s="278"/>
      <c r="L954" s="282"/>
      <c r="M954" s="283"/>
      <c r="N954" s="284"/>
      <c r="O954" s="284"/>
      <c r="P954" s="284"/>
      <c r="Q954" s="284"/>
      <c r="R954" s="284"/>
      <c r="S954" s="284"/>
      <c r="T954" s="285"/>
      <c r="AT954" s="286" t="s">
        <v>168</v>
      </c>
      <c r="AU954" s="286" t="s">
        <v>86</v>
      </c>
      <c r="AV954" s="276" t="s">
        <v>86</v>
      </c>
      <c r="AW954" s="276" t="s">
        <v>35</v>
      </c>
      <c r="AX954" s="276" t="s">
        <v>79</v>
      </c>
      <c r="AY954" s="286" t="s">
        <v>160</v>
      </c>
    </row>
    <row r="955" s="276" customFormat="true" ht="12.8" hidden="false" customHeight="false" outlineLevel="0" collapsed="false">
      <c r="B955" s="277"/>
      <c r="C955" s="278"/>
      <c r="D955" s="254" t="s">
        <v>168</v>
      </c>
      <c r="E955" s="279"/>
      <c r="F955" s="280" t="s">
        <v>2139</v>
      </c>
      <c r="G955" s="278"/>
      <c r="H955" s="279"/>
      <c r="I955" s="281"/>
      <c r="J955" s="278"/>
      <c r="K955" s="278"/>
      <c r="L955" s="282"/>
      <c r="M955" s="283"/>
      <c r="N955" s="284"/>
      <c r="O955" s="284"/>
      <c r="P955" s="284"/>
      <c r="Q955" s="284"/>
      <c r="R955" s="284"/>
      <c r="S955" s="284"/>
      <c r="T955" s="285"/>
      <c r="AT955" s="286" t="s">
        <v>168</v>
      </c>
      <c r="AU955" s="286" t="s">
        <v>86</v>
      </c>
      <c r="AV955" s="276" t="s">
        <v>86</v>
      </c>
      <c r="AW955" s="276" t="s">
        <v>35</v>
      </c>
      <c r="AX955" s="276" t="s">
        <v>79</v>
      </c>
      <c r="AY955" s="286" t="s">
        <v>160</v>
      </c>
    </row>
    <row r="956" s="276" customFormat="true" ht="12.8" hidden="false" customHeight="false" outlineLevel="0" collapsed="false">
      <c r="B956" s="277"/>
      <c r="C956" s="278"/>
      <c r="D956" s="254" t="s">
        <v>168</v>
      </c>
      <c r="E956" s="279"/>
      <c r="F956" s="280" t="s">
        <v>2140</v>
      </c>
      <c r="G956" s="278"/>
      <c r="H956" s="279"/>
      <c r="I956" s="281"/>
      <c r="J956" s="278"/>
      <c r="K956" s="278"/>
      <c r="L956" s="282"/>
      <c r="M956" s="283"/>
      <c r="N956" s="284"/>
      <c r="O956" s="284"/>
      <c r="P956" s="284"/>
      <c r="Q956" s="284"/>
      <c r="R956" s="284"/>
      <c r="S956" s="284"/>
      <c r="T956" s="285"/>
      <c r="AT956" s="286" t="s">
        <v>168</v>
      </c>
      <c r="AU956" s="286" t="s">
        <v>86</v>
      </c>
      <c r="AV956" s="276" t="s">
        <v>86</v>
      </c>
      <c r="AW956" s="276" t="s">
        <v>35</v>
      </c>
      <c r="AX956" s="276" t="s">
        <v>79</v>
      </c>
      <c r="AY956" s="286" t="s">
        <v>160</v>
      </c>
    </row>
    <row r="957" s="31" customFormat="true" ht="16.5" hidden="false" customHeight="true" outlineLevel="0" collapsed="false">
      <c r="A957" s="24"/>
      <c r="B957" s="25"/>
      <c r="C957" s="237" t="s">
        <v>1150</v>
      </c>
      <c r="D957" s="237" t="s">
        <v>162</v>
      </c>
      <c r="E957" s="238" t="s">
        <v>2503</v>
      </c>
      <c r="F957" s="239" t="s">
        <v>2504</v>
      </c>
      <c r="G957" s="240" t="s">
        <v>221</v>
      </c>
      <c r="H957" s="241" t="n">
        <v>33.727</v>
      </c>
      <c r="I957" s="242"/>
      <c r="J957" s="243" t="n">
        <f aca="false">ROUND(I957*H957,2)</f>
        <v>0</v>
      </c>
      <c r="K957" s="244"/>
      <c r="L957" s="30"/>
      <c r="M957" s="245"/>
      <c r="N957" s="246" t="s">
        <v>44</v>
      </c>
      <c r="O957" s="74"/>
      <c r="P957" s="247" t="n">
        <f aca="false">O957*H957</f>
        <v>0</v>
      </c>
      <c r="Q957" s="247" t="n">
        <v>0</v>
      </c>
      <c r="R957" s="247" t="n">
        <f aca="false">Q957*H957</f>
        <v>0</v>
      </c>
      <c r="S957" s="247" t="n">
        <v>0</v>
      </c>
      <c r="T957" s="248" t="n">
        <f aca="false">S957*H957</f>
        <v>0</v>
      </c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  <c r="AE957" s="24"/>
      <c r="AR957" s="249" t="s">
        <v>166</v>
      </c>
      <c r="AT957" s="249" t="s">
        <v>162</v>
      </c>
      <c r="AU957" s="249" t="s">
        <v>86</v>
      </c>
      <c r="AY957" s="3" t="s">
        <v>160</v>
      </c>
      <c r="BE957" s="250" t="n">
        <f aca="false">IF(N957="základní",J957,0)</f>
        <v>0</v>
      </c>
      <c r="BF957" s="250" t="n">
        <f aca="false">IF(N957="snížená",J957,0)</f>
        <v>0</v>
      </c>
      <c r="BG957" s="250" t="n">
        <f aca="false">IF(N957="zákl. přenesená",J957,0)</f>
        <v>0</v>
      </c>
      <c r="BH957" s="250" t="n">
        <f aca="false">IF(N957="sníž. přenesená",J957,0)</f>
        <v>0</v>
      </c>
      <c r="BI957" s="250" t="n">
        <f aca="false">IF(N957="nulová",J957,0)</f>
        <v>0</v>
      </c>
      <c r="BJ957" s="3" t="s">
        <v>86</v>
      </c>
      <c r="BK957" s="250" t="n">
        <f aca="false">ROUND(I957*H957,2)</f>
        <v>0</v>
      </c>
      <c r="BL957" s="3" t="s">
        <v>166</v>
      </c>
      <c r="BM957" s="249" t="s">
        <v>2505</v>
      </c>
    </row>
    <row r="958" s="251" customFormat="true" ht="12.8" hidden="false" customHeight="false" outlineLevel="0" collapsed="false">
      <c r="B958" s="252"/>
      <c r="C958" s="253"/>
      <c r="D958" s="254" t="s">
        <v>168</v>
      </c>
      <c r="E958" s="255"/>
      <c r="F958" s="256" t="s">
        <v>2313</v>
      </c>
      <c r="G958" s="253"/>
      <c r="H958" s="257" t="n">
        <v>33.727</v>
      </c>
      <c r="I958" s="258"/>
      <c r="J958" s="253"/>
      <c r="K958" s="253"/>
      <c r="L958" s="259"/>
      <c r="M958" s="260"/>
      <c r="N958" s="261"/>
      <c r="O958" s="261"/>
      <c r="P958" s="261"/>
      <c r="Q958" s="261"/>
      <c r="R958" s="261"/>
      <c r="S958" s="261"/>
      <c r="T958" s="262"/>
      <c r="AT958" s="263" t="s">
        <v>168</v>
      </c>
      <c r="AU958" s="263" t="s">
        <v>86</v>
      </c>
      <c r="AV958" s="251" t="s">
        <v>88</v>
      </c>
      <c r="AW958" s="251" t="s">
        <v>35</v>
      </c>
      <c r="AX958" s="251" t="s">
        <v>86</v>
      </c>
      <c r="AY958" s="263" t="s">
        <v>160</v>
      </c>
    </row>
    <row r="959" s="264" customFormat="true" ht="12.8" hidden="false" customHeight="false" outlineLevel="0" collapsed="false">
      <c r="B959" s="265"/>
      <c r="C959" s="266"/>
      <c r="D959" s="254" t="s">
        <v>168</v>
      </c>
      <c r="E959" s="267"/>
      <c r="F959" s="268" t="s">
        <v>2137</v>
      </c>
      <c r="G959" s="266"/>
      <c r="H959" s="269" t="n">
        <v>33.727</v>
      </c>
      <c r="I959" s="270"/>
      <c r="J959" s="266"/>
      <c r="K959" s="266"/>
      <c r="L959" s="271"/>
      <c r="M959" s="272"/>
      <c r="N959" s="273"/>
      <c r="O959" s="273"/>
      <c r="P959" s="273"/>
      <c r="Q959" s="273"/>
      <c r="R959" s="273"/>
      <c r="S959" s="273"/>
      <c r="T959" s="274"/>
      <c r="AT959" s="275" t="s">
        <v>168</v>
      </c>
      <c r="AU959" s="275" t="s">
        <v>86</v>
      </c>
      <c r="AV959" s="264" t="s">
        <v>166</v>
      </c>
      <c r="AW959" s="264" t="s">
        <v>35</v>
      </c>
      <c r="AX959" s="264" t="s">
        <v>79</v>
      </c>
      <c r="AY959" s="275" t="s">
        <v>160</v>
      </c>
    </row>
    <row r="960" s="276" customFormat="true" ht="12.8" hidden="false" customHeight="false" outlineLevel="0" collapsed="false">
      <c r="B960" s="277"/>
      <c r="C960" s="278"/>
      <c r="D960" s="254" t="s">
        <v>168</v>
      </c>
      <c r="E960" s="279"/>
      <c r="F960" s="280" t="s">
        <v>2138</v>
      </c>
      <c r="G960" s="278"/>
      <c r="H960" s="279"/>
      <c r="I960" s="281"/>
      <c r="J960" s="278"/>
      <c r="K960" s="278"/>
      <c r="L960" s="282"/>
      <c r="M960" s="283"/>
      <c r="N960" s="284"/>
      <c r="O960" s="284"/>
      <c r="P960" s="284"/>
      <c r="Q960" s="284"/>
      <c r="R960" s="284"/>
      <c r="S960" s="284"/>
      <c r="T960" s="285"/>
      <c r="AT960" s="286" t="s">
        <v>168</v>
      </c>
      <c r="AU960" s="286" t="s">
        <v>86</v>
      </c>
      <c r="AV960" s="276" t="s">
        <v>86</v>
      </c>
      <c r="AW960" s="276" t="s">
        <v>35</v>
      </c>
      <c r="AX960" s="276" t="s">
        <v>79</v>
      </c>
      <c r="AY960" s="286" t="s">
        <v>160</v>
      </c>
    </row>
    <row r="961" s="276" customFormat="true" ht="12.8" hidden="false" customHeight="false" outlineLevel="0" collapsed="false">
      <c r="B961" s="277"/>
      <c r="C961" s="278"/>
      <c r="D961" s="254" t="s">
        <v>168</v>
      </c>
      <c r="E961" s="279"/>
      <c r="F961" s="280" t="s">
        <v>2139</v>
      </c>
      <c r="G961" s="278"/>
      <c r="H961" s="279"/>
      <c r="I961" s="281"/>
      <c r="J961" s="278"/>
      <c r="K961" s="278"/>
      <c r="L961" s="282"/>
      <c r="M961" s="283"/>
      <c r="N961" s="284"/>
      <c r="O961" s="284"/>
      <c r="P961" s="284"/>
      <c r="Q961" s="284"/>
      <c r="R961" s="284"/>
      <c r="S961" s="284"/>
      <c r="T961" s="285"/>
      <c r="AT961" s="286" t="s">
        <v>168</v>
      </c>
      <c r="AU961" s="286" t="s">
        <v>86</v>
      </c>
      <c r="AV961" s="276" t="s">
        <v>86</v>
      </c>
      <c r="AW961" s="276" t="s">
        <v>35</v>
      </c>
      <c r="AX961" s="276" t="s">
        <v>79</v>
      </c>
      <c r="AY961" s="286" t="s">
        <v>160</v>
      </c>
    </row>
    <row r="962" s="276" customFormat="true" ht="12.8" hidden="false" customHeight="false" outlineLevel="0" collapsed="false">
      <c r="B962" s="277"/>
      <c r="C962" s="278"/>
      <c r="D962" s="254" t="s">
        <v>168</v>
      </c>
      <c r="E962" s="279"/>
      <c r="F962" s="280" t="s">
        <v>2140</v>
      </c>
      <c r="G962" s="278"/>
      <c r="H962" s="279"/>
      <c r="I962" s="281"/>
      <c r="J962" s="278"/>
      <c r="K962" s="278"/>
      <c r="L962" s="282"/>
      <c r="M962" s="283"/>
      <c r="N962" s="284"/>
      <c r="O962" s="284"/>
      <c r="P962" s="284"/>
      <c r="Q962" s="284"/>
      <c r="R962" s="284"/>
      <c r="S962" s="284"/>
      <c r="T962" s="285"/>
      <c r="AT962" s="286" t="s">
        <v>168</v>
      </c>
      <c r="AU962" s="286" t="s">
        <v>86</v>
      </c>
      <c r="AV962" s="276" t="s">
        <v>86</v>
      </c>
      <c r="AW962" s="276" t="s">
        <v>35</v>
      </c>
      <c r="AX962" s="276" t="s">
        <v>79</v>
      </c>
      <c r="AY962" s="286" t="s">
        <v>160</v>
      </c>
    </row>
    <row r="963" s="31" customFormat="true" ht="16.5" hidden="false" customHeight="true" outlineLevel="0" collapsed="false">
      <c r="A963" s="24"/>
      <c r="B963" s="25"/>
      <c r="C963" s="237" t="s">
        <v>1154</v>
      </c>
      <c r="D963" s="237" t="s">
        <v>162</v>
      </c>
      <c r="E963" s="238" t="s">
        <v>2506</v>
      </c>
      <c r="F963" s="239" t="s">
        <v>2507</v>
      </c>
      <c r="G963" s="240" t="s">
        <v>221</v>
      </c>
      <c r="H963" s="241" t="n">
        <v>39.147</v>
      </c>
      <c r="I963" s="242"/>
      <c r="J963" s="243" t="n">
        <f aca="false">ROUND(I963*H963,2)</f>
        <v>0</v>
      </c>
      <c r="K963" s="244"/>
      <c r="L963" s="30"/>
      <c r="M963" s="245"/>
      <c r="N963" s="246" t="s">
        <v>44</v>
      </c>
      <c r="O963" s="74"/>
      <c r="P963" s="247" t="n">
        <f aca="false">O963*H963</f>
        <v>0</v>
      </c>
      <c r="Q963" s="247" t="n">
        <v>0</v>
      </c>
      <c r="R963" s="247" t="n">
        <f aca="false">Q963*H963</f>
        <v>0</v>
      </c>
      <c r="S963" s="247" t="n">
        <v>0</v>
      </c>
      <c r="T963" s="248" t="n">
        <f aca="false">S963*H963</f>
        <v>0</v>
      </c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  <c r="AE963" s="24"/>
      <c r="AR963" s="249" t="s">
        <v>166</v>
      </c>
      <c r="AT963" s="249" t="s">
        <v>162</v>
      </c>
      <c r="AU963" s="249" t="s">
        <v>86</v>
      </c>
      <c r="AY963" s="3" t="s">
        <v>160</v>
      </c>
      <c r="BE963" s="250" t="n">
        <f aca="false">IF(N963="základní",J963,0)</f>
        <v>0</v>
      </c>
      <c r="BF963" s="250" t="n">
        <f aca="false">IF(N963="snížená",J963,0)</f>
        <v>0</v>
      </c>
      <c r="BG963" s="250" t="n">
        <f aca="false">IF(N963="zákl. přenesená",J963,0)</f>
        <v>0</v>
      </c>
      <c r="BH963" s="250" t="n">
        <f aca="false">IF(N963="sníž. přenesená",J963,0)</f>
        <v>0</v>
      </c>
      <c r="BI963" s="250" t="n">
        <f aca="false">IF(N963="nulová",J963,0)</f>
        <v>0</v>
      </c>
      <c r="BJ963" s="3" t="s">
        <v>86</v>
      </c>
      <c r="BK963" s="250" t="n">
        <f aca="false">ROUND(I963*H963,2)</f>
        <v>0</v>
      </c>
      <c r="BL963" s="3" t="s">
        <v>166</v>
      </c>
      <c r="BM963" s="249" t="s">
        <v>2508</v>
      </c>
    </row>
    <row r="964" s="251" customFormat="true" ht="12.8" hidden="false" customHeight="false" outlineLevel="0" collapsed="false">
      <c r="B964" s="252"/>
      <c r="C964" s="253"/>
      <c r="D964" s="254" t="s">
        <v>168</v>
      </c>
      <c r="E964" s="255"/>
      <c r="F964" s="256" t="s">
        <v>2316</v>
      </c>
      <c r="G964" s="253"/>
      <c r="H964" s="257" t="n">
        <v>39.147</v>
      </c>
      <c r="I964" s="258"/>
      <c r="J964" s="253"/>
      <c r="K964" s="253"/>
      <c r="L964" s="259"/>
      <c r="M964" s="260"/>
      <c r="N964" s="261"/>
      <c r="O964" s="261"/>
      <c r="P964" s="261"/>
      <c r="Q964" s="261"/>
      <c r="R964" s="261"/>
      <c r="S964" s="261"/>
      <c r="T964" s="262"/>
      <c r="AT964" s="263" t="s">
        <v>168</v>
      </c>
      <c r="AU964" s="263" t="s">
        <v>86</v>
      </c>
      <c r="AV964" s="251" t="s">
        <v>88</v>
      </c>
      <c r="AW964" s="251" t="s">
        <v>35</v>
      </c>
      <c r="AX964" s="251" t="s">
        <v>86</v>
      </c>
      <c r="AY964" s="263" t="s">
        <v>160</v>
      </c>
    </row>
    <row r="965" s="264" customFormat="true" ht="12.8" hidden="false" customHeight="false" outlineLevel="0" collapsed="false">
      <c r="B965" s="265"/>
      <c r="C965" s="266"/>
      <c r="D965" s="254" t="s">
        <v>168</v>
      </c>
      <c r="E965" s="267"/>
      <c r="F965" s="268" t="s">
        <v>2137</v>
      </c>
      <c r="G965" s="266"/>
      <c r="H965" s="269" t="n">
        <v>39.147</v>
      </c>
      <c r="I965" s="270"/>
      <c r="J965" s="266"/>
      <c r="K965" s="266"/>
      <c r="L965" s="271"/>
      <c r="M965" s="272"/>
      <c r="N965" s="273"/>
      <c r="O965" s="273"/>
      <c r="P965" s="273"/>
      <c r="Q965" s="273"/>
      <c r="R965" s="273"/>
      <c r="S965" s="273"/>
      <c r="T965" s="274"/>
      <c r="AT965" s="275" t="s">
        <v>168</v>
      </c>
      <c r="AU965" s="275" t="s">
        <v>86</v>
      </c>
      <c r="AV965" s="264" t="s">
        <v>166</v>
      </c>
      <c r="AW965" s="264" t="s">
        <v>35</v>
      </c>
      <c r="AX965" s="264" t="s">
        <v>79</v>
      </c>
      <c r="AY965" s="275" t="s">
        <v>160</v>
      </c>
    </row>
    <row r="966" s="276" customFormat="true" ht="12.8" hidden="false" customHeight="false" outlineLevel="0" collapsed="false">
      <c r="B966" s="277"/>
      <c r="C966" s="278"/>
      <c r="D966" s="254" t="s">
        <v>168</v>
      </c>
      <c r="E966" s="279"/>
      <c r="F966" s="280" t="s">
        <v>2138</v>
      </c>
      <c r="G966" s="278"/>
      <c r="H966" s="279"/>
      <c r="I966" s="281"/>
      <c r="J966" s="278"/>
      <c r="K966" s="278"/>
      <c r="L966" s="282"/>
      <c r="M966" s="283"/>
      <c r="N966" s="284"/>
      <c r="O966" s="284"/>
      <c r="P966" s="284"/>
      <c r="Q966" s="284"/>
      <c r="R966" s="284"/>
      <c r="S966" s="284"/>
      <c r="T966" s="285"/>
      <c r="AT966" s="286" t="s">
        <v>168</v>
      </c>
      <c r="AU966" s="286" t="s">
        <v>86</v>
      </c>
      <c r="AV966" s="276" t="s">
        <v>86</v>
      </c>
      <c r="AW966" s="276" t="s">
        <v>35</v>
      </c>
      <c r="AX966" s="276" t="s">
        <v>79</v>
      </c>
      <c r="AY966" s="286" t="s">
        <v>160</v>
      </c>
    </row>
    <row r="967" s="276" customFormat="true" ht="12.8" hidden="false" customHeight="false" outlineLevel="0" collapsed="false">
      <c r="B967" s="277"/>
      <c r="C967" s="278"/>
      <c r="D967" s="254" t="s">
        <v>168</v>
      </c>
      <c r="E967" s="279"/>
      <c r="F967" s="280" t="s">
        <v>2139</v>
      </c>
      <c r="G967" s="278"/>
      <c r="H967" s="279"/>
      <c r="I967" s="281"/>
      <c r="J967" s="278"/>
      <c r="K967" s="278"/>
      <c r="L967" s="282"/>
      <c r="M967" s="283"/>
      <c r="N967" s="284"/>
      <c r="O967" s="284"/>
      <c r="P967" s="284"/>
      <c r="Q967" s="284"/>
      <c r="R967" s="284"/>
      <c r="S967" s="284"/>
      <c r="T967" s="285"/>
      <c r="AT967" s="286" t="s">
        <v>168</v>
      </c>
      <c r="AU967" s="286" t="s">
        <v>86</v>
      </c>
      <c r="AV967" s="276" t="s">
        <v>86</v>
      </c>
      <c r="AW967" s="276" t="s">
        <v>35</v>
      </c>
      <c r="AX967" s="276" t="s">
        <v>79</v>
      </c>
      <c r="AY967" s="286" t="s">
        <v>160</v>
      </c>
    </row>
    <row r="968" s="276" customFormat="true" ht="12.8" hidden="false" customHeight="false" outlineLevel="0" collapsed="false">
      <c r="B968" s="277"/>
      <c r="C968" s="278"/>
      <c r="D968" s="254" t="s">
        <v>168</v>
      </c>
      <c r="E968" s="279"/>
      <c r="F968" s="280" t="s">
        <v>2140</v>
      </c>
      <c r="G968" s="278"/>
      <c r="H968" s="279"/>
      <c r="I968" s="281"/>
      <c r="J968" s="278"/>
      <c r="K968" s="278"/>
      <c r="L968" s="282"/>
      <c r="M968" s="283"/>
      <c r="N968" s="284"/>
      <c r="O968" s="284"/>
      <c r="P968" s="284"/>
      <c r="Q968" s="284"/>
      <c r="R968" s="284"/>
      <c r="S968" s="284"/>
      <c r="T968" s="285"/>
      <c r="AT968" s="286" t="s">
        <v>168</v>
      </c>
      <c r="AU968" s="286" t="s">
        <v>86</v>
      </c>
      <c r="AV968" s="276" t="s">
        <v>86</v>
      </c>
      <c r="AW968" s="276" t="s">
        <v>35</v>
      </c>
      <c r="AX968" s="276" t="s">
        <v>79</v>
      </c>
      <c r="AY968" s="286" t="s">
        <v>160</v>
      </c>
    </row>
    <row r="969" s="31" customFormat="true" ht="16.5" hidden="false" customHeight="true" outlineLevel="0" collapsed="false">
      <c r="A969" s="24"/>
      <c r="B969" s="25"/>
      <c r="C969" s="237" t="s">
        <v>1158</v>
      </c>
      <c r="D969" s="237" t="s">
        <v>162</v>
      </c>
      <c r="E969" s="238" t="s">
        <v>2509</v>
      </c>
      <c r="F969" s="239" t="s">
        <v>2510</v>
      </c>
      <c r="G969" s="240" t="s">
        <v>221</v>
      </c>
      <c r="H969" s="241" t="n">
        <v>120.453</v>
      </c>
      <c r="I969" s="242"/>
      <c r="J969" s="243" t="n">
        <f aca="false">ROUND(I969*H969,2)</f>
        <v>0</v>
      </c>
      <c r="K969" s="244"/>
      <c r="L969" s="30"/>
      <c r="M969" s="245"/>
      <c r="N969" s="246" t="s">
        <v>44</v>
      </c>
      <c r="O969" s="74"/>
      <c r="P969" s="247" t="n">
        <f aca="false">O969*H969</f>
        <v>0</v>
      </c>
      <c r="Q969" s="247" t="n">
        <v>0</v>
      </c>
      <c r="R969" s="247" t="n">
        <f aca="false">Q969*H969</f>
        <v>0</v>
      </c>
      <c r="S969" s="247" t="n">
        <v>0</v>
      </c>
      <c r="T969" s="248" t="n">
        <f aca="false">S969*H969</f>
        <v>0</v>
      </c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  <c r="AE969" s="24"/>
      <c r="AR969" s="249" t="s">
        <v>166</v>
      </c>
      <c r="AT969" s="249" t="s">
        <v>162</v>
      </c>
      <c r="AU969" s="249" t="s">
        <v>86</v>
      </c>
      <c r="AY969" s="3" t="s">
        <v>160</v>
      </c>
      <c r="BE969" s="250" t="n">
        <f aca="false">IF(N969="základní",J969,0)</f>
        <v>0</v>
      </c>
      <c r="BF969" s="250" t="n">
        <f aca="false">IF(N969="snížená",J969,0)</f>
        <v>0</v>
      </c>
      <c r="BG969" s="250" t="n">
        <f aca="false">IF(N969="zákl. přenesená",J969,0)</f>
        <v>0</v>
      </c>
      <c r="BH969" s="250" t="n">
        <f aca="false">IF(N969="sníž. přenesená",J969,0)</f>
        <v>0</v>
      </c>
      <c r="BI969" s="250" t="n">
        <f aca="false">IF(N969="nulová",J969,0)</f>
        <v>0</v>
      </c>
      <c r="BJ969" s="3" t="s">
        <v>86</v>
      </c>
      <c r="BK969" s="250" t="n">
        <f aca="false">ROUND(I969*H969,2)</f>
        <v>0</v>
      </c>
      <c r="BL969" s="3" t="s">
        <v>166</v>
      </c>
      <c r="BM969" s="249" t="s">
        <v>2511</v>
      </c>
    </row>
    <row r="970" s="251" customFormat="true" ht="12.8" hidden="false" customHeight="false" outlineLevel="0" collapsed="false">
      <c r="B970" s="252"/>
      <c r="C970" s="253"/>
      <c r="D970" s="254" t="s">
        <v>168</v>
      </c>
      <c r="E970" s="255"/>
      <c r="F970" s="256" t="s">
        <v>2267</v>
      </c>
      <c r="G970" s="253"/>
      <c r="H970" s="257" t="n">
        <v>120.453</v>
      </c>
      <c r="I970" s="258"/>
      <c r="J970" s="253"/>
      <c r="K970" s="253"/>
      <c r="L970" s="259"/>
      <c r="M970" s="260"/>
      <c r="N970" s="261"/>
      <c r="O970" s="261"/>
      <c r="P970" s="261"/>
      <c r="Q970" s="261"/>
      <c r="R970" s="261"/>
      <c r="S970" s="261"/>
      <c r="T970" s="262"/>
      <c r="AT970" s="263" t="s">
        <v>168</v>
      </c>
      <c r="AU970" s="263" t="s">
        <v>86</v>
      </c>
      <c r="AV970" s="251" t="s">
        <v>88</v>
      </c>
      <c r="AW970" s="251" t="s">
        <v>35</v>
      </c>
      <c r="AX970" s="251" t="s">
        <v>86</v>
      </c>
      <c r="AY970" s="263" t="s">
        <v>160</v>
      </c>
    </row>
    <row r="971" s="264" customFormat="true" ht="12.8" hidden="false" customHeight="false" outlineLevel="0" collapsed="false">
      <c r="B971" s="265"/>
      <c r="C971" s="266"/>
      <c r="D971" s="254" t="s">
        <v>168</v>
      </c>
      <c r="E971" s="267"/>
      <c r="F971" s="268" t="s">
        <v>2137</v>
      </c>
      <c r="G971" s="266"/>
      <c r="H971" s="269" t="n">
        <v>120.453</v>
      </c>
      <c r="I971" s="270"/>
      <c r="J971" s="266"/>
      <c r="K971" s="266"/>
      <c r="L971" s="271"/>
      <c r="M971" s="272"/>
      <c r="N971" s="273"/>
      <c r="O971" s="273"/>
      <c r="P971" s="273"/>
      <c r="Q971" s="273"/>
      <c r="R971" s="273"/>
      <c r="S971" s="273"/>
      <c r="T971" s="274"/>
      <c r="AT971" s="275" t="s">
        <v>168</v>
      </c>
      <c r="AU971" s="275" t="s">
        <v>86</v>
      </c>
      <c r="AV971" s="264" t="s">
        <v>166</v>
      </c>
      <c r="AW971" s="264" t="s">
        <v>35</v>
      </c>
      <c r="AX971" s="264" t="s">
        <v>79</v>
      </c>
      <c r="AY971" s="275" t="s">
        <v>160</v>
      </c>
    </row>
    <row r="972" s="276" customFormat="true" ht="12.8" hidden="false" customHeight="false" outlineLevel="0" collapsed="false">
      <c r="B972" s="277"/>
      <c r="C972" s="278"/>
      <c r="D972" s="254" t="s">
        <v>168</v>
      </c>
      <c r="E972" s="279"/>
      <c r="F972" s="280" t="s">
        <v>2138</v>
      </c>
      <c r="G972" s="278"/>
      <c r="H972" s="279"/>
      <c r="I972" s="281"/>
      <c r="J972" s="278"/>
      <c r="K972" s="278"/>
      <c r="L972" s="282"/>
      <c r="M972" s="283"/>
      <c r="N972" s="284"/>
      <c r="O972" s="284"/>
      <c r="P972" s="284"/>
      <c r="Q972" s="284"/>
      <c r="R972" s="284"/>
      <c r="S972" s="284"/>
      <c r="T972" s="285"/>
      <c r="AT972" s="286" t="s">
        <v>168</v>
      </c>
      <c r="AU972" s="286" t="s">
        <v>86</v>
      </c>
      <c r="AV972" s="276" t="s">
        <v>86</v>
      </c>
      <c r="AW972" s="276" t="s">
        <v>35</v>
      </c>
      <c r="AX972" s="276" t="s">
        <v>79</v>
      </c>
      <c r="AY972" s="286" t="s">
        <v>160</v>
      </c>
    </row>
    <row r="973" s="276" customFormat="true" ht="12.8" hidden="false" customHeight="false" outlineLevel="0" collapsed="false">
      <c r="B973" s="277"/>
      <c r="C973" s="278"/>
      <c r="D973" s="254" t="s">
        <v>168</v>
      </c>
      <c r="E973" s="279"/>
      <c r="F973" s="280" t="s">
        <v>2139</v>
      </c>
      <c r="G973" s="278"/>
      <c r="H973" s="279"/>
      <c r="I973" s="281"/>
      <c r="J973" s="278"/>
      <c r="K973" s="278"/>
      <c r="L973" s="282"/>
      <c r="M973" s="283"/>
      <c r="N973" s="284"/>
      <c r="O973" s="284"/>
      <c r="P973" s="284"/>
      <c r="Q973" s="284"/>
      <c r="R973" s="284"/>
      <c r="S973" s="284"/>
      <c r="T973" s="285"/>
      <c r="AT973" s="286" t="s">
        <v>168</v>
      </c>
      <c r="AU973" s="286" t="s">
        <v>86</v>
      </c>
      <c r="AV973" s="276" t="s">
        <v>86</v>
      </c>
      <c r="AW973" s="276" t="s">
        <v>35</v>
      </c>
      <c r="AX973" s="276" t="s">
        <v>79</v>
      </c>
      <c r="AY973" s="286" t="s">
        <v>160</v>
      </c>
    </row>
    <row r="974" s="276" customFormat="true" ht="12.8" hidden="false" customHeight="false" outlineLevel="0" collapsed="false">
      <c r="B974" s="277"/>
      <c r="C974" s="278"/>
      <c r="D974" s="254" t="s">
        <v>168</v>
      </c>
      <c r="E974" s="279"/>
      <c r="F974" s="280" t="s">
        <v>2140</v>
      </c>
      <c r="G974" s="278"/>
      <c r="H974" s="279"/>
      <c r="I974" s="281"/>
      <c r="J974" s="278"/>
      <c r="K974" s="278"/>
      <c r="L974" s="282"/>
      <c r="M974" s="283"/>
      <c r="N974" s="284"/>
      <c r="O974" s="284"/>
      <c r="P974" s="284"/>
      <c r="Q974" s="284"/>
      <c r="R974" s="284"/>
      <c r="S974" s="284"/>
      <c r="T974" s="285"/>
      <c r="AT974" s="286" t="s">
        <v>168</v>
      </c>
      <c r="AU974" s="286" t="s">
        <v>86</v>
      </c>
      <c r="AV974" s="276" t="s">
        <v>86</v>
      </c>
      <c r="AW974" s="276" t="s">
        <v>35</v>
      </c>
      <c r="AX974" s="276" t="s">
        <v>79</v>
      </c>
      <c r="AY974" s="286" t="s">
        <v>160</v>
      </c>
    </row>
    <row r="975" s="31" customFormat="true" ht="16.5" hidden="false" customHeight="true" outlineLevel="0" collapsed="false">
      <c r="A975" s="24"/>
      <c r="B975" s="25"/>
      <c r="C975" s="237" t="s">
        <v>1162</v>
      </c>
      <c r="D975" s="237" t="s">
        <v>162</v>
      </c>
      <c r="E975" s="238" t="s">
        <v>2512</v>
      </c>
      <c r="F975" s="239" t="s">
        <v>2513</v>
      </c>
      <c r="G975" s="240" t="s">
        <v>2135</v>
      </c>
      <c r="H975" s="241" t="n">
        <v>31.318</v>
      </c>
      <c r="I975" s="242"/>
      <c r="J975" s="243" t="n">
        <f aca="false">ROUND(I975*H975,2)</f>
        <v>0</v>
      </c>
      <c r="K975" s="244"/>
      <c r="L975" s="30"/>
      <c r="M975" s="245"/>
      <c r="N975" s="246" t="s">
        <v>44</v>
      </c>
      <c r="O975" s="74"/>
      <c r="P975" s="247" t="n">
        <f aca="false">O975*H975</f>
        <v>0</v>
      </c>
      <c r="Q975" s="247" t="n">
        <v>0</v>
      </c>
      <c r="R975" s="247" t="n">
        <f aca="false">Q975*H975</f>
        <v>0</v>
      </c>
      <c r="S975" s="247" t="n">
        <v>0</v>
      </c>
      <c r="T975" s="248" t="n">
        <f aca="false">S975*H975</f>
        <v>0</v>
      </c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  <c r="AE975" s="24"/>
      <c r="AR975" s="249" t="s">
        <v>166</v>
      </c>
      <c r="AT975" s="249" t="s">
        <v>162</v>
      </c>
      <c r="AU975" s="249" t="s">
        <v>86</v>
      </c>
      <c r="AY975" s="3" t="s">
        <v>160</v>
      </c>
      <c r="BE975" s="250" t="n">
        <f aca="false">IF(N975="základní",J975,0)</f>
        <v>0</v>
      </c>
      <c r="BF975" s="250" t="n">
        <f aca="false">IF(N975="snížená",J975,0)</f>
        <v>0</v>
      </c>
      <c r="BG975" s="250" t="n">
        <f aca="false">IF(N975="zákl. přenesená",J975,0)</f>
        <v>0</v>
      </c>
      <c r="BH975" s="250" t="n">
        <f aca="false">IF(N975="sníž. přenesená",J975,0)</f>
        <v>0</v>
      </c>
      <c r="BI975" s="250" t="n">
        <f aca="false">IF(N975="nulová",J975,0)</f>
        <v>0</v>
      </c>
      <c r="BJ975" s="3" t="s">
        <v>86</v>
      </c>
      <c r="BK975" s="250" t="n">
        <f aca="false">ROUND(I975*H975,2)</f>
        <v>0</v>
      </c>
      <c r="BL975" s="3" t="s">
        <v>166</v>
      </c>
      <c r="BM975" s="249" t="s">
        <v>2514</v>
      </c>
    </row>
    <row r="976" s="251" customFormat="true" ht="12.8" hidden="false" customHeight="false" outlineLevel="0" collapsed="false">
      <c r="B976" s="252"/>
      <c r="C976" s="253"/>
      <c r="D976" s="254" t="s">
        <v>168</v>
      </c>
      <c r="E976" s="255"/>
      <c r="F976" s="256" t="s">
        <v>2487</v>
      </c>
      <c r="G976" s="253"/>
      <c r="H976" s="257" t="n">
        <v>31.318</v>
      </c>
      <c r="I976" s="258"/>
      <c r="J976" s="253"/>
      <c r="K976" s="253"/>
      <c r="L976" s="259"/>
      <c r="M976" s="260"/>
      <c r="N976" s="261"/>
      <c r="O976" s="261"/>
      <c r="P976" s="261"/>
      <c r="Q976" s="261"/>
      <c r="R976" s="261"/>
      <c r="S976" s="261"/>
      <c r="T976" s="262"/>
      <c r="AT976" s="263" t="s">
        <v>168</v>
      </c>
      <c r="AU976" s="263" t="s">
        <v>86</v>
      </c>
      <c r="AV976" s="251" t="s">
        <v>88</v>
      </c>
      <c r="AW976" s="251" t="s">
        <v>35</v>
      </c>
      <c r="AX976" s="251" t="s">
        <v>86</v>
      </c>
      <c r="AY976" s="263" t="s">
        <v>160</v>
      </c>
    </row>
    <row r="977" s="264" customFormat="true" ht="12.8" hidden="false" customHeight="false" outlineLevel="0" collapsed="false">
      <c r="B977" s="265"/>
      <c r="C977" s="266"/>
      <c r="D977" s="254" t="s">
        <v>168</v>
      </c>
      <c r="E977" s="267"/>
      <c r="F977" s="268" t="s">
        <v>2137</v>
      </c>
      <c r="G977" s="266"/>
      <c r="H977" s="269" t="n">
        <v>31.318</v>
      </c>
      <c r="I977" s="270"/>
      <c r="J977" s="266"/>
      <c r="K977" s="266"/>
      <c r="L977" s="271"/>
      <c r="M977" s="272"/>
      <c r="N977" s="273"/>
      <c r="O977" s="273"/>
      <c r="P977" s="273"/>
      <c r="Q977" s="273"/>
      <c r="R977" s="273"/>
      <c r="S977" s="273"/>
      <c r="T977" s="274"/>
      <c r="AT977" s="275" t="s">
        <v>168</v>
      </c>
      <c r="AU977" s="275" t="s">
        <v>86</v>
      </c>
      <c r="AV977" s="264" t="s">
        <v>166</v>
      </c>
      <c r="AW977" s="264" t="s">
        <v>35</v>
      </c>
      <c r="AX977" s="264" t="s">
        <v>79</v>
      </c>
      <c r="AY977" s="275" t="s">
        <v>160</v>
      </c>
    </row>
    <row r="978" s="276" customFormat="true" ht="12.8" hidden="false" customHeight="false" outlineLevel="0" collapsed="false">
      <c r="B978" s="277"/>
      <c r="C978" s="278"/>
      <c r="D978" s="254" t="s">
        <v>168</v>
      </c>
      <c r="E978" s="279"/>
      <c r="F978" s="280" t="s">
        <v>2138</v>
      </c>
      <c r="G978" s="278"/>
      <c r="H978" s="279"/>
      <c r="I978" s="281"/>
      <c r="J978" s="278"/>
      <c r="K978" s="278"/>
      <c r="L978" s="282"/>
      <c r="M978" s="283"/>
      <c r="N978" s="284"/>
      <c r="O978" s="284"/>
      <c r="P978" s="284"/>
      <c r="Q978" s="284"/>
      <c r="R978" s="284"/>
      <c r="S978" s="284"/>
      <c r="T978" s="285"/>
      <c r="AT978" s="286" t="s">
        <v>168</v>
      </c>
      <c r="AU978" s="286" t="s">
        <v>86</v>
      </c>
      <c r="AV978" s="276" t="s">
        <v>86</v>
      </c>
      <c r="AW978" s="276" t="s">
        <v>35</v>
      </c>
      <c r="AX978" s="276" t="s">
        <v>79</v>
      </c>
      <c r="AY978" s="286" t="s">
        <v>160</v>
      </c>
    </row>
    <row r="979" s="276" customFormat="true" ht="12.8" hidden="false" customHeight="false" outlineLevel="0" collapsed="false">
      <c r="B979" s="277"/>
      <c r="C979" s="278"/>
      <c r="D979" s="254" t="s">
        <v>168</v>
      </c>
      <c r="E979" s="279"/>
      <c r="F979" s="280" t="s">
        <v>2139</v>
      </c>
      <c r="G979" s="278"/>
      <c r="H979" s="279"/>
      <c r="I979" s="281"/>
      <c r="J979" s="278"/>
      <c r="K979" s="278"/>
      <c r="L979" s="282"/>
      <c r="M979" s="283"/>
      <c r="N979" s="284"/>
      <c r="O979" s="284"/>
      <c r="P979" s="284"/>
      <c r="Q979" s="284"/>
      <c r="R979" s="284"/>
      <c r="S979" s="284"/>
      <c r="T979" s="285"/>
      <c r="AT979" s="286" t="s">
        <v>168</v>
      </c>
      <c r="AU979" s="286" t="s">
        <v>86</v>
      </c>
      <c r="AV979" s="276" t="s">
        <v>86</v>
      </c>
      <c r="AW979" s="276" t="s">
        <v>35</v>
      </c>
      <c r="AX979" s="276" t="s">
        <v>79</v>
      </c>
      <c r="AY979" s="286" t="s">
        <v>160</v>
      </c>
    </row>
    <row r="980" s="276" customFormat="true" ht="12.8" hidden="false" customHeight="false" outlineLevel="0" collapsed="false">
      <c r="B980" s="277"/>
      <c r="C980" s="278"/>
      <c r="D980" s="254" t="s">
        <v>168</v>
      </c>
      <c r="E980" s="279"/>
      <c r="F980" s="280" t="s">
        <v>2140</v>
      </c>
      <c r="G980" s="278"/>
      <c r="H980" s="279"/>
      <c r="I980" s="281"/>
      <c r="J980" s="278"/>
      <c r="K980" s="278"/>
      <c r="L980" s="282"/>
      <c r="M980" s="283"/>
      <c r="N980" s="284"/>
      <c r="O980" s="284"/>
      <c r="P980" s="284"/>
      <c r="Q980" s="284"/>
      <c r="R980" s="284"/>
      <c r="S980" s="284"/>
      <c r="T980" s="285"/>
      <c r="AT980" s="286" t="s">
        <v>168</v>
      </c>
      <c r="AU980" s="286" t="s">
        <v>86</v>
      </c>
      <c r="AV980" s="276" t="s">
        <v>86</v>
      </c>
      <c r="AW980" s="276" t="s">
        <v>35</v>
      </c>
      <c r="AX980" s="276" t="s">
        <v>79</v>
      </c>
      <c r="AY980" s="286" t="s">
        <v>160</v>
      </c>
    </row>
    <row r="981" s="31" customFormat="true" ht="16.5" hidden="false" customHeight="true" outlineLevel="0" collapsed="false">
      <c r="A981" s="24"/>
      <c r="B981" s="25"/>
      <c r="C981" s="237" t="s">
        <v>1166</v>
      </c>
      <c r="D981" s="237" t="s">
        <v>162</v>
      </c>
      <c r="E981" s="238" t="s">
        <v>2515</v>
      </c>
      <c r="F981" s="239" t="s">
        <v>2516</v>
      </c>
      <c r="G981" s="240" t="s">
        <v>2429</v>
      </c>
      <c r="H981" s="241" t="n">
        <v>0.602</v>
      </c>
      <c r="I981" s="242"/>
      <c r="J981" s="243" t="n">
        <f aca="false">ROUND(I981*H981,2)</f>
        <v>0</v>
      </c>
      <c r="K981" s="244"/>
      <c r="L981" s="30"/>
      <c r="M981" s="245"/>
      <c r="N981" s="246" t="s">
        <v>44</v>
      </c>
      <c r="O981" s="74"/>
      <c r="P981" s="247" t="n">
        <f aca="false">O981*H981</f>
        <v>0</v>
      </c>
      <c r="Q981" s="247" t="n">
        <v>0</v>
      </c>
      <c r="R981" s="247" t="n">
        <f aca="false">Q981*H981</f>
        <v>0</v>
      </c>
      <c r="S981" s="247" t="n">
        <v>0</v>
      </c>
      <c r="T981" s="248" t="n">
        <f aca="false">S981*H981</f>
        <v>0</v>
      </c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  <c r="AE981" s="24"/>
      <c r="AR981" s="249" t="s">
        <v>166</v>
      </c>
      <c r="AT981" s="249" t="s">
        <v>162</v>
      </c>
      <c r="AU981" s="249" t="s">
        <v>86</v>
      </c>
      <c r="AY981" s="3" t="s">
        <v>160</v>
      </c>
      <c r="BE981" s="250" t="n">
        <f aca="false">IF(N981="základní",J981,0)</f>
        <v>0</v>
      </c>
      <c r="BF981" s="250" t="n">
        <f aca="false">IF(N981="snížená",J981,0)</f>
        <v>0</v>
      </c>
      <c r="BG981" s="250" t="n">
        <f aca="false">IF(N981="zákl. přenesená",J981,0)</f>
        <v>0</v>
      </c>
      <c r="BH981" s="250" t="n">
        <f aca="false">IF(N981="sníž. přenesená",J981,0)</f>
        <v>0</v>
      </c>
      <c r="BI981" s="250" t="n">
        <f aca="false">IF(N981="nulová",J981,0)</f>
        <v>0</v>
      </c>
      <c r="BJ981" s="3" t="s">
        <v>86</v>
      </c>
      <c r="BK981" s="250" t="n">
        <f aca="false">ROUND(I981*H981,2)</f>
        <v>0</v>
      </c>
      <c r="BL981" s="3" t="s">
        <v>166</v>
      </c>
      <c r="BM981" s="249" t="s">
        <v>2517</v>
      </c>
    </row>
    <row r="982" s="251" customFormat="true" ht="12.8" hidden="false" customHeight="false" outlineLevel="0" collapsed="false">
      <c r="B982" s="252"/>
      <c r="C982" s="253"/>
      <c r="D982" s="254" t="s">
        <v>168</v>
      </c>
      <c r="E982" s="255"/>
      <c r="F982" s="256" t="s">
        <v>2136</v>
      </c>
      <c r="G982" s="253"/>
      <c r="H982" s="257" t="n">
        <v>0.602</v>
      </c>
      <c r="I982" s="258"/>
      <c r="J982" s="253"/>
      <c r="K982" s="253"/>
      <c r="L982" s="259"/>
      <c r="M982" s="260"/>
      <c r="N982" s="261"/>
      <c r="O982" s="261"/>
      <c r="P982" s="261"/>
      <c r="Q982" s="261"/>
      <c r="R982" s="261"/>
      <c r="S982" s="261"/>
      <c r="T982" s="262"/>
      <c r="AT982" s="263" t="s">
        <v>168</v>
      </c>
      <c r="AU982" s="263" t="s">
        <v>86</v>
      </c>
      <c r="AV982" s="251" t="s">
        <v>88</v>
      </c>
      <c r="AW982" s="251" t="s">
        <v>35</v>
      </c>
      <c r="AX982" s="251" t="s">
        <v>86</v>
      </c>
      <c r="AY982" s="263" t="s">
        <v>160</v>
      </c>
    </row>
    <row r="983" s="264" customFormat="true" ht="12.8" hidden="false" customHeight="false" outlineLevel="0" collapsed="false">
      <c r="B983" s="265"/>
      <c r="C983" s="266"/>
      <c r="D983" s="254" t="s">
        <v>168</v>
      </c>
      <c r="E983" s="267"/>
      <c r="F983" s="268" t="s">
        <v>2137</v>
      </c>
      <c r="G983" s="266"/>
      <c r="H983" s="269" t="n">
        <v>0.602</v>
      </c>
      <c r="I983" s="270"/>
      <c r="J983" s="266"/>
      <c r="K983" s="266"/>
      <c r="L983" s="271"/>
      <c r="M983" s="272"/>
      <c r="N983" s="273"/>
      <c r="O983" s="273"/>
      <c r="P983" s="273"/>
      <c r="Q983" s="273"/>
      <c r="R983" s="273"/>
      <c r="S983" s="273"/>
      <c r="T983" s="274"/>
      <c r="AT983" s="275" t="s">
        <v>168</v>
      </c>
      <c r="AU983" s="275" t="s">
        <v>86</v>
      </c>
      <c r="AV983" s="264" t="s">
        <v>166</v>
      </c>
      <c r="AW983" s="264" t="s">
        <v>35</v>
      </c>
      <c r="AX983" s="264" t="s">
        <v>79</v>
      </c>
      <c r="AY983" s="275" t="s">
        <v>160</v>
      </c>
    </row>
    <row r="984" s="276" customFormat="true" ht="12.8" hidden="false" customHeight="false" outlineLevel="0" collapsed="false">
      <c r="B984" s="277"/>
      <c r="C984" s="278"/>
      <c r="D984" s="254" t="s">
        <v>168</v>
      </c>
      <c r="E984" s="279"/>
      <c r="F984" s="280" t="s">
        <v>2138</v>
      </c>
      <c r="G984" s="278"/>
      <c r="H984" s="279"/>
      <c r="I984" s="281"/>
      <c r="J984" s="278"/>
      <c r="K984" s="278"/>
      <c r="L984" s="282"/>
      <c r="M984" s="283"/>
      <c r="N984" s="284"/>
      <c r="O984" s="284"/>
      <c r="P984" s="284"/>
      <c r="Q984" s="284"/>
      <c r="R984" s="284"/>
      <c r="S984" s="284"/>
      <c r="T984" s="285"/>
      <c r="AT984" s="286" t="s">
        <v>168</v>
      </c>
      <c r="AU984" s="286" t="s">
        <v>86</v>
      </c>
      <c r="AV984" s="276" t="s">
        <v>86</v>
      </c>
      <c r="AW984" s="276" t="s">
        <v>35</v>
      </c>
      <c r="AX984" s="276" t="s">
        <v>79</v>
      </c>
      <c r="AY984" s="286" t="s">
        <v>160</v>
      </c>
    </row>
    <row r="985" s="276" customFormat="true" ht="12.8" hidden="false" customHeight="false" outlineLevel="0" collapsed="false">
      <c r="B985" s="277"/>
      <c r="C985" s="278"/>
      <c r="D985" s="254" t="s">
        <v>168</v>
      </c>
      <c r="E985" s="279"/>
      <c r="F985" s="280" t="s">
        <v>2139</v>
      </c>
      <c r="G985" s="278"/>
      <c r="H985" s="279"/>
      <c r="I985" s="281"/>
      <c r="J985" s="278"/>
      <c r="K985" s="278"/>
      <c r="L985" s="282"/>
      <c r="M985" s="283"/>
      <c r="N985" s="284"/>
      <c r="O985" s="284"/>
      <c r="P985" s="284"/>
      <c r="Q985" s="284"/>
      <c r="R985" s="284"/>
      <c r="S985" s="284"/>
      <c r="T985" s="285"/>
      <c r="AT985" s="286" t="s">
        <v>168</v>
      </c>
      <c r="AU985" s="286" t="s">
        <v>86</v>
      </c>
      <c r="AV985" s="276" t="s">
        <v>86</v>
      </c>
      <c r="AW985" s="276" t="s">
        <v>35</v>
      </c>
      <c r="AX985" s="276" t="s">
        <v>79</v>
      </c>
      <c r="AY985" s="286" t="s">
        <v>160</v>
      </c>
    </row>
    <row r="986" s="276" customFormat="true" ht="12.8" hidden="false" customHeight="false" outlineLevel="0" collapsed="false">
      <c r="B986" s="277"/>
      <c r="C986" s="278"/>
      <c r="D986" s="254" t="s">
        <v>168</v>
      </c>
      <c r="E986" s="279"/>
      <c r="F986" s="280" t="s">
        <v>2140</v>
      </c>
      <c r="G986" s="278"/>
      <c r="H986" s="279"/>
      <c r="I986" s="281"/>
      <c r="J986" s="278"/>
      <c r="K986" s="278"/>
      <c r="L986" s="282"/>
      <c r="M986" s="283"/>
      <c r="N986" s="284"/>
      <c r="O986" s="284"/>
      <c r="P986" s="284"/>
      <c r="Q986" s="284"/>
      <c r="R986" s="284"/>
      <c r="S986" s="284"/>
      <c r="T986" s="285"/>
      <c r="AT986" s="286" t="s">
        <v>168</v>
      </c>
      <c r="AU986" s="286" t="s">
        <v>86</v>
      </c>
      <c r="AV986" s="276" t="s">
        <v>86</v>
      </c>
      <c r="AW986" s="276" t="s">
        <v>35</v>
      </c>
      <c r="AX986" s="276" t="s">
        <v>79</v>
      </c>
      <c r="AY986" s="286" t="s">
        <v>160</v>
      </c>
    </row>
    <row r="987" s="31" customFormat="true" ht="16.5" hidden="false" customHeight="true" outlineLevel="0" collapsed="false">
      <c r="A987" s="24"/>
      <c r="B987" s="25"/>
      <c r="C987" s="237" t="s">
        <v>1171</v>
      </c>
      <c r="D987" s="237" t="s">
        <v>162</v>
      </c>
      <c r="E987" s="238" t="s">
        <v>2518</v>
      </c>
      <c r="F987" s="239" t="s">
        <v>2519</v>
      </c>
      <c r="G987" s="240" t="s">
        <v>2135</v>
      </c>
      <c r="H987" s="241" t="n">
        <v>31.92</v>
      </c>
      <c r="I987" s="242"/>
      <c r="J987" s="243" t="n">
        <f aca="false">ROUND(I987*H987,2)</f>
        <v>0</v>
      </c>
      <c r="K987" s="244"/>
      <c r="L987" s="30"/>
      <c r="M987" s="245"/>
      <c r="N987" s="246" t="s">
        <v>44</v>
      </c>
      <c r="O987" s="74"/>
      <c r="P987" s="247" t="n">
        <f aca="false">O987*H987</f>
        <v>0</v>
      </c>
      <c r="Q987" s="247" t="n">
        <v>0</v>
      </c>
      <c r="R987" s="247" t="n">
        <f aca="false">Q987*H987</f>
        <v>0</v>
      </c>
      <c r="S987" s="247" t="n">
        <v>0</v>
      </c>
      <c r="T987" s="248" t="n">
        <f aca="false">S987*H987</f>
        <v>0</v>
      </c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  <c r="AE987" s="24"/>
      <c r="AR987" s="249" t="s">
        <v>166</v>
      </c>
      <c r="AT987" s="249" t="s">
        <v>162</v>
      </c>
      <c r="AU987" s="249" t="s">
        <v>86</v>
      </c>
      <c r="AY987" s="3" t="s">
        <v>160</v>
      </c>
      <c r="BE987" s="250" t="n">
        <f aca="false">IF(N987="základní",J987,0)</f>
        <v>0</v>
      </c>
      <c r="BF987" s="250" t="n">
        <f aca="false">IF(N987="snížená",J987,0)</f>
        <v>0</v>
      </c>
      <c r="BG987" s="250" t="n">
        <f aca="false">IF(N987="zákl. přenesená",J987,0)</f>
        <v>0</v>
      </c>
      <c r="BH987" s="250" t="n">
        <f aca="false">IF(N987="sníž. přenesená",J987,0)</f>
        <v>0</v>
      </c>
      <c r="BI987" s="250" t="n">
        <f aca="false">IF(N987="nulová",J987,0)</f>
        <v>0</v>
      </c>
      <c r="BJ987" s="3" t="s">
        <v>86</v>
      </c>
      <c r="BK987" s="250" t="n">
        <f aca="false">ROUND(I987*H987,2)</f>
        <v>0</v>
      </c>
      <c r="BL987" s="3" t="s">
        <v>166</v>
      </c>
      <c r="BM987" s="249" t="s">
        <v>2520</v>
      </c>
    </row>
    <row r="988" s="251" customFormat="true" ht="12.8" hidden="false" customHeight="false" outlineLevel="0" collapsed="false">
      <c r="B988" s="252"/>
      <c r="C988" s="253"/>
      <c r="D988" s="254" t="s">
        <v>168</v>
      </c>
      <c r="E988" s="255"/>
      <c r="F988" s="256" t="s">
        <v>2521</v>
      </c>
      <c r="G988" s="253"/>
      <c r="H988" s="257" t="n">
        <v>31.92</v>
      </c>
      <c r="I988" s="258"/>
      <c r="J988" s="253"/>
      <c r="K988" s="253"/>
      <c r="L988" s="259"/>
      <c r="M988" s="260"/>
      <c r="N988" s="261"/>
      <c r="O988" s="261"/>
      <c r="P988" s="261"/>
      <c r="Q988" s="261"/>
      <c r="R988" s="261"/>
      <c r="S988" s="261"/>
      <c r="T988" s="262"/>
      <c r="AT988" s="263" t="s">
        <v>168</v>
      </c>
      <c r="AU988" s="263" t="s">
        <v>86</v>
      </c>
      <c r="AV988" s="251" t="s">
        <v>88</v>
      </c>
      <c r="AW988" s="251" t="s">
        <v>35</v>
      </c>
      <c r="AX988" s="251" t="s">
        <v>86</v>
      </c>
      <c r="AY988" s="263" t="s">
        <v>160</v>
      </c>
    </row>
    <row r="989" s="264" customFormat="true" ht="12.8" hidden="false" customHeight="false" outlineLevel="0" collapsed="false">
      <c r="B989" s="265"/>
      <c r="C989" s="266"/>
      <c r="D989" s="254" t="s">
        <v>168</v>
      </c>
      <c r="E989" s="267"/>
      <c r="F989" s="268" t="s">
        <v>2137</v>
      </c>
      <c r="G989" s="266"/>
      <c r="H989" s="269" t="n">
        <v>31.92</v>
      </c>
      <c r="I989" s="270"/>
      <c r="J989" s="266"/>
      <c r="K989" s="266"/>
      <c r="L989" s="271"/>
      <c r="M989" s="272"/>
      <c r="N989" s="273"/>
      <c r="O989" s="273"/>
      <c r="P989" s="273"/>
      <c r="Q989" s="273"/>
      <c r="R989" s="273"/>
      <c r="S989" s="273"/>
      <c r="T989" s="274"/>
      <c r="AT989" s="275" t="s">
        <v>168</v>
      </c>
      <c r="AU989" s="275" t="s">
        <v>86</v>
      </c>
      <c r="AV989" s="264" t="s">
        <v>166</v>
      </c>
      <c r="AW989" s="264" t="s">
        <v>35</v>
      </c>
      <c r="AX989" s="264" t="s">
        <v>79</v>
      </c>
      <c r="AY989" s="275" t="s">
        <v>160</v>
      </c>
    </row>
    <row r="990" s="276" customFormat="true" ht="12.8" hidden="false" customHeight="false" outlineLevel="0" collapsed="false">
      <c r="B990" s="277"/>
      <c r="C990" s="278"/>
      <c r="D990" s="254" t="s">
        <v>168</v>
      </c>
      <c r="E990" s="279"/>
      <c r="F990" s="280" t="s">
        <v>2138</v>
      </c>
      <c r="G990" s="278"/>
      <c r="H990" s="279"/>
      <c r="I990" s="281"/>
      <c r="J990" s="278"/>
      <c r="K990" s="278"/>
      <c r="L990" s="282"/>
      <c r="M990" s="283"/>
      <c r="N990" s="284"/>
      <c r="O990" s="284"/>
      <c r="P990" s="284"/>
      <c r="Q990" s="284"/>
      <c r="R990" s="284"/>
      <c r="S990" s="284"/>
      <c r="T990" s="285"/>
      <c r="AT990" s="286" t="s">
        <v>168</v>
      </c>
      <c r="AU990" s="286" t="s">
        <v>86</v>
      </c>
      <c r="AV990" s="276" t="s">
        <v>86</v>
      </c>
      <c r="AW990" s="276" t="s">
        <v>35</v>
      </c>
      <c r="AX990" s="276" t="s">
        <v>79</v>
      </c>
      <c r="AY990" s="286" t="s">
        <v>160</v>
      </c>
    </row>
    <row r="991" s="276" customFormat="true" ht="12.8" hidden="false" customHeight="false" outlineLevel="0" collapsed="false">
      <c r="B991" s="277"/>
      <c r="C991" s="278"/>
      <c r="D991" s="254" t="s">
        <v>168</v>
      </c>
      <c r="E991" s="279"/>
      <c r="F991" s="280" t="s">
        <v>2139</v>
      </c>
      <c r="G991" s="278"/>
      <c r="H991" s="279"/>
      <c r="I991" s="281"/>
      <c r="J991" s="278"/>
      <c r="K991" s="278"/>
      <c r="L991" s="282"/>
      <c r="M991" s="283"/>
      <c r="N991" s="284"/>
      <c r="O991" s="284"/>
      <c r="P991" s="284"/>
      <c r="Q991" s="284"/>
      <c r="R991" s="284"/>
      <c r="S991" s="284"/>
      <c r="T991" s="285"/>
      <c r="AT991" s="286" t="s">
        <v>168</v>
      </c>
      <c r="AU991" s="286" t="s">
        <v>86</v>
      </c>
      <c r="AV991" s="276" t="s">
        <v>86</v>
      </c>
      <c r="AW991" s="276" t="s">
        <v>35</v>
      </c>
      <c r="AX991" s="276" t="s">
        <v>79</v>
      </c>
      <c r="AY991" s="286" t="s">
        <v>160</v>
      </c>
    </row>
    <row r="992" s="276" customFormat="true" ht="12.8" hidden="false" customHeight="false" outlineLevel="0" collapsed="false">
      <c r="B992" s="277"/>
      <c r="C992" s="278"/>
      <c r="D992" s="254" t="s">
        <v>168</v>
      </c>
      <c r="E992" s="279"/>
      <c r="F992" s="280" t="s">
        <v>2140</v>
      </c>
      <c r="G992" s="278"/>
      <c r="H992" s="279"/>
      <c r="I992" s="281"/>
      <c r="J992" s="278"/>
      <c r="K992" s="278"/>
      <c r="L992" s="282"/>
      <c r="M992" s="283"/>
      <c r="N992" s="284"/>
      <c r="O992" s="284"/>
      <c r="P992" s="284"/>
      <c r="Q992" s="284"/>
      <c r="R992" s="284"/>
      <c r="S992" s="284"/>
      <c r="T992" s="285"/>
      <c r="AT992" s="286" t="s">
        <v>168</v>
      </c>
      <c r="AU992" s="286" t="s">
        <v>86</v>
      </c>
      <c r="AV992" s="276" t="s">
        <v>86</v>
      </c>
      <c r="AW992" s="276" t="s">
        <v>35</v>
      </c>
      <c r="AX992" s="276" t="s">
        <v>79</v>
      </c>
      <c r="AY992" s="286" t="s">
        <v>160</v>
      </c>
    </row>
    <row r="993" s="31" customFormat="true" ht="21.75" hidden="false" customHeight="true" outlineLevel="0" collapsed="false">
      <c r="A993" s="24"/>
      <c r="B993" s="25"/>
      <c r="C993" s="237" t="s">
        <v>1175</v>
      </c>
      <c r="D993" s="237" t="s">
        <v>162</v>
      </c>
      <c r="E993" s="238" t="s">
        <v>2522</v>
      </c>
      <c r="F993" s="239" t="s">
        <v>2523</v>
      </c>
      <c r="G993" s="240" t="s">
        <v>2135</v>
      </c>
      <c r="H993" s="241" t="n">
        <v>9.034</v>
      </c>
      <c r="I993" s="242"/>
      <c r="J993" s="243" t="n">
        <f aca="false">ROUND(I993*H993,2)</f>
        <v>0</v>
      </c>
      <c r="K993" s="244"/>
      <c r="L993" s="30"/>
      <c r="M993" s="245"/>
      <c r="N993" s="246" t="s">
        <v>44</v>
      </c>
      <c r="O993" s="74"/>
      <c r="P993" s="247" t="n">
        <f aca="false">O993*H993</f>
        <v>0</v>
      </c>
      <c r="Q993" s="247" t="n">
        <v>0</v>
      </c>
      <c r="R993" s="247" t="n">
        <f aca="false">Q993*H993</f>
        <v>0</v>
      </c>
      <c r="S993" s="247" t="n">
        <v>0</v>
      </c>
      <c r="T993" s="248" t="n">
        <f aca="false">S993*H993</f>
        <v>0</v>
      </c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  <c r="AE993" s="24"/>
      <c r="AR993" s="249" t="s">
        <v>166</v>
      </c>
      <c r="AT993" s="249" t="s">
        <v>162</v>
      </c>
      <c r="AU993" s="249" t="s">
        <v>86</v>
      </c>
      <c r="AY993" s="3" t="s">
        <v>160</v>
      </c>
      <c r="BE993" s="250" t="n">
        <f aca="false">IF(N993="základní",J993,0)</f>
        <v>0</v>
      </c>
      <c r="BF993" s="250" t="n">
        <f aca="false">IF(N993="snížená",J993,0)</f>
        <v>0</v>
      </c>
      <c r="BG993" s="250" t="n">
        <f aca="false">IF(N993="zákl. přenesená",J993,0)</f>
        <v>0</v>
      </c>
      <c r="BH993" s="250" t="n">
        <f aca="false">IF(N993="sníž. přenesená",J993,0)</f>
        <v>0</v>
      </c>
      <c r="BI993" s="250" t="n">
        <f aca="false">IF(N993="nulová",J993,0)</f>
        <v>0</v>
      </c>
      <c r="BJ993" s="3" t="s">
        <v>86</v>
      </c>
      <c r="BK993" s="250" t="n">
        <f aca="false">ROUND(I993*H993,2)</f>
        <v>0</v>
      </c>
      <c r="BL993" s="3" t="s">
        <v>166</v>
      </c>
      <c r="BM993" s="249" t="s">
        <v>2524</v>
      </c>
    </row>
    <row r="994" s="251" customFormat="true" ht="12.8" hidden="false" customHeight="false" outlineLevel="0" collapsed="false">
      <c r="B994" s="252"/>
      <c r="C994" s="253"/>
      <c r="D994" s="254" t="s">
        <v>168</v>
      </c>
      <c r="E994" s="255"/>
      <c r="F994" s="256" t="s">
        <v>2205</v>
      </c>
      <c r="G994" s="253"/>
      <c r="H994" s="257" t="n">
        <v>9.034</v>
      </c>
      <c r="I994" s="258"/>
      <c r="J994" s="253"/>
      <c r="K994" s="253"/>
      <c r="L994" s="259"/>
      <c r="M994" s="260"/>
      <c r="N994" s="261"/>
      <c r="O994" s="261"/>
      <c r="P994" s="261"/>
      <c r="Q994" s="261"/>
      <c r="R994" s="261"/>
      <c r="S994" s="261"/>
      <c r="T994" s="262"/>
      <c r="AT994" s="263" t="s">
        <v>168</v>
      </c>
      <c r="AU994" s="263" t="s">
        <v>86</v>
      </c>
      <c r="AV994" s="251" t="s">
        <v>88</v>
      </c>
      <c r="AW994" s="251" t="s">
        <v>35</v>
      </c>
      <c r="AX994" s="251" t="s">
        <v>86</v>
      </c>
      <c r="AY994" s="263" t="s">
        <v>160</v>
      </c>
    </row>
    <row r="995" s="264" customFormat="true" ht="12.8" hidden="false" customHeight="false" outlineLevel="0" collapsed="false">
      <c r="B995" s="265"/>
      <c r="C995" s="266"/>
      <c r="D995" s="254" t="s">
        <v>168</v>
      </c>
      <c r="E995" s="267"/>
      <c r="F995" s="268" t="s">
        <v>2137</v>
      </c>
      <c r="G995" s="266"/>
      <c r="H995" s="269" t="n">
        <v>9.034</v>
      </c>
      <c r="I995" s="270"/>
      <c r="J995" s="266"/>
      <c r="K995" s="266"/>
      <c r="L995" s="271"/>
      <c r="M995" s="272"/>
      <c r="N995" s="273"/>
      <c r="O995" s="273"/>
      <c r="P995" s="273"/>
      <c r="Q995" s="273"/>
      <c r="R995" s="273"/>
      <c r="S995" s="273"/>
      <c r="T995" s="274"/>
      <c r="AT995" s="275" t="s">
        <v>168</v>
      </c>
      <c r="AU995" s="275" t="s">
        <v>86</v>
      </c>
      <c r="AV995" s="264" t="s">
        <v>166</v>
      </c>
      <c r="AW995" s="264" t="s">
        <v>35</v>
      </c>
      <c r="AX995" s="264" t="s">
        <v>79</v>
      </c>
      <c r="AY995" s="275" t="s">
        <v>160</v>
      </c>
    </row>
    <row r="996" s="276" customFormat="true" ht="12.8" hidden="false" customHeight="false" outlineLevel="0" collapsed="false">
      <c r="B996" s="277"/>
      <c r="C996" s="278"/>
      <c r="D996" s="254" t="s">
        <v>168</v>
      </c>
      <c r="E996" s="279"/>
      <c r="F996" s="280" t="s">
        <v>2138</v>
      </c>
      <c r="G996" s="278"/>
      <c r="H996" s="279"/>
      <c r="I996" s="281"/>
      <c r="J996" s="278"/>
      <c r="K996" s="278"/>
      <c r="L996" s="282"/>
      <c r="M996" s="283"/>
      <c r="N996" s="284"/>
      <c r="O996" s="284"/>
      <c r="P996" s="284"/>
      <c r="Q996" s="284"/>
      <c r="R996" s="284"/>
      <c r="S996" s="284"/>
      <c r="T996" s="285"/>
      <c r="AT996" s="286" t="s">
        <v>168</v>
      </c>
      <c r="AU996" s="286" t="s">
        <v>86</v>
      </c>
      <c r="AV996" s="276" t="s">
        <v>86</v>
      </c>
      <c r="AW996" s="276" t="s">
        <v>35</v>
      </c>
      <c r="AX996" s="276" t="s">
        <v>79</v>
      </c>
      <c r="AY996" s="286" t="s">
        <v>160</v>
      </c>
    </row>
    <row r="997" s="276" customFormat="true" ht="12.8" hidden="false" customHeight="false" outlineLevel="0" collapsed="false">
      <c r="B997" s="277"/>
      <c r="C997" s="278"/>
      <c r="D997" s="254" t="s">
        <v>168</v>
      </c>
      <c r="E997" s="279"/>
      <c r="F997" s="280" t="s">
        <v>2139</v>
      </c>
      <c r="G997" s="278"/>
      <c r="H997" s="279"/>
      <c r="I997" s="281"/>
      <c r="J997" s="278"/>
      <c r="K997" s="278"/>
      <c r="L997" s="282"/>
      <c r="M997" s="283"/>
      <c r="N997" s="284"/>
      <c r="O997" s="284"/>
      <c r="P997" s="284"/>
      <c r="Q997" s="284"/>
      <c r="R997" s="284"/>
      <c r="S997" s="284"/>
      <c r="T997" s="285"/>
      <c r="AT997" s="286" t="s">
        <v>168</v>
      </c>
      <c r="AU997" s="286" t="s">
        <v>86</v>
      </c>
      <c r="AV997" s="276" t="s">
        <v>86</v>
      </c>
      <c r="AW997" s="276" t="s">
        <v>35</v>
      </c>
      <c r="AX997" s="276" t="s">
        <v>79</v>
      </c>
      <c r="AY997" s="286" t="s">
        <v>160</v>
      </c>
    </row>
    <row r="998" s="276" customFormat="true" ht="12.8" hidden="false" customHeight="false" outlineLevel="0" collapsed="false">
      <c r="B998" s="277"/>
      <c r="C998" s="278"/>
      <c r="D998" s="254" t="s">
        <v>168</v>
      </c>
      <c r="E998" s="279"/>
      <c r="F998" s="280" t="s">
        <v>2140</v>
      </c>
      <c r="G998" s="278"/>
      <c r="H998" s="279"/>
      <c r="I998" s="281"/>
      <c r="J998" s="278"/>
      <c r="K998" s="278"/>
      <c r="L998" s="282"/>
      <c r="M998" s="283"/>
      <c r="N998" s="284"/>
      <c r="O998" s="284"/>
      <c r="P998" s="284"/>
      <c r="Q998" s="284"/>
      <c r="R998" s="284"/>
      <c r="S998" s="284"/>
      <c r="T998" s="285"/>
      <c r="AT998" s="286" t="s">
        <v>168</v>
      </c>
      <c r="AU998" s="286" t="s">
        <v>86</v>
      </c>
      <c r="AV998" s="276" t="s">
        <v>86</v>
      </c>
      <c r="AW998" s="276" t="s">
        <v>35</v>
      </c>
      <c r="AX998" s="276" t="s">
        <v>79</v>
      </c>
      <c r="AY998" s="286" t="s">
        <v>160</v>
      </c>
    </row>
    <row r="999" s="31" customFormat="true" ht="16.5" hidden="false" customHeight="true" outlineLevel="0" collapsed="false">
      <c r="A999" s="24"/>
      <c r="B999" s="25"/>
      <c r="C999" s="237" t="s">
        <v>1180</v>
      </c>
      <c r="D999" s="237" t="s">
        <v>162</v>
      </c>
      <c r="E999" s="238" t="s">
        <v>2525</v>
      </c>
      <c r="F999" s="239" t="s">
        <v>2526</v>
      </c>
      <c r="G999" s="240" t="s">
        <v>2135</v>
      </c>
      <c r="H999" s="241" t="n">
        <v>9.034</v>
      </c>
      <c r="I999" s="242"/>
      <c r="J999" s="243" t="n">
        <f aca="false">ROUND(I999*H999,2)</f>
        <v>0</v>
      </c>
      <c r="K999" s="244"/>
      <c r="L999" s="30"/>
      <c r="M999" s="245"/>
      <c r="N999" s="246" t="s">
        <v>44</v>
      </c>
      <c r="O999" s="74"/>
      <c r="P999" s="247" t="n">
        <f aca="false">O999*H999</f>
        <v>0</v>
      </c>
      <c r="Q999" s="247" t="n">
        <v>0</v>
      </c>
      <c r="R999" s="247" t="n">
        <f aca="false">Q999*H999</f>
        <v>0</v>
      </c>
      <c r="S999" s="247" t="n">
        <v>0</v>
      </c>
      <c r="T999" s="248" t="n">
        <f aca="false">S999*H999</f>
        <v>0</v>
      </c>
      <c r="U999" s="24"/>
      <c r="V999" s="24"/>
      <c r="W999" s="24"/>
      <c r="X999" s="24"/>
      <c r="Y999" s="24"/>
      <c r="Z999" s="24"/>
      <c r="AA999" s="24"/>
      <c r="AB999" s="24"/>
      <c r="AC999" s="24"/>
      <c r="AD999" s="24"/>
      <c r="AE999" s="24"/>
      <c r="AR999" s="249" t="s">
        <v>166</v>
      </c>
      <c r="AT999" s="249" t="s">
        <v>162</v>
      </c>
      <c r="AU999" s="249" t="s">
        <v>86</v>
      </c>
      <c r="AY999" s="3" t="s">
        <v>160</v>
      </c>
      <c r="BE999" s="250" t="n">
        <f aca="false">IF(N999="základní",J999,0)</f>
        <v>0</v>
      </c>
      <c r="BF999" s="250" t="n">
        <f aca="false">IF(N999="snížená",J999,0)</f>
        <v>0</v>
      </c>
      <c r="BG999" s="250" t="n">
        <f aca="false">IF(N999="zákl. přenesená",J999,0)</f>
        <v>0</v>
      </c>
      <c r="BH999" s="250" t="n">
        <f aca="false">IF(N999="sníž. přenesená",J999,0)</f>
        <v>0</v>
      </c>
      <c r="BI999" s="250" t="n">
        <f aca="false">IF(N999="nulová",J999,0)</f>
        <v>0</v>
      </c>
      <c r="BJ999" s="3" t="s">
        <v>86</v>
      </c>
      <c r="BK999" s="250" t="n">
        <f aca="false">ROUND(I999*H999,2)</f>
        <v>0</v>
      </c>
      <c r="BL999" s="3" t="s">
        <v>166</v>
      </c>
      <c r="BM999" s="249" t="s">
        <v>2527</v>
      </c>
    </row>
    <row r="1000" s="251" customFormat="true" ht="12.8" hidden="false" customHeight="false" outlineLevel="0" collapsed="false">
      <c r="B1000" s="252"/>
      <c r="C1000" s="253"/>
      <c r="D1000" s="254" t="s">
        <v>168</v>
      </c>
      <c r="E1000" s="255"/>
      <c r="F1000" s="256" t="s">
        <v>2205</v>
      </c>
      <c r="G1000" s="253"/>
      <c r="H1000" s="257" t="n">
        <v>9.034</v>
      </c>
      <c r="I1000" s="258"/>
      <c r="J1000" s="253"/>
      <c r="K1000" s="253"/>
      <c r="L1000" s="259"/>
      <c r="M1000" s="260"/>
      <c r="N1000" s="261"/>
      <c r="O1000" s="261"/>
      <c r="P1000" s="261"/>
      <c r="Q1000" s="261"/>
      <c r="R1000" s="261"/>
      <c r="S1000" s="261"/>
      <c r="T1000" s="262"/>
      <c r="AT1000" s="263" t="s">
        <v>168</v>
      </c>
      <c r="AU1000" s="263" t="s">
        <v>86</v>
      </c>
      <c r="AV1000" s="251" t="s">
        <v>88</v>
      </c>
      <c r="AW1000" s="251" t="s">
        <v>35</v>
      </c>
      <c r="AX1000" s="251" t="s">
        <v>86</v>
      </c>
      <c r="AY1000" s="263" t="s">
        <v>160</v>
      </c>
    </row>
    <row r="1001" s="264" customFormat="true" ht="12.8" hidden="false" customHeight="false" outlineLevel="0" collapsed="false">
      <c r="B1001" s="265"/>
      <c r="C1001" s="266"/>
      <c r="D1001" s="254" t="s">
        <v>168</v>
      </c>
      <c r="E1001" s="267"/>
      <c r="F1001" s="268" t="s">
        <v>2137</v>
      </c>
      <c r="G1001" s="266"/>
      <c r="H1001" s="269" t="n">
        <v>9.034</v>
      </c>
      <c r="I1001" s="270"/>
      <c r="J1001" s="266"/>
      <c r="K1001" s="266"/>
      <c r="L1001" s="271"/>
      <c r="M1001" s="272"/>
      <c r="N1001" s="273"/>
      <c r="O1001" s="273"/>
      <c r="P1001" s="273"/>
      <c r="Q1001" s="273"/>
      <c r="R1001" s="273"/>
      <c r="S1001" s="273"/>
      <c r="T1001" s="274"/>
      <c r="AT1001" s="275" t="s">
        <v>168</v>
      </c>
      <c r="AU1001" s="275" t="s">
        <v>86</v>
      </c>
      <c r="AV1001" s="264" t="s">
        <v>166</v>
      </c>
      <c r="AW1001" s="264" t="s">
        <v>35</v>
      </c>
      <c r="AX1001" s="264" t="s">
        <v>79</v>
      </c>
      <c r="AY1001" s="275" t="s">
        <v>160</v>
      </c>
    </row>
    <row r="1002" s="276" customFormat="true" ht="12.8" hidden="false" customHeight="false" outlineLevel="0" collapsed="false">
      <c r="B1002" s="277"/>
      <c r="C1002" s="278"/>
      <c r="D1002" s="254" t="s">
        <v>168</v>
      </c>
      <c r="E1002" s="279"/>
      <c r="F1002" s="280" t="s">
        <v>2138</v>
      </c>
      <c r="G1002" s="278"/>
      <c r="H1002" s="279"/>
      <c r="I1002" s="281"/>
      <c r="J1002" s="278"/>
      <c r="K1002" s="278"/>
      <c r="L1002" s="282"/>
      <c r="M1002" s="283"/>
      <c r="N1002" s="284"/>
      <c r="O1002" s="284"/>
      <c r="P1002" s="284"/>
      <c r="Q1002" s="284"/>
      <c r="R1002" s="284"/>
      <c r="S1002" s="284"/>
      <c r="T1002" s="285"/>
      <c r="AT1002" s="286" t="s">
        <v>168</v>
      </c>
      <c r="AU1002" s="286" t="s">
        <v>86</v>
      </c>
      <c r="AV1002" s="276" t="s">
        <v>86</v>
      </c>
      <c r="AW1002" s="276" t="s">
        <v>35</v>
      </c>
      <c r="AX1002" s="276" t="s">
        <v>79</v>
      </c>
      <c r="AY1002" s="286" t="s">
        <v>160</v>
      </c>
    </row>
    <row r="1003" s="276" customFormat="true" ht="12.8" hidden="false" customHeight="false" outlineLevel="0" collapsed="false">
      <c r="B1003" s="277"/>
      <c r="C1003" s="278"/>
      <c r="D1003" s="254" t="s">
        <v>168</v>
      </c>
      <c r="E1003" s="279"/>
      <c r="F1003" s="280" t="s">
        <v>2139</v>
      </c>
      <c r="G1003" s="278"/>
      <c r="H1003" s="279"/>
      <c r="I1003" s="281"/>
      <c r="J1003" s="278"/>
      <c r="K1003" s="278"/>
      <c r="L1003" s="282"/>
      <c r="M1003" s="283"/>
      <c r="N1003" s="284"/>
      <c r="O1003" s="284"/>
      <c r="P1003" s="284"/>
      <c r="Q1003" s="284"/>
      <c r="R1003" s="284"/>
      <c r="S1003" s="284"/>
      <c r="T1003" s="285"/>
      <c r="AT1003" s="286" t="s">
        <v>168</v>
      </c>
      <c r="AU1003" s="286" t="s">
        <v>86</v>
      </c>
      <c r="AV1003" s="276" t="s">
        <v>86</v>
      </c>
      <c r="AW1003" s="276" t="s">
        <v>35</v>
      </c>
      <c r="AX1003" s="276" t="s">
        <v>79</v>
      </c>
      <c r="AY1003" s="286" t="s">
        <v>160</v>
      </c>
    </row>
    <row r="1004" s="276" customFormat="true" ht="12.8" hidden="false" customHeight="false" outlineLevel="0" collapsed="false">
      <c r="B1004" s="277"/>
      <c r="C1004" s="278"/>
      <c r="D1004" s="254" t="s">
        <v>168</v>
      </c>
      <c r="E1004" s="279"/>
      <c r="F1004" s="280" t="s">
        <v>2140</v>
      </c>
      <c r="G1004" s="278"/>
      <c r="H1004" s="279"/>
      <c r="I1004" s="281"/>
      <c r="J1004" s="278"/>
      <c r="K1004" s="278"/>
      <c r="L1004" s="282"/>
      <c r="M1004" s="283"/>
      <c r="N1004" s="284"/>
      <c r="O1004" s="284"/>
      <c r="P1004" s="284"/>
      <c r="Q1004" s="284"/>
      <c r="R1004" s="284"/>
      <c r="S1004" s="284"/>
      <c r="T1004" s="285"/>
      <c r="AT1004" s="286" t="s">
        <v>168</v>
      </c>
      <c r="AU1004" s="286" t="s">
        <v>86</v>
      </c>
      <c r="AV1004" s="276" t="s">
        <v>86</v>
      </c>
      <c r="AW1004" s="276" t="s">
        <v>35</v>
      </c>
      <c r="AX1004" s="276" t="s">
        <v>79</v>
      </c>
      <c r="AY1004" s="286" t="s">
        <v>160</v>
      </c>
    </row>
    <row r="1005" s="31" customFormat="true" ht="16.5" hidden="false" customHeight="true" outlineLevel="0" collapsed="false">
      <c r="A1005" s="24"/>
      <c r="B1005" s="25"/>
      <c r="C1005" s="237" t="s">
        <v>1186</v>
      </c>
      <c r="D1005" s="237" t="s">
        <v>162</v>
      </c>
      <c r="E1005" s="238" t="s">
        <v>2528</v>
      </c>
      <c r="F1005" s="239" t="s">
        <v>2529</v>
      </c>
      <c r="G1005" s="240" t="s">
        <v>2135</v>
      </c>
      <c r="H1005" s="241" t="n">
        <v>48.181</v>
      </c>
      <c r="I1005" s="242"/>
      <c r="J1005" s="243" t="n">
        <f aca="false">ROUND(I1005*H1005,2)</f>
        <v>0</v>
      </c>
      <c r="K1005" s="244"/>
      <c r="L1005" s="30"/>
      <c r="M1005" s="245"/>
      <c r="N1005" s="246" t="s">
        <v>44</v>
      </c>
      <c r="O1005" s="74"/>
      <c r="P1005" s="247" t="n">
        <f aca="false">O1005*H1005</f>
        <v>0</v>
      </c>
      <c r="Q1005" s="247" t="n">
        <v>0</v>
      </c>
      <c r="R1005" s="247" t="n">
        <f aca="false">Q1005*H1005</f>
        <v>0</v>
      </c>
      <c r="S1005" s="247" t="n">
        <v>0</v>
      </c>
      <c r="T1005" s="248" t="n">
        <f aca="false">S1005*H1005</f>
        <v>0</v>
      </c>
      <c r="U1005" s="24"/>
      <c r="V1005" s="24"/>
      <c r="W1005" s="24"/>
      <c r="X1005" s="24"/>
      <c r="Y1005" s="24"/>
      <c r="Z1005" s="24"/>
      <c r="AA1005" s="24"/>
      <c r="AB1005" s="24"/>
      <c r="AC1005" s="24"/>
      <c r="AD1005" s="24"/>
      <c r="AE1005" s="24"/>
      <c r="AR1005" s="249" t="s">
        <v>166</v>
      </c>
      <c r="AT1005" s="249" t="s">
        <v>162</v>
      </c>
      <c r="AU1005" s="249" t="s">
        <v>86</v>
      </c>
      <c r="AY1005" s="3" t="s">
        <v>160</v>
      </c>
      <c r="BE1005" s="250" t="n">
        <f aca="false">IF(N1005="základní",J1005,0)</f>
        <v>0</v>
      </c>
      <c r="BF1005" s="250" t="n">
        <f aca="false">IF(N1005="snížená",J1005,0)</f>
        <v>0</v>
      </c>
      <c r="BG1005" s="250" t="n">
        <f aca="false">IF(N1005="zákl. přenesená",J1005,0)</f>
        <v>0</v>
      </c>
      <c r="BH1005" s="250" t="n">
        <f aca="false">IF(N1005="sníž. přenesená",J1005,0)</f>
        <v>0</v>
      </c>
      <c r="BI1005" s="250" t="n">
        <f aca="false">IF(N1005="nulová",J1005,0)</f>
        <v>0</v>
      </c>
      <c r="BJ1005" s="3" t="s">
        <v>86</v>
      </c>
      <c r="BK1005" s="250" t="n">
        <f aca="false">ROUND(I1005*H1005,2)</f>
        <v>0</v>
      </c>
      <c r="BL1005" s="3" t="s">
        <v>166</v>
      </c>
      <c r="BM1005" s="249" t="s">
        <v>2530</v>
      </c>
    </row>
    <row r="1006" s="251" customFormat="true" ht="12.8" hidden="false" customHeight="false" outlineLevel="0" collapsed="false">
      <c r="B1006" s="252"/>
      <c r="C1006" s="253"/>
      <c r="D1006" s="254" t="s">
        <v>168</v>
      </c>
      <c r="E1006" s="255"/>
      <c r="F1006" s="256" t="s">
        <v>2295</v>
      </c>
      <c r="G1006" s="253"/>
      <c r="H1006" s="257" t="n">
        <v>48.181</v>
      </c>
      <c r="I1006" s="258"/>
      <c r="J1006" s="253"/>
      <c r="K1006" s="253"/>
      <c r="L1006" s="259"/>
      <c r="M1006" s="260"/>
      <c r="N1006" s="261"/>
      <c r="O1006" s="261"/>
      <c r="P1006" s="261"/>
      <c r="Q1006" s="261"/>
      <c r="R1006" s="261"/>
      <c r="S1006" s="261"/>
      <c r="T1006" s="262"/>
      <c r="AT1006" s="263" t="s">
        <v>168</v>
      </c>
      <c r="AU1006" s="263" t="s">
        <v>86</v>
      </c>
      <c r="AV1006" s="251" t="s">
        <v>88</v>
      </c>
      <c r="AW1006" s="251" t="s">
        <v>35</v>
      </c>
      <c r="AX1006" s="251" t="s">
        <v>86</v>
      </c>
      <c r="AY1006" s="263" t="s">
        <v>160</v>
      </c>
    </row>
    <row r="1007" s="264" customFormat="true" ht="12.8" hidden="false" customHeight="false" outlineLevel="0" collapsed="false">
      <c r="B1007" s="265"/>
      <c r="C1007" s="266"/>
      <c r="D1007" s="254" t="s">
        <v>168</v>
      </c>
      <c r="E1007" s="267"/>
      <c r="F1007" s="268" t="s">
        <v>2137</v>
      </c>
      <c r="G1007" s="266"/>
      <c r="H1007" s="269" t="n">
        <v>48.181</v>
      </c>
      <c r="I1007" s="270"/>
      <c r="J1007" s="266"/>
      <c r="K1007" s="266"/>
      <c r="L1007" s="271"/>
      <c r="M1007" s="272"/>
      <c r="N1007" s="273"/>
      <c r="O1007" s="273"/>
      <c r="P1007" s="273"/>
      <c r="Q1007" s="273"/>
      <c r="R1007" s="273"/>
      <c r="S1007" s="273"/>
      <c r="T1007" s="274"/>
      <c r="AT1007" s="275" t="s">
        <v>168</v>
      </c>
      <c r="AU1007" s="275" t="s">
        <v>86</v>
      </c>
      <c r="AV1007" s="264" t="s">
        <v>166</v>
      </c>
      <c r="AW1007" s="264" t="s">
        <v>35</v>
      </c>
      <c r="AX1007" s="264" t="s">
        <v>79</v>
      </c>
      <c r="AY1007" s="275" t="s">
        <v>160</v>
      </c>
    </row>
    <row r="1008" s="276" customFormat="true" ht="12.8" hidden="false" customHeight="false" outlineLevel="0" collapsed="false">
      <c r="B1008" s="277"/>
      <c r="C1008" s="278"/>
      <c r="D1008" s="254" t="s">
        <v>168</v>
      </c>
      <c r="E1008" s="279"/>
      <c r="F1008" s="280" t="s">
        <v>2138</v>
      </c>
      <c r="G1008" s="278"/>
      <c r="H1008" s="279"/>
      <c r="I1008" s="281"/>
      <c r="J1008" s="278"/>
      <c r="K1008" s="278"/>
      <c r="L1008" s="282"/>
      <c r="M1008" s="283"/>
      <c r="N1008" s="284"/>
      <c r="O1008" s="284"/>
      <c r="P1008" s="284"/>
      <c r="Q1008" s="284"/>
      <c r="R1008" s="284"/>
      <c r="S1008" s="284"/>
      <c r="T1008" s="285"/>
      <c r="AT1008" s="286" t="s">
        <v>168</v>
      </c>
      <c r="AU1008" s="286" t="s">
        <v>86</v>
      </c>
      <c r="AV1008" s="276" t="s">
        <v>86</v>
      </c>
      <c r="AW1008" s="276" t="s">
        <v>35</v>
      </c>
      <c r="AX1008" s="276" t="s">
        <v>79</v>
      </c>
      <c r="AY1008" s="286" t="s">
        <v>160</v>
      </c>
    </row>
    <row r="1009" s="276" customFormat="true" ht="12.8" hidden="false" customHeight="false" outlineLevel="0" collapsed="false">
      <c r="B1009" s="277"/>
      <c r="C1009" s="278"/>
      <c r="D1009" s="254" t="s">
        <v>168</v>
      </c>
      <c r="E1009" s="279"/>
      <c r="F1009" s="280" t="s">
        <v>2139</v>
      </c>
      <c r="G1009" s="278"/>
      <c r="H1009" s="279"/>
      <c r="I1009" s="281"/>
      <c r="J1009" s="278"/>
      <c r="K1009" s="278"/>
      <c r="L1009" s="282"/>
      <c r="M1009" s="283"/>
      <c r="N1009" s="284"/>
      <c r="O1009" s="284"/>
      <c r="P1009" s="284"/>
      <c r="Q1009" s="284"/>
      <c r="R1009" s="284"/>
      <c r="S1009" s="284"/>
      <c r="T1009" s="285"/>
      <c r="AT1009" s="286" t="s">
        <v>168</v>
      </c>
      <c r="AU1009" s="286" t="s">
        <v>86</v>
      </c>
      <c r="AV1009" s="276" t="s">
        <v>86</v>
      </c>
      <c r="AW1009" s="276" t="s">
        <v>35</v>
      </c>
      <c r="AX1009" s="276" t="s">
        <v>79</v>
      </c>
      <c r="AY1009" s="286" t="s">
        <v>160</v>
      </c>
    </row>
    <row r="1010" s="276" customFormat="true" ht="12.8" hidden="false" customHeight="false" outlineLevel="0" collapsed="false">
      <c r="B1010" s="277"/>
      <c r="C1010" s="278"/>
      <c r="D1010" s="254" t="s">
        <v>168</v>
      </c>
      <c r="E1010" s="279"/>
      <c r="F1010" s="280" t="s">
        <v>2140</v>
      </c>
      <c r="G1010" s="278"/>
      <c r="H1010" s="279"/>
      <c r="I1010" s="281"/>
      <c r="J1010" s="278"/>
      <c r="K1010" s="278"/>
      <c r="L1010" s="282"/>
      <c r="M1010" s="283"/>
      <c r="N1010" s="284"/>
      <c r="O1010" s="284"/>
      <c r="P1010" s="284"/>
      <c r="Q1010" s="284"/>
      <c r="R1010" s="284"/>
      <c r="S1010" s="284"/>
      <c r="T1010" s="285"/>
      <c r="AT1010" s="286" t="s">
        <v>168</v>
      </c>
      <c r="AU1010" s="286" t="s">
        <v>86</v>
      </c>
      <c r="AV1010" s="276" t="s">
        <v>86</v>
      </c>
      <c r="AW1010" s="276" t="s">
        <v>35</v>
      </c>
      <c r="AX1010" s="276" t="s">
        <v>79</v>
      </c>
      <c r="AY1010" s="286" t="s">
        <v>160</v>
      </c>
    </row>
    <row r="1011" s="31" customFormat="true" ht="16.5" hidden="false" customHeight="true" outlineLevel="0" collapsed="false">
      <c r="A1011" s="24"/>
      <c r="B1011" s="25"/>
      <c r="C1011" s="237" t="s">
        <v>1193</v>
      </c>
      <c r="D1011" s="237" t="s">
        <v>162</v>
      </c>
      <c r="E1011" s="238" t="s">
        <v>2531</v>
      </c>
      <c r="F1011" s="239" t="s">
        <v>2532</v>
      </c>
      <c r="G1011" s="240" t="s">
        <v>2135</v>
      </c>
      <c r="H1011" s="241" t="n">
        <v>2.409</v>
      </c>
      <c r="I1011" s="242"/>
      <c r="J1011" s="243" t="n">
        <f aca="false">ROUND(I1011*H1011,2)</f>
        <v>0</v>
      </c>
      <c r="K1011" s="244"/>
      <c r="L1011" s="30"/>
      <c r="M1011" s="245"/>
      <c r="N1011" s="246" t="s">
        <v>44</v>
      </c>
      <c r="O1011" s="74"/>
      <c r="P1011" s="247" t="n">
        <f aca="false">O1011*H1011</f>
        <v>0</v>
      </c>
      <c r="Q1011" s="247" t="n">
        <v>0</v>
      </c>
      <c r="R1011" s="247" t="n">
        <f aca="false">Q1011*H1011</f>
        <v>0</v>
      </c>
      <c r="S1011" s="247" t="n">
        <v>0</v>
      </c>
      <c r="T1011" s="248" t="n">
        <f aca="false">S1011*H1011</f>
        <v>0</v>
      </c>
      <c r="U1011" s="24"/>
      <c r="V1011" s="24"/>
      <c r="W1011" s="24"/>
      <c r="X1011" s="24"/>
      <c r="Y1011" s="24"/>
      <c r="Z1011" s="24"/>
      <c r="AA1011" s="24"/>
      <c r="AB1011" s="24"/>
      <c r="AC1011" s="24"/>
      <c r="AD1011" s="24"/>
      <c r="AE1011" s="24"/>
      <c r="AR1011" s="249" t="s">
        <v>166</v>
      </c>
      <c r="AT1011" s="249" t="s">
        <v>162</v>
      </c>
      <c r="AU1011" s="249" t="s">
        <v>86</v>
      </c>
      <c r="AY1011" s="3" t="s">
        <v>160</v>
      </c>
      <c r="BE1011" s="250" t="n">
        <f aca="false">IF(N1011="základní",J1011,0)</f>
        <v>0</v>
      </c>
      <c r="BF1011" s="250" t="n">
        <f aca="false">IF(N1011="snížená",J1011,0)</f>
        <v>0</v>
      </c>
      <c r="BG1011" s="250" t="n">
        <f aca="false">IF(N1011="zákl. přenesená",J1011,0)</f>
        <v>0</v>
      </c>
      <c r="BH1011" s="250" t="n">
        <f aca="false">IF(N1011="sníž. přenesená",J1011,0)</f>
        <v>0</v>
      </c>
      <c r="BI1011" s="250" t="n">
        <f aca="false">IF(N1011="nulová",J1011,0)</f>
        <v>0</v>
      </c>
      <c r="BJ1011" s="3" t="s">
        <v>86</v>
      </c>
      <c r="BK1011" s="250" t="n">
        <f aca="false">ROUND(I1011*H1011,2)</f>
        <v>0</v>
      </c>
      <c r="BL1011" s="3" t="s">
        <v>166</v>
      </c>
      <c r="BM1011" s="249" t="s">
        <v>2533</v>
      </c>
    </row>
    <row r="1012" s="251" customFormat="true" ht="12.8" hidden="false" customHeight="false" outlineLevel="0" collapsed="false">
      <c r="B1012" s="252"/>
      <c r="C1012" s="253"/>
      <c r="D1012" s="254" t="s">
        <v>168</v>
      </c>
      <c r="E1012" s="255"/>
      <c r="F1012" s="256" t="s">
        <v>2163</v>
      </c>
      <c r="G1012" s="253"/>
      <c r="H1012" s="257" t="n">
        <v>2.409</v>
      </c>
      <c r="I1012" s="258"/>
      <c r="J1012" s="253"/>
      <c r="K1012" s="253"/>
      <c r="L1012" s="259"/>
      <c r="M1012" s="260"/>
      <c r="N1012" s="261"/>
      <c r="O1012" s="261"/>
      <c r="P1012" s="261"/>
      <c r="Q1012" s="261"/>
      <c r="R1012" s="261"/>
      <c r="S1012" s="261"/>
      <c r="T1012" s="262"/>
      <c r="AT1012" s="263" t="s">
        <v>168</v>
      </c>
      <c r="AU1012" s="263" t="s">
        <v>86</v>
      </c>
      <c r="AV1012" s="251" t="s">
        <v>88</v>
      </c>
      <c r="AW1012" s="251" t="s">
        <v>35</v>
      </c>
      <c r="AX1012" s="251" t="s">
        <v>86</v>
      </c>
      <c r="AY1012" s="263" t="s">
        <v>160</v>
      </c>
    </row>
    <row r="1013" s="264" customFormat="true" ht="12.8" hidden="false" customHeight="false" outlineLevel="0" collapsed="false">
      <c r="B1013" s="265"/>
      <c r="C1013" s="266"/>
      <c r="D1013" s="254" t="s">
        <v>168</v>
      </c>
      <c r="E1013" s="267"/>
      <c r="F1013" s="268" t="s">
        <v>2137</v>
      </c>
      <c r="G1013" s="266"/>
      <c r="H1013" s="269" t="n">
        <v>2.409</v>
      </c>
      <c r="I1013" s="270"/>
      <c r="J1013" s="266"/>
      <c r="K1013" s="266"/>
      <c r="L1013" s="271"/>
      <c r="M1013" s="272"/>
      <c r="N1013" s="273"/>
      <c r="O1013" s="273"/>
      <c r="P1013" s="273"/>
      <c r="Q1013" s="273"/>
      <c r="R1013" s="273"/>
      <c r="S1013" s="273"/>
      <c r="T1013" s="274"/>
      <c r="AT1013" s="275" t="s">
        <v>168</v>
      </c>
      <c r="AU1013" s="275" t="s">
        <v>86</v>
      </c>
      <c r="AV1013" s="264" t="s">
        <v>166</v>
      </c>
      <c r="AW1013" s="264" t="s">
        <v>35</v>
      </c>
      <c r="AX1013" s="264" t="s">
        <v>79</v>
      </c>
      <c r="AY1013" s="275" t="s">
        <v>160</v>
      </c>
    </row>
    <row r="1014" s="276" customFormat="true" ht="12.8" hidden="false" customHeight="false" outlineLevel="0" collapsed="false">
      <c r="B1014" s="277"/>
      <c r="C1014" s="278"/>
      <c r="D1014" s="254" t="s">
        <v>168</v>
      </c>
      <c r="E1014" s="279"/>
      <c r="F1014" s="280" t="s">
        <v>2138</v>
      </c>
      <c r="G1014" s="278"/>
      <c r="H1014" s="279"/>
      <c r="I1014" s="281"/>
      <c r="J1014" s="278"/>
      <c r="K1014" s="278"/>
      <c r="L1014" s="282"/>
      <c r="M1014" s="283"/>
      <c r="N1014" s="284"/>
      <c r="O1014" s="284"/>
      <c r="P1014" s="284"/>
      <c r="Q1014" s="284"/>
      <c r="R1014" s="284"/>
      <c r="S1014" s="284"/>
      <c r="T1014" s="285"/>
      <c r="AT1014" s="286" t="s">
        <v>168</v>
      </c>
      <c r="AU1014" s="286" t="s">
        <v>86</v>
      </c>
      <c r="AV1014" s="276" t="s">
        <v>86</v>
      </c>
      <c r="AW1014" s="276" t="s">
        <v>35</v>
      </c>
      <c r="AX1014" s="276" t="s">
        <v>79</v>
      </c>
      <c r="AY1014" s="286" t="s">
        <v>160</v>
      </c>
    </row>
    <row r="1015" s="276" customFormat="true" ht="12.8" hidden="false" customHeight="false" outlineLevel="0" collapsed="false">
      <c r="B1015" s="277"/>
      <c r="C1015" s="278"/>
      <c r="D1015" s="254" t="s">
        <v>168</v>
      </c>
      <c r="E1015" s="279"/>
      <c r="F1015" s="280" t="s">
        <v>2139</v>
      </c>
      <c r="G1015" s="278"/>
      <c r="H1015" s="279"/>
      <c r="I1015" s="281"/>
      <c r="J1015" s="278"/>
      <c r="K1015" s="278"/>
      <c r="L1015" s="282"/>
      <c r="M1015" s="283"/>
      <c r="N1015" s="284"/>
      <c r="O1015" s="284"/>
      <c r="P1015" s="284"/>
      <c r="Q1015" s="284"/>
      <c r="R1015" s="284"/>
      <c r="S1015" s="284"/>
      <c r="T1015" s="285"/>
      <c r="AT1015" s="286" t="s">
        <v>168</v>
      </c>
      <c r="AU1015" s="286" t="s">
        <v>86</v>
      </c>
      <c r="AV1015" s="276" t="s">
        <v>86</v>
      </c>
      <c r="AW1015" s="276" t="s">
        <v>35</v>
      </c>
      <c r="AX1015" s="276" t="s">
        <v>79</v>
      </c>
      <c r="AY1015" s="286" t="s">
        <v>160</v>
      </c>
    </row>
    <row r="1016" s="276" customFormat="true" ht="12.8" hidden="false" customHeight="false" outlineLevel="0" collapsed="false">
      <c r="B1016" s="277"/>
      <c r="C1016" s="278"/>
      <c r="D1016" s="254" t="s">
        <v>168</v>
      </c>
      <c r="E1016" s="279"/>
      <c r="F1016" s="280" t="s">
        <v>2140</v>
      </c>
      <c r="G1016" s="278"/>
      <c r="H1016" s="279"/>
      <c r="I1016" s="281"/>
      <c r="J1016" s="278"/>
      <c r="K1016" s="278"/>
      <c r="L1016" s="282"/>
      <c r="M1016" s="283"/>
      <c r="N1016" s="284"/>
      <c r="O1016" s="284"/>
      <c r="P1016" s="284"/>
      <c r="Q1016" s="284"/>
      <c r="R1016" s="284"/>
      <c r="S1016" s="284"/>
      <c r="T1016" s="285"/>
      <c r="AT1016" s="286" t="s">
        <v>168</v>
      </c>
      <c r="AU1016" s="286" t="s">
        <v>86</v>
      </c>
      <c r="AV1016" s="276" t="s">
        <v>86</v>
      </c>
      <c r="AW1016" s="276" t="s">
        <v>35</v>
      </c>
      <c r="AX1016" s="276" t="s">
        <v>79</v>
      </c>
      <c r="AY1016" s="286" t="s">
        <v>160</v>
      </c>
    </row>
    <row r="1017" s="31" customFormat="true" ht="16.5" hidden="false" customHeight="true" outlineLevel="0" collapsed="false">
      <c r="A1017" s="24"/>
      <c r="B1017" s="25"/>
      <c r="C1017" s="237" t="s">
        <v>1198</v>
      </c>
      <c r="D1017" s="237" t="s">
        <v>162</v>
      </c>
      <c r="E1017" s="238" t="s">
        <v>2534</v>
      </c>
      <c r="F1017" s="239" t="s">
        <v>2535</v>
      </c>
      <c r="G1017" s="240" t="s">
        <v>221</v>
      </c>
      <c r="H1017" s="241" t="n">
        <v>39.147</v>
      </c>
      <c r="I1017" s="242"/>
      <c r="J1017" s="243" t="n">
        <f aca="false">ROUND(I1017*H1017,2)</f>
        <v>0</v>
      </c>
      <c r="K1017" s="244"/>
      <c r="L1017" s="30"/>
      <c r="M1017" s="245"/>
      <c r="N1017" s="246" t="s">
        <v>44</v>
      </c>
      <c r="O1017" s="74"/>
      <c r="P1017" s="247" t="n">
        <f aca="false">O1017*H1017</f>
        <v>0</v>
      </c>
      <c r="Q1017" s="247" t="n">
        <v>0</v>
      </c>
      <c r="R1017" s="247" t="n">
        <f aca="false">Q1017*H1017</f>
        <v>0</v>
      </c>
      <c r="S1017" s="247" t="n">
        <v>0</v>
      </c>
      <c r="T1017" s="248" t="n">
        <f aca="false">S1017*H1017</f>
        <v>0</v>
      </c>
      <c r="U1017" s="24"/>
      <c r="V1017" s="24"/>
      <c r="W1017" s="24"/>
      <c r="X1017" s="24"/>
      <c r="Y1017" s="24"/>
      <c r="Z1017" s="24"/>
      <c r="AA1017" s="24"/>
      <c r="AB1017" s="24"/>
      <c r="AC1017" s="24"/>
      <c r="AD1017" s="24"/>
      <c r="AE1017" s="24"/>
      <c r="AR1017" s="249" t="s">
        <v>166</v>
      </c>
      <c r="AT1017" s="249" t="s">
        <v>162</v>
      </c>
      <c r="AU1017" s="249" t="s">
        <v>86</v>
      </c>
      <c r="AY1017" s="3" t="s">
        <v>160</v>
      </c>
      <c r="BE1017" s="250" t="n">
        <f aca="false">IF(N1017="základní",J1017,0)</f>
        <v>0</v>
      </c>
      <c r="BF1017" s="250" t="n">
        <f aca="false">IF(N1017="snížená",J1017,0)</f>
        <v>0</v>
      </c>
      <c r="BG1017" s="250" t="n">
        <f aca="false">IF(N1017="zákl. přenesená",J1017,0)</f>
        <v>0</v>
      </c>
      <c r="BH1017" s="250" t="n">
        <f aca="false">IF(N1017="sníž. přenesená",J1017,0)</f>
        <v>0</v>
      </c>
      <c r="BI1017" s="250" t="n">
        <f aca="false">IF(N1017="nulová",J1017,0)</f>
        <v>0</v>
      </c>
      <c r="BJ1017" s="3" t="s">
        <v>86</v>
      </c>
      <c r="BK1017" s="250" t="n">
        <f aca="false">ROUND(I1017*H1017,2)</f>
        <v>0</v>
      </c>
      <c r="BL1017" s="3" t="s">
        <v>166</v>
      </c>
      <c r="BM1017" s="249" t="s">
        <v>2536</v>
      </c>
    </row>
    <row r="1018" s="251" customFormat="true" ht="12.8" hidden="false" customHeight="false" outlineLevel="0" collapsed="false">
      <c r="B1018" s="252"/>
      <c r="C1018" s="253"/>
      <c r="D1018" s="254" t="s">
        <v>168</v>
      </c>
      <c r="E1018" s="255"/>
      <c r="F1018" s="256" t="s">
        <v>2316</v>
      </c>
      <c r="G1018" s="253"/>
      <c r="H1018" s="257" t="n">
        <v>39.147</v>
      </c>
      <c r="I1018" s="258"/>
      <c r="J1018" s="253"/>
      <c r="K1018" s="253"/>
      <c r="L1018" s="259"/>
      <c r="M1018" s="260"/>
      <c r="N1018" s="261"/>
      <c r="O1018" s="261"/>
      <c r="P1018" s="261"/>
      <c r="Q1018" s="261"/>
      <c r="R1018" s="261"/>
      <c r="S1018" s="261"/>
      <c r="T1018" s="262"/>
      <c r="AT1018" s="263" t="s">
        <v>168</v>
      </c>
      <c r="AU1018" s="263" t="s">
        <v>86</v>
      </c>
      <c r="AV1018" s="251" t="s">
        <v>88</v>
      </c>
      <c r="AW1018" s="251" t="s">
        <v>35</v>
      </c>
      <c r="AX1018" s="251" t="s">
        <v>86</v>
      </c>
      <c r="AY1018" s="263" t="s">
        <v>160</v>
      </c>
    </row>
    <row r="1019" s="264" customFormat="true" ht="12.8" hidden="false" customHeight="false" outlineLevel="0" collapsed="false">
      <c r="B1019" s="265"/>
      <c r="C1019" s="266"/>
      <c r="D1019" s="254" t="s">
        <v>168</v>
      </c>
      <c r="E1019" s="267"/>
      <c r="F1019" s="268" t="s">
        <v>2137</v>
      </c>
      <c r="G1019" s="266"/>
      <c r="H1019" s="269" t="n">
        <v>39.147</v>
      </c>
      <c r="I1019" s="270"/>
      <c r="J1019" s="266"/>
      <c r="K1019" s="266"/>
      <c r="L1019" s="271"/>
      <c r="M1019" s="272"/>
      <c r="N1019" s="273"/>
      <c r="O1019" s="273"/>
      <c r="P1019" s="273"/>
      <c r="Q1019" s="273"/>
      <c r="R1019" s="273"/>
      <c r="S1019" s="273"/>
      <c r="T1019" s="274"/>
      <c r="AT1019" s="275" t="s">
        <v>168</v>
      </c>
      <c r="AU1019" s="275" t="s">
        <v>86</v>
      </c>
      <c r="AV1019" s="264" t="s">
        <v>166</v>
      </c>
      <c r="AW1019" s="264" t="s">
        <v>35</v>
      </c>
      <c r="AX1019" s="264" t="s">
        <v>79</v>
      </c>
      <c r="AY1019" s="275" t="s">
        <v>160</v>
      </c>
    </row>
    <row r="1020" s="276" customFormat="true" ht="12.8" hidden="false" customHeight="false" outlineLevel="0" collapsed="false">
      <c r="B1020" s="277"/>
      <c r="C1020" s="278"/>
      <c r="D1020" s="254" t="s">
        <v>168</v>
      </c>
      <c r="E1020" s="279"/>
      <c r="F1020" s="280" t="s">
        <v>2138</v>
      </c>
      <c r="G1020" s="278"/>
      <c r="H1020" s="279"/>
      <c r="I1020" s="281"/>
      <c r="J1020" s="278"/>
      <c r="K1020" s="278"/>
      <c r="L1020" s="282"/>
      <c r="M1020" s="283"/>
      <c r="N1020" s="284"/>
      <c r="O1020" s="284"/>
      <c r="P1020" s="284"/>
      <c r="Q1020" s="284"/>
      <c r="R1020" s="284"/>
      <c r="S1020" s="284"/>
      <c r="T1020" s="285"/>
      <c r="AT1020" s="286" t="s">
        <v>168</v>
      </c>
      <c r="AU1020" s="286" t="s">
        <v>86</v>
      </c>
      <c r="AV1020" s="276" t="s">
        <v>86</v>
      </c>
      <c r="AW1020" s="276" t="s">
        <v>35</v>
      </c>
      <c r="AX1020" s="276" t="s">
        <v>79</v>
      </c>
      <c r="AY1020" s="286" t="s">
        <v>160</v>
      </c>
    </row>
    <row r="1021" s="276" customFormat="true" ht="12.8" hidden="false" customHeight="false" outlineLevel="0" collapsed="false">
      <c r="B1021" s="277"/>
      <c r="C1021" s="278"/>
      <c r="D1021" s="254" t="s">
        <v>168</v>
      </c>
      <c r="E1021" s="279"/>
      <c r="F1021" s="280" t="s">
        <v>2139</v>
      </c>
      <c r="G1021" s="278"/>
      <c r="H1021" s="279"/>
      <c r="I1021" s="281"/>
      <c r="J1021" s="278"/>
      <c r="K1021" s="278"/>
      <c r="L1021" s="282"/>
      <c r="M1021" s="283"/>
      <c r="N1021" s="284"/>
      <c r="O1021" s="284"/>
      <c r="P1021" s="284"/>
      <c r="Q1021" s="284"/>
      <c r="R1021" s="284"/>
      <c r="S1021" s="284"/>
      <c r="T1021" s="285"/>
      <c r="AT1021" s="286" t="s">
        <v>168</v>
      </c>
      <c r="AU1021" s="286" t="s">
        <v>86</v>
      </c>
      <c r="AV1021" s="276" t="s">
        <v>86</v>
      </c>
      <c r="AW1021" s="276" t="s">
        <v>35</v>
      </c>
      <c r="AX1021" s="276" t="s">
        <v>79</v>
      </c>
      <c r="AY1021" s="286" t="s">
        <v>160</v>
      </c>
    </row>
    <row r="1022" s="276" customFormat="true" ht="12.8" hidden="false" customHeight="false" outlineLevel="0" collapsed="false">
      <c r="B1022" s="277"/>
      <c r="C1022" s="278"/>
      <c r="D1022" s="254" t="s">
        <v>168</v>
      </c>
      <c r="E1022" s="279"/>
      <c r="F1022" s="280" t="s">
        <v>2140</v>
      </c>
      <c r="G1022" s="278"/>
      <c r="H1022" s="279"/>
      <c r="I1022" s="281"/>
      <c r="J1022" s="278"/>
      <c r="K1022" s="278"/>
      <c r="L1022" s="282"/>
      <c r="M1022" s="283"/>
      <c r="N1022" s="284"/>
      <c r="O1022" s="284"/>
      <c r="P1022" s="284"/>
      <c r="Q1022" s="284"/>
      <c r="R1022" s="284"/>
      <c r="S1022" s="284"/>
      <c r="T1022" s="285"/>
      <c r="AT1022" s="286" t="s">
        <v>168</v>
      </c>
      <c r="AU1022" s="286" t="s">
        <v>86</v>
      </c>
      <c r="AV1022" s="276" t="s">
        <v>86</v>
      </c>
      <c r="AW1022" s="276" t="s">
        <v>35</v>
      </c>
      <c r="AX1022" s="276" t="s">
        <v>79</v>
      </c>
      <c r="AY1022" s="286" t="s">
        <v>160</v>
      </c>
    </row>
    <row r="1023" s="31" customFormat="true" ht="21.75" hidden="false" customHeight="true" outlineLevel="0" collapsed="false">
      <c r="A1023" s="24"/>
      <c r="B1023" s="25"/>
      <c r="C1023" s="237" t="s">
        <v>1204</v>
      </c>
      <c r="D1023" s="237" t="s">
        <v>162</v>
      </c>
      <c r="E1023" s="238" t="s">
        <v>2537</v>
      </c>
      <c r="F1023" s="239" t="s">
        <v>2538</v>
      </c>
      <c r="G1023" s="240" t="s">
        <v>221</v>
      </c>
      <c r="H1023" s="241" t="n">
        <v>240.905</v>
      </c>
      <c r="I1023" s="242"/>
      <c r="J1023" s="243" t="n">
        <f aca="false">ROUND(I1023*H1023,2)</f>
        <v>0</v>
      </c>
      <c r="K1023" s="244"/>
      <c r="L1023" s="30"/>
      <c r="M1023" s="245"/>
      <c r="N1023" s="246" t="s">
        <v>44</v>
      </c>
      <c r="O1023" s="74"/>
      <c r="P1023" s="247" t="n">
        <f aca="false">O1023*H1023</f>
        <v>0</v>
      </c>
      <c r="Q1023" s="247" t="n">
        <v>0</v>
      </c>
      <c r="R1023" s="247" t="n">
        <f aca="false">Q1023*H1023</f>
        <v>0</v>
      </c>
      <c r="S1023" s="247" t="n">
        <v>0</v>
      </c>
      <c r="T1023" s="248" t="n">
        <f aca="false">S1023*H1023</f>
        <v>0</v>
      </c>
      <c r="U1023" s="24"/>
      <c r="V1023" s="24"/>
      <c r="W1023" s="24"/>
      <c r="X1023" s="24"/>
      <c r="Y1023" s="24"/>
      <c r="Z1023" s="24"/>
      <c r="AA1023" s="24"/>
      <c r="AB1023" s="24"/>
      <c r="AC1023" s="24"/>
      <c r="AD1023" s="24"/>
      <c r="AE1023" s="24"/>
      <c r="AR1023" s="249" t="s">
        <v>166</v>
      </c>
      <c r="AT1023" s="249" t="s">
        <v>162</v>
      </c>
      <c r="AU1023" s="249" t="s">
        <v>86</v>
      </c>
      <c r="AY1023" s="3" t="s">
        <v>160</v>
      </c>
      <c r="BE1023" s="250" t="n">
        <f aca="false">IF(N1023="základní",J1023,0)</f>
        <v>0</v>
      </c>
      <c r="BF1023" s="250" t="n">
        <f aca="false">IF(N1023="snížená",J1023,0)</f>
        <v>0</v>
      </c>
      <c r="BG1023" s="250" t="n">
        <f aca="false">IF(N1023="zákl. přenesená",J1023,0)</f>
        <v>0</v>
      </c>
      <c r="BH1023" s="250" t="n">
        <f aca="false">IF(N1023="sníž. přenesená",J1023,0)</f>
        <v>0</v>
      </c>
      <c r="BI1023" s="250" t="n">
        <f aca="false">IF(N1023="nulová",J1023,0)</f>
        <v>0</v>
      </c>
      <c r="BJ1023" s="3" t="s">
        <v>86</v>
      </c>
      <c r="BK1023" s="250" t="n">
        <f aca="false">ROUND(I1023*H1023,2)</f>
        <v>0</v>
      </c>
      <c r="BL1023" s="3" t="s">
        <v>166</v>
      </c>
      <c r="BM1023" s="249" t="s">
        <v>2539</v>
      </c>
    </row>
    <row r="1024" s="251" customFormat="true" ht="12.8" hidden="false" customHeight="false" outlineLevel="0" collapsed="false">
      <c r="B1024" s="252"/>
      <c r="C1024" s="253"/>
      <c r="D1024" s="254" t="s">
        <v>168</v>
      </c>
      <c r="E1024" s="255"/>
      <c r="F1024" s="256" t="s">
        <v>2540</v>
      </c>
      <c r="G1024" s="253"/>
      <c r="H1024" s="257" t="n">
        <v>240.905</v>
      </c>
      <c r="I1024" s="258"/>
      <c r="J1024" s="253"/>
      <c r="K1024" s="253"/>
      <c r="L1024" s="259"/>
      <c r="M1024" s="260"/>
      <c r="N1024" s="261"/>
      <c r="O1024" s="261"/>
      <c r="P1024" s="261"/>
      <c r="Q1024" s="261"/>
      <c r="R1024" s="261"/>
      <c r="S1024" s="261"/>
      <c r="T1024" s="262"/>
      <c r="AT1024" s="263" t="s">
        <v>168</v>
      </c>
      <c r="AU1024" s="263" t="s">
        <v>86</v>
      </c>
      <c r="AV1024" s="251" t="s">
        <v>88</v>
      </c>
      <c r="AW1024" s="251" t="s">
        <v>35</v>
      </c>
      <c r="AX1024" s="251" t="s">
        <v>86</v>
      </c>
      <c r="AY1024" s="263" t="s">
        <v>160</v>
      </c>
    </row>
    <row r="1025" s="264" customFormat="true" ht="12.8" hidden="false" customHeight="false" outlineLevel="0" collapsed="false">
      <c r="B1025" s="265"/>
      <c r="C1025" s="266"/>
      <c r="D1025" s="254" t="s">
        <v>168</v>
      </c>
      <c r="E1025" s="267"/>
      <c r="F1025" s="268" t="s">
        <v>2137</v>
      </c>
      <c r="G1025" s="266"/>
      <c r="H1025" s="269" t="n">
        <v>240.905</v>
      </c>
      <c r="I1025" s="270"/>
      <c r="J1025" s="266"/>
      <c r="K1025" s="266"/>
      <c r="L1025" s="271"/>
      <c r="M1025" s="272"/>
      <c r="N1025" s="273"/>
      <c r="O1025" s="273"/>
      <c r="P1025" s="273"/>
      <c r="Q1025" s="273"/>
      <c r="R1025" s="273"/>
      <c r="S1025" s="273"/>
      <c r="T1025" s="274"/>
      <c r="AT1025" s="275" t="s">
        <v>168</v>
      </c>
      <c r="AU1025" s="275" t="s">
        <v>86</v>
      </c>
      <c r="AV1025" s="264" t="s">
        <v>166</v>
      </c>
      <c r="AW1025" s="264" t="s">
        <v>35</v>
      </c>
      <c r="AX1025" s="264" t="s">
        <v>79</v>
      </c>
      <c r="AY1025" s="275" t="s">
        <v>160</v>
      </c>
    </row>
    <row r="1026" s="276" customFormat="true" ht="12.8" hidden="false" customHeight="false" outlineLevel="0" collapsed="false">
      <c r="B1026" s="277"/>
      <c r="C1026" s="278"/>
      <c r="D1026" s="254" t="s">
        <v>168</v>
      </c>
      <c r="E1026" s="279"/>
      <c r="F1026" s="280" t="s">
        <v>2138</v>
      </c>
      <c r="G1026" s="278"/>
      <c r="H1026" s="279"/>
      <c r="I1026" s="281"/>
      <c r="J1026" s="278"/>
      <c r="K1026" s="278"/>
      <c r="L1026" s="282"/>
      <c r="M1026" s="283"/>
      <c r="N1026" s="284"/>
      <c r="O1026" s="284"/>
      <c r="P1026" s="284"/>
      <c r="Q1026" s="284"/>
      <c r="R1026" s="284"/>
      <c r="S1026" s="284"/>
      <c r="T1026" s="285"/>
      <c r="AT1026" s="286" t="s">
        <v>168</v>
      </c>
      <c r="AU1026" s="286" t="s">
        <v>86</v>
      </c>
      <c r="AV1026" s="276" t="s">
        <v>86</v>
      </c>
      <c r="AW1026" s="276" t="s">
        <v>35</v>
      </c>
      <c r="AX1026" s="276" t="s">
        <v>79</v>
      </c>
      <c r="AY1026" s="286" t="s">
        <v>160</v>
      </c>
    </row>
    <row r="1027" s="276" customFormat="true" ht="12.8" hidden="false" customHeight="false" outlineLevel="0" collapsed="false">
      <c r="B1027" s="277"/>
      <c r="C1027" s="278"/>
      <c r="D1027" s="254" t="s">
        <v>168</v>
      </c>
      <c r="E1027" s="279"/>
      <c r="F1027" s="280" t="s">
        <v>2139</v>
      </c>
      <c r="G1027" s="278"/>
      <c r="H1027" s="279"/>
      <c r="I1027" s="281"/>
      <c r="J1027" s="278"/>
      <c r="K1027" s="278"/>
      <c r="L1027" s="282"/>
      <c r="M1027" s="283"/>
      <c r="N1027" s="284"/>
      <c r="O1027" s="284"/>
      <c r="P1027" s="284"/>
      <c r="Q1027" s="284"/>
      <c r="R1027" s="284"/>
      <c r="S1027" s="284"/>
      <c r="T1027" s="285"/>
      <c r="AT1027" s="286" t="s">
        <v>168</v>
      </c>
      <c r="AU1027" s="286" t="s">
        <v>86</v>
      </c>
      <c r="AV1027" s="276" t="s">
        <v>86</v>
      </c>
      <c r="AW1027" s="276" t="s">
        <v>35</v>
      </c>
      <c r="AX1027" s="276" t="s">
        <v>79</v>
      </c>
      <c r="AY1027" s="286" t="s">
        <v>160</v>
      </c>
    </row>
    <row r="1028" s="276" customFormat="true" ht="12.8" hidden="false" customHeight="false" outlineLevel="0" collapsed="false">
      <c r="B1028" s="277"/>
      <c r="C1028" s="278"/>
      <c r="D1028" s="254" t="s">
        <v>168</v>
      </c>
      <c r="E1028" s="279"/>
      <c r="F1028" s="280" t="s">
        <v>2140</v>
      </c>
      <c r="G1028" s="278"/>
      <c r="H1028" s="279"/>
      <c r="I1028" s="281"/>
      <c r="J1028" s="278"/>
      <c r="K1028" s="278"/>
      <c r="L1028" s="282"/>
      <c r="M1028" s="283"/>
      <c r="N1028" s="284"/>
      <c r="O1028" s="284"/>
      <c r="P1028" s="284"/>
      <c r="Q1028" s="284"/>
      <c r="R1028" s="284"/>
      <c r="S1028" s="284"/>
      <c r="T1028" s="285"/>
      <c r="AT1028" s="286" t="s">
        <v>168</v>
      </c>
      <c r="AU1028" s="286" t="s">
        <v>86</v>
      </c>
      <c r="AV1028" s="276" t="s">
        <v>86</v>
      </c>
      <c r="AW1028" s="276" t="s">
        <v>35</v>
      </c>
      <c r="AX1028" s="276" t="s">
        <v>79</v>
      </c>
      <c r="AY1028" s="286" t="s">
        <v>160</v>
      </c>
    </row>
    <row r="1029" s="31" customFormat="true" ht="21.75" hidden="false" customHeight="true" outlineLevel="0" collapsed="false">
      <c r="A1029" s="24"/>
      <c r="B1029" s="25"/>
      <c r="C1029" s="237" t="s">
        <v>1210</v>
      </c>
      <c r="D1029" s="237" t="s">
        <v>162</v>
      </c>
      <c r="E1029" s="238" t="s">
        <v>2541</v>
      </c>
      <c r="F1029" s="239" t="s">
        <v>2542</v>
      </c>
      <c r="G1029" s="240" t="s">
        <v>2429</v>
      </c>
      <c r="H1029" s="241" t="n">
        <v>0.602</v>
      </c>
      <c r="I1029" s="242"/>
      <c r="J1029" s="243" t="n">
        <f aca="false">ROUND(I1029*H1029,2)</f>
        <v>0</v>
      </c>
      <c r="K1029" s="244"/>
      <c r="L1029" s="30"/>
      <c r="M1029" s="245"/>
      <c r="N1029" s="246" t="s">
        <v>44</v>
      </c>
      <c r="O1029" s="74"/>
      <c r="P1029" s="247" t="n">
        <f aca="false">O1029*H1029</f>
        <v>0</v>
      </c>
      <c r="Q1029" s="247" t="n">
        <v>0</v>
      </c>
      <c r="R1029" s="247" t="n">
        <f aca="false">Q1029*H1029</f>
        <v>0</v>
      </c>
      <c r="S1029" s="247" t="n">
        <v>0</v>
      </c>
      <c r="T1029" s="248" t="n">
        <f aca="false">S1029*H1029</f>
        <v>0</v>
      </c>
      <c r="U1029" s="24"/>
      <c r="V1029" s="24"/>
      <c r="W1029" s="24"/>
      <c r="X1029" s="24"/>
      <c r="Y1029" s="24"/>
      <c r="Z1029" s="24"/>
      <c r="AA1029" s="24"/>
      <c r="AB1029" s="24"/>
      <c r="AC1029" s="24"/>
      <c r="AD1029" s="24"/>
      <c r="AE1029" s="24"/>
      <c r="AR1029" s="249" t="s">
        <v>166</v>
      </c>
      <c r="AT1029" s="249" t="s">
        <v>162</v>
      </c>
      <c r="AU1029" s="249" t="s">
        <v>86</v>
      </c>
      <c r="AY1029" s="3" t="s">
        <v>160</v>
      </c>
      <c r="BE1029" s="250" t="n">
        <f aca="false">IF(N1029="základní",J1029,0)</f>
        <v>0</v>
      </c>
      <c r="BF1029" s="250" t="n">
        <f aca="false">IF(N1029="snížená",J1029,0)</f>
        <v>0</v>
      </c>
      <c r="BG1029" s="250" t="n">
        <f aca="false">IF(N1029="zákl. přenesená",J1029,0)</f>
        <v>0</v>
      </c>
      <c r="BH1029" s="250" t="n">
        <f aca="false">IF(N1029="sníž. přenesená",J1029,0)</f>
        <v>0</v>
      </c>
      <c r="BI1029" s="250" t="n">
        <f aca="false">IF(N1029="nulová",J1029,0)</f>
        <v>0</v>
      </c>
      <c r="BJ1029" s="3" t="s">
        <v>86</v>
      </c>
      <c r="BK1029" s="250" t="n">
        <f aca="false">ROUND(I1029*H1029,2)</f>
        <v>0</v>
      </c>
      <c r="BL1029" s="3" t="s">
        <v>166</v>
      </c>
      <c r="BM1029" s="249" t="s">
        <v>2543</v>
      </c>
    </row>
    <row r="1030" s="251" customFormat="true" ht="12.8" hidden="false" customHeight="false" outlineLevel="0" collapsed="false">
      <c r="B1030" s="252"/>
      <c r="C1030" s="253"/>
      <c r="D1030" s="254" t="s">
        <v>168</v>
      </c>
      <c r="E1030" s="255"/>
      <c r="F1030" s="256" t="s">
        <v>2136</v>
      </c>
      <c r="G1030" s="253"/>
      <c r="H1030" s="257" t="n">
        <v>0.602</v>
      </c>
      <c r="I1030" s="258"/>
      <c r="J1030" s="253"/>
      <c r="K1030" s="253"/>
      <c r="L1030" s="259"/>
      <c r="M1030" s="260"/>
      <c r="N1030" s="261"/>
      <c r="O1030" s="261"/>
      <c r="P1030" s="261"/>
      <c r="Q1030" s="261"/>
      <c r="R1030" s="261"/>
      <c r="S1030" s="261"/>
      <c r="T1030" s="262"/>
      <c r="AT1030" s="263" t="s">
        <v>168</v>
      </c>
      <c r="AU1030" s="263" t="s">
        <v>86</v>
      </c>
      <c r="AV1030" s="251" t="s">
        <v>88</v>
      </c>
      <c r="AW1030" s="251" t="s">
        <v>35</v>
      </c>
      <c r="AX1030" s="251" t="s">
        <v>86</v>
      </c>
      <c r="AY1030" s="263" t="s">
        <v>160</v>
      </c>
    </row>
    <row r="1031" s="264" customFormat="true" ht="12.8" hidden="false" customHeight="false" outlineLevel="0" collapsed="false">
      <c r="B1031" s="265"/>
      <c r="C1031" s="266"/>
      <c r="D1031" s="254" t="s">
        <v>168</v>
      </c>
      <c r="E1031" s="267"/>
      <c r="F1031" s="268" t="s">
        <v>2137</v>
      </c>
      <c r="G1031" s="266"/>
      <c r="H1031" s="269" t="n">
        <v>0.602</v>
      </c>
      <c r="I1031" s="270"/>
      <c r="J1031" s="266"/>
      <c r="K1031" s="266"/>
      <c r="L1031" s="271"/>
      <c r="M1031" s="272"/>
      <c r="N1031" s="273"/>
      <c r="O1031" s="273"/>
      <c r="P1031" s="273"/>
      <c r="Q1031" s="273"/>
      <c r="R1031" s="273"/>
      <c r="S1031" s="273"/>
      <c r="T1031" s="274"/>
      <c r="AT1031" s="275" t="s">
        <v>168</v>
      </c>
      <c r="AU1031" s="275" t="s">
        <v>86</v>
      </c>
      <c r="AV1031" s="264" t="s">
        <v>166</v>
      </c>
      <c r="AW1031" s="264" t="s">
        <v>35</v>
      </c>
      <c r="AX1031" s="264" t="s">
        <v>79</v>
      </c>
      <c r="AY1031" s="275" t="s">
        <v>160</v>
      </c>
    </row>
    <row r="1032" s="276" customFormat="true" ht="12.8" hidden="false" customHeight="false" outlineLevel="0" collapsed="false">
      <c r="B1032" s="277"/>
      <c r="C1032" s="278"/>
      <c r="D1032" s="254" t="s">
        <v>168</v>
      </c>
      <c r="E1032" s="279"/>
      <c r="F1032" s="280" t="s">
        <v>2138</v>
      </c>
      <c r="G1032" s="278"/>
      <c r="H1032" s="279"/>
      <c r="I1032" s="281"/>
      <c r="J1032" s="278"/>
      <c r="K1032" s="278"/>
      <c r="L1032" s="282"/>
      <c r="M1032" s="283"/>
      <c r="N1032" s="284"/>
      <c r="O1032" s="284"/>
      <c r="P1032" s="284"/>
      <c r="Q1032" s="284"/>
      <c r="R1032" s="284"/>
      <c r="S1032" s="284"/>
      <c r="T1032" s="285"/>
      <c r="AT1032" s="286" t="s">
        <v>168</v>
      </c>
      <c r="AU1032" s="286" t="s">
        <v>86</v>
      </c>
      <c r="AV1032" s="276" t="s">
        <v>86</v>
      </c>
      <c r="AW1032" s="276" t="s">
        <v>35</v>
      </c>
      <c r="AX1032" s="276" t="s">
        <v>79</v>
      </c>
      <c r="AY1032" s="286" t="s">
        <v>160</v>
      </c>
    </row>
    <row r="1033" s="276" customFormat="true" ht="12.8" hidden="false" customHeight="false" outlineLevel="0" collapsed="false">
      <c r="B1033" s="277"/>
      <c r="C1033" s="278"/>
      <c r="D1033" s="254" t="s">
        <v>168</v>
      </c>
      <c r="E1033" s="279"/>
      <c r="F1033" s="280" t="s">
        <v>2139</v>
      </c>
      <c r="G1033" s="278"/>
      <c r="H1033" s="279"/>
      <c r="I1033" s="281"/>
      <c r="J1033" s="278"/>
      <c r="K1033" s="278"/>
      <c r="L1033" s="282"/>
      <c r="M1033" s="283"/>
      <c r="N1033" s="284"/>
      <c r="O1033" s="284"/>
      <c r="P1033" s="284"/>
      <c r="Q1033" s="284"/>
      <c r="R1033" s="284"/>
      <c r="S1033" s="284"/>
      <c r="T1033" s="285"/>
      <c r="AT1033" s="286" t="s">
        <v>168</v>
      </c>
      <c r="AU1033" s="286" t="s">
        <v>86</v>
      </c>
      <c r="AV1033" s="276" t="s">
        <v>86</v>
      </c>
      <c r="AW1033" s="276" t="s">
        <v>35</v>
      </c>
      <c r="AX1033" s="276" t="s">
        <v>79</v>
      </c>
      <c r="AY1033" s="286" t="s">
        <v>160</v>
      </c>
    </row>
    <row r="1034" s="276" customFormat="true" ht="12.8" hidden="false" customHeight="false" outlineLevel="0" collapsed="false">
      <c r="B1034" s="277"/>
      <c r="C1034" s="278"/>
      <c r="D1034" s="254" t="s">
        <v>168</v>
      </c>
      <c r="E1034" s="279"/>
      <c r="F1034" s="280" t="s">
        <v>2140</v>
      </c>
      <c r="G1034" s="278"/>
      <c r="H1034" s="279"/>
      <c r="I1034" s="281"/>
      <c r="J1034" s="278"/>
      <c r="K1034" s="278"/>
      <c r="L1034" s="282"/>
      <c r="M1034" s="283"/>
      <c r="N1034" s="284"/>
      <c r="O1034" s="284"/>
      <c r="P1034" s="284"/>
      <c r="Q1034" s="284"/>
      <c r="R1034" s="284"/>
      <c r="S1034" s="284"/>
      <c r="T1034" s="285"/>
      <c r="AT1034" s="286" t="s">
        <v>168</v>
      </c>
      <c r="AU1034" s="286" t="s">
        <v>86</v>
      </c>
      <c r="AV1034" s="276" t="s">
        <v>86</v>
      </c>
      <c r="AW1034" s="276" t="s">
        <v>35</v>
      </c>
      <c r="AX1034" s="276" t="s">
        <v>79</v>
      </c>
      <c r="AY1034" s="286" t="s">
        <v>160</v>
      </c>
    </row>
    <row r="1035" s="31" customFormat="true" ht="16.5" hidden="false" customHeight="true" outlineLevel="0" collapsed="false">
      <c r="A1035" s="24"/>
      <c r="B1035" s="25"/>
      <c r="C1035" s="237" t="s">
        <v>1214</v>
      </c>
      <c r="D1035" s="237" t="s">
        <v>162</v>
      </c>
      <c r="E1035" s="238" t="s">
        <v>2544</v>
      </c>
      <c r="F1035" s="239" t="s">
        <v>2545</v>
      </c>
      <c r="G1035" s="240" t="s">
        <v>2429</v>
      </c>
      <c r="H1035" s="241" t="n">
        <v>0.602</v>
      </c>
      <c r="I1035" s="242"/>
      <c r="J1035" s="243" t="n">
        <f aca="false">ROUND(I1035*H1035,2)</f>
        <v>0</v>
      </c>
      <c r="K1035" s="244"/>
      <c r="L1035" s="30"/>
      <c r="M1035" s="245"/>
      <c r="N1035" s="246" t="s">
        <v>44</v>
      </c>
      <c r="O1035" s="74"/>
      <c r="P1035" s="247" t="n">
        <f aca="false">O1035*H1035</f>
        <v>0</v>
      </c>
      <c r="Q1035" s="247" t="n">
        <v>0</v>
      </c>
      <c r="R1035" s="247" t="n">
        <f aca="false">Q1035*H1035</f>
        <v>0</v>
      </c>
      <c r="S1035" s="247" t="n">
        <v>0</v>
      </c>
      <c r="T1035" s="248" t="n">
        <f aca="false">S1035*H1035</f>
        <v>0</v>
      </c>
      <c r="U1035" s="24"/>
      <c r="V1035" s="24"/>
      <c r="W1035" s="24"/>
      <c r="X1035" s="24"/>
      <c r="Y1035" s="24"/>
      <c r="Z1035" s="24"/>
      <c r="AA1035" s="24"/>
      <c r="AB1035" s="24"/>
      <c r="AC1035" s="24"/>
      <c r="AD1035" s="24"/>
      <c r="AE1035" s="24"/>
      <c r="AR1035" s="249" t="s">
        <v>166</v>
      </c>
      <c r="AT1035" s="249" t="s">
        <v>162</v>
      </c>
      <c r="AU1035" s="249" t="s">
        <v>86</v>
      </c>
      <c r="AY1035" s="3" t="s">
        <v>160</v>
      </c>
      <c r="BE1035" s="250" t="n">
        <f aca="false">IF(N1035="základní",J1035,0)</f>
        <v>0</v>
      </c>
      <c r="BF1035" s="250" t="n">
        <f aca="false">IF(N1035="snížená",J1035,0)</f>
        <v>0</v>
      </c>
      <c r="BG1035" s="250" t="n">
        <f aca="false">IF(N1035="zákl. přenesená",J1035,0)</f>
        <v>0</v>
      </c>
      <c r="BH1035" s="250" t="n">
        <f aca="false">IF(N1035="sníž. přenesená",J1035,0)</f>
        <v>0</v>
      </c>
      <c r="BI1035" s="250" t="n">
        <f aca="false">IF(N1035="nulová",J1035,0)</f>
        <v>0</v>
      </c>
      <c r="BJ1035" s="3" t="s">
        <v>86</v>
      </c>
      <c r="BK1035" s="250" t="n">
        <f aca="false">ROUND(I1035*H1035,2)</f>
        <v>0</v>
      </c>
      <c r="BL1035" s="3" t="s">
        <v>166</v>
      </c>
      <c r="BM1035" s="249" t="s">
        <v>2546</v>
      </c>
    </row>
    <row r="1036" s="251" customFormat="true" ht="12.8" hidden="false" customHeight="false" outlineLevel="0" collapsed="false">
      <c r="B1036" s="252"/>
      <c r="C1036" s="253"/>
      <c r="D1036" s="254" t="s">
        <v>168</v>
      </c>
      <c r="E1036" s="255"/>
      <c r="F1036" s="256" t="s">
        <v>2136</v>
      </c>
      <c r="G1036" s="253"/>
      <c r="H1036" s="257" t="n">
        <v>0.602</v>
      </c>
      <c r="I1036" s="258"/>
      <c r="J1036" s="253"/>
      <c r="K1036" s="253"/>
      <c r="L1036" s="259"/>
      <c r="M1036" s="260"/>
      <c r="N1036" s="261"/>
      <c r="O1036" s="261"/>
      <c r="P1036" s="261"/>
      <c r="Q1036" s="261"/>
      <c r="R1036" s="261"/>
      <c r="S1036" s="261"/>
      <c r="T1036" s="262"/>
      <c r="AT1036" s="263" t="s">
        <v>168</v>
      </c>
      <c r="AU1036" s="263" t="s">
        <v>86</v>
      </c>
      <c r="AV1036" s="251" t="s">
        <v>88</v>
      </c>
      <c r="AW1036" s="251" t="s">
        <v>35</v>
      </c>
      <c r="AX1036" s="251" t="s">
        <v>86</v>
      </c>
      <c r="AY1036" s="263" t="s">
        <v>160</v>
      </c>
    </row>
    <row r="1037" s="264" customFormat="true" ht="12.8" hidden="false" customHeight="false" outlineLevel="0" collapsed="false">
      <c r="B1037" s="265"/>
      <c r="C1037" s="266"/>
      <c r="D1037" s="254" t="s">
        <v>168</v>
      </c>
      <c r="E1037" s="267"/>
      <c r="F1037" s="268" t="s">
        <v>2137</v>
      </c>
      <c r="G1037" s="266"/>
      <c r="H1037" s="269" t="n">
        <v>0.602</v>
      </c>
      <c r="I1037" s="270"/>
      <c r="J1037" s="266"/>
      <c r="K1037" s="266"/>
      <c r="L1037" s="271"/>
      <c r="M1037" s="272"/>
      <c r="N1037" s="273"/>
      <c r="O1037" s="273"/>
      <c r="P1037" s="273"/>
      <c r="Q1037" s="273"/>
      <c r="R1037" s="273"/>
      <c r="S1037" s="273"/>
      <c r="T1037" s="274"/>
      <c r="AT1037" s="275" t="s">
        <v>168</v>
      </c>
      <c r="AU1037" s="275" t="s">
        <v>86</v>
      </c>
      <c r="AV1037" s="264" t="s">
        <v>166</v>
      </c>
      <c r="AW1037" s="264" t="s">
        <v>35</v>
      </c>
      <c r="AX1037" s="264" t="s">
        <v>79</v>
      </c>
      <c r="AY1037" s="275" t="s">
        <v>160</v>
      </c>
    </row>
    <row r="1038" s="276" customFormat="true" ht="12.8" hidden="false" customHeight="false" outlineLevel="0" collapsed="false">
      <c r="B1038" s="277"/>
      <c r="C1038" s="278"/>
      <c r="D1038" s="254" t="s">
        <v>168</v>
      </c>
      <c r="E1038" s="279"/>
      <c r="F1038" s="280" t="s">
        <v>2138</v>
      </c>
      <c r="G1038" s="278"/>
      <c r="H1038" s="279"/>
      <c r="I1038" s="281"/>
      <c r="J1038" s="278"/>
      <c r="K1038" s="278"/>
      <c r="L1038" s="282"/>
      <c r="M1038" s="283"/>
      <c r="N1038" s="284"/>
      <c r="O1038" s="284"/>
      <c r="P1038" s="284"/>
      <c r="Q1038" s="284"/>
      <c r="R1038" s="284"/>
      <c r="S1038" s="284"/>
      <c r="T1038" s="285"/>
      <c r="AT1038" s="286" t="s">
        <v>168</v>
      </c>
      <c r="AU1038" s="286" t="s">
        <v>86</v>
      </c>
      <c r="AV1038" s="276" t="s">
        <v>86</v>
      </c>
      <c r="AW1038" s="276" t="s">
        <v>35</v>
      </c>
      <c r="AX1038" s="276" t="s">
        <v>79</v>
      </c>
      <c r="AY1038" s="286" t="s">
        <v>160</v>
      </c>
    </row>
    <row r="1039" s="276" customFormat="true" ht="12.8" hidden="false" customHeight="false" outlineLevel="0" collapsed="false">
      <c r="B1039" s="277"/>
      <c r="C1039" s="278"/>
      <c r="D1039" s="254" t="s">
        <v>168</v>
      </c>
      <c r="E1039" s="279"/>
      <c r="F1039" s="280" t="s">
        <v>2139</v>
      </c>
      <c r="G1039" s="278"/>
      <c r="H1039" s="279"/>
      <c r="I1039" s="281"/>
      <c r="J1039" s="278"/>
      <c r="K1039" s="278"/>
      <c r="L1039" s="282"/>
      <c r="M1039" s="283"/>
      <c r="N1039" s="284"/>
      <c r="O1039" s="284"/>
      <c r="P1039" s="284"/>
      <c r="Q1039" s="284"/>
      <c r="R1039" s="284"/>
      <c r="S1039" s="284"/>
      <c r="T1039" s="285"/>
      <c r="AT1039" s="286" t="s">
        <v>168</v>
      </c>
      <c r="AU1039" s="286" t="s">
        <v>86</v>
      </c>
      <c r="AV1039" s="276" t="s">
        <v>86</v>
      </c>
      <c r="AW1039" s="276" t="s">
        <v>35</v>
      </c>
      <c r="AX1039" s="276" t="s">
        <v>79</v>
      </c>
      <c r="AY1039" s="286" t="s">
        <v>160</v>
      </c>
    </row>
    <row r="1040" s="276" customFormat="true" ht="12.8" hidden="false" customHeight="false" outlineLevel="0" collapsed="false">
      <c r="B1040" s="277"/>
      <c r="C1040" s="278"/>
      <c r="D1040" s="254" t="s">
        <v>168</v>
      </c>
      <c r="E1040" s="279"/>
      <c r="F1040" s="280" t="s">
        <v>2140</v>
      </c>
      <c r="G1040" s="278"/>
      <c r="H1040" s="279"/>
      <c r="I1040" s="281"/>
      <c r="J1040" s="278"/>
      <c r="K1040" s="278"/>
      <c r="L1040" s="282"/>
      <c r="M1040" s="283"/>
      <c r="N1040" s="284"/>
      <c r="O1040" s="284"/>
      <c r="P1040" s="284"/>
      <c r="Q1040" s="284"/>
      <c r="R1040" s="284"/>
      <c r="S1040" s="284"/>
      <c r="T1040" s="285"/>
      <c r="AT1040" s="286" t="s">
        <v>168</v>
      </c>
      <c r="AU1040" s="286" t="s">
        <v>86</v>
      </c>
      <c r="AV1040" s="276" t="s">
        <v>86</v>
      </c>
      <c r="AW1040" s="276" t="s">
        <v>35</v>
      </c>
      <c r="AX1040" s="276" t="s">
        <v>79</v>
      </c>
      <c r="AY1040" s="286" t="s">
        <v>160</v>
      </c>
    </row>
    <row r="1041" s="31" customFormat="true" ht="21.75" hidden="false" customHeight="true" outlineLevel="0" collapsed="false">
      <c r="A1041" s="24"/>
      <c r="B1041" s="25"/>
      <c r="C1041" s="237" t="s">
        <v>1218</v>
      </c>
      <c r="D1041" s="237" t="s">
        <v>162</v>
      </c>
      <c r="E1041" s="238" t="s">
        <v>2547</v>
      </c>
      <c r="F1041" s="239" t="s">
        <v>2548</v>
      </c>
      <c r="G1041" s="240" t="s">
        <v>2135</v>
      </c>
      <c r="H1041" s="241" t="n">
        <v>30.113</v>
      </c>
      <c r="I1041" s="242"/>
      <c r="J1041" s="243" t="n">
        <f aca="false">ROUND(I1041*H1041,2)</f>
        <v>0</v>
      </c>
      <c r="K1041" s="244"/>
      <c r="L1041" s="30"/>
      <c r="M1041" s="245"/>
      <c r="N1041" s="246" t="s">
        <v>44</v>
      </c>
      <c r="O1041" s="74"/>
      <c r="P1041" s="247" t="n">
        <f aca="false">O1041*H1041</f>
        <v>0</v>
      </c>
      <c r="Q1041" s="247" t="n">
        <v>0</v>
      </c>
      <c r="R1041" s="247" t="n">
        <f aca="false">Q1041*H1041</f>
        <v>0</v>
      </c>
      <c r="S1041" s="247" t="n">
        <v>0</v>
      </c>
      <c r="T1041" s="248" t="n">
        <f aca="false">S1041*H1041</f>
        <v>0</v>
      </c>
      <c r="U1041" s="24"/>
      <c r="V1041" s="24"/>
      <c r="W1041" s="24"/>
      <c r="X1041" s="24"/>
      <c r="Y1041" s="24"/>
      <c r="Z1041" s="24"/>
      <c r="AA1041" s="24"/>
      <c r="AB1041" s="24"/>
      <c r="AC1041" s="24"/>
      <c r="AD1041" s="24"/>
      <c r="AE1041" s="24"/>
      <c r="AR1041" s="249" t="s">
        <v>166</v>
      </c>
      <c r="AT1041" s="249" t="s">
        <v>162</v>
      </c>
      <c r="AU1041" s="249" t="s">
        <v>86</v>
      </c>
      <c r="AY1041" s="3" t="s">
        <v>160</v>
      </c>
      <c r="BE1041" s="250" t="n">
        <f aca="false">IF(N1041="základní",J1041,0)</f>
        <v>0</v>
      </c>
      <c r="BF1041" s="250" t="n">
        <f aca="false">IF(N1041="snížená",J1041,0)</f>
        <v>0</v>
      </c>
      <c r="BG1041" s="250" t="n">
        <f aca="false">IF(N1041="zákl. přenesená",J1041,0)</f>
        <v>0</v>
      </c>
      <c r="BH1041" s="250" t="n">
        <f aca="false">IF(N1041="sníž. přenesená",J1041,0)</f>
        <v>0</v>
      </c>
      <c r="BI1041" s="250" t="n">
        <f aca="false">IF(N1041="nulová",J1041,0)</f>
        <v>0</v>
      </c>
      <c r="BJ1041" s="3" t="s">
        <v>86</v>
      </c>
      <c r="BK1041" s="250" t="n">
        <f aca="false">ROUND(I1041*H1041,2)</f>
        <v>0</v>
      </c>
      <c r="BL1041" s="3" t="s">
        <v>166</v>
      </c>
      <c r="BM1041" s="249" t="s">
        <v>2549</v>
      </c>
    </row>
    <row r="1042" s="251" customFormat="true" ht="12.8" hidden="false" customHeight="false" outlineLevel="0" collapsed="false">
      <c r="B1042" s="252"/>
      <c r="C1042" s="253"/>
      <c r="D1042" s="254" t="s">
        <v>168</v>
      </c>
      <c r="E1042" s="255"/>
      <c r="F1042" s="256" t="s">
        <v>2550</v>
      </c>
      <c r="G1042" s="253"/>
      <c r="H1042" s="257" t="n">
        <v>30.113</v>
      </c>
      <c r="I1042" s="258"/>
      <c r="J1042" s="253"/>
      <c r="K1042" s="253"/>
      <c r="L1042" s="259"/>
      <c r="M1042" s="260"/>
      <c r="N1042" s="261"/>
      <c r="O1042" s="261"/>
      <c r="P1042" s="261"/>
      <c r="Q1042" s="261"/>
      <c r="R1042" s="261"/>
      <c r="S1042" s="261"/>
      <c r="T1042" s="262"/>
      <c r="AT1042" s="263" t="s">
        <v>168</v>
      </c>
      <c r="AU1042" s="263" t="s">
        <v>86</v>
      </c>
      <c r="AV1042" s="251" t="s">
        <v>88</v>
      </c>
      <c r="AW1042" s="251" t="s">
        <v>35</v>
      </c>
      <c r="AX1042" s="251" t="s">
        <v>86</v>
      </c>
      <c r="AY1042" s="263" t="s">
        <v>160</v>
      </c>
    </row>
    <row r="1043" s="264" customFormat="true" ht="12.8" hidden="false" customHeight="false" outlineLevel="0" collapsed="false">
      <c r="B1043" s="265"/>
      <c r="C1043" s="266"/>
      <c r="D1043" s="254" t="s">
        <v>168</v>
      </c>
      <c r="E1043" s="267"/>
      <c r="F1043" s="268" t="s">
        <v>2137</v>
      </c>
      <c r="G1043" s="266"/>
      <c r="H1043" s="269" t="n">
        <v>30.113</v>
      </c>
      <c r="I1043" s="270"/>
      <c r="J1043" s="266"/>
      <c r="K1043" s="266"/>
      <c r="L1043" s="271"/>
      <c r="M1043" s="272"/>
      <c r="N1043" s="273"/>
      <c r="O1043" s="273"/>
      <c r="P1043" s="273"/>
      <c r="Q1043" s="273"/>
      <c r="R1043" s="273"/>
      <c r="S1043" s="273"/>
      <c r="T1043" s="274"/>
      <c r="AT1043" s="275" t="s">
        <v>168</v>
      </c>
      <c r="AU1043" s="275" t="s">
        <v>86</v>
      </c>
      <c r="AV1043" s="264" t="s">
        <v>166</v>
      </c>
      <c r="AW1043" s="264" t="s">
        <v>35</v>
      </c>
      <c r="AX1043" s="264" t="s">
        <v>79</v>
      </c>
      <c r="AY1043" s="275" t="s">
        <v>160</v>
      </c>
    </row>
    <row r="1044" s="276" customFormat="true" ht="12.8" hidden="false" customHeight="false" outlineLevel="0" collapsed="false">
      <c r="B1044" s="277"/>
      <c r="C1044" s="278"/>
      <c r="D1044" s="254" t="s">
        <v>168</v>
      </c>
      <c r="E1044" s="279"/>
      <c r="F1044" s="280" t="s">
        <v>2138</v>
      </c>
      <c r="G1044" s="278"/>
      <c r="H1044" s="279"/>
      <c r="I1044" s="281"/>
      <c r="J1044" s="278"/>
      <c r="K1044" s="278"/>
      <c r="L1044" s="282"/>
      <c r="M1044" s="283"/>
      <c r="N1044" s="284"/>
      <c r="O1044" s="284"/>
      <c r="P1044" s="284"/>
      <c r="Q1044" s="284"/>
      <c r="R1044" s="284"/>
      <c r="S1044" s="284"/>
      <c r="T1044" s="285"/>
      <c r="AT1044" s="286" t="s">
        <v>168</v>
      </c>
      <c r="AU1044" s="286" t="s">
        <v>86</v>
      </c>
      <c r="AV1044" s="276" t="s">
        <v>86</v>
      </c>
      <c r="AW1044" s="276" t="s">
        <v>35</v>
      </c>
      <c r="AX1044" s="276" t="s">
        <v>79</v>
      </c>
      <c r="AY1044" s="286" t="s">
        <v>160</v>
      </c>
    </row>
    <row r="1045" s="276" customFormat="true" ht="12.8" hidden="false" customHeight="false" outlineLevel="0" collapsed="false">
      <c r="B1045" s="277"/>
      <c r="C1045" s="278"/>
      <c r="D1045" s="254" t="s">
        <v>168</v>
      </c>
      <c r="E1045" s="279"/>
      <c r="F1045" s="280" t="s">
        <v>2139</v>
      </c>
      <c r="G1045" s="278"/>
      <c r="H1045" s="279"/>
      <c r="I1045" s="281"/>
      <c r="J1045" s="278"/>
      <c r="K1045" s="278"/>
      <c r="L1045" s="282"/>
      <c r="M1045" s="283"/>
      <c r="N1045" s="284"/>
      <c r="O1045" s="284"/>
      <c r="P1045" s="284"/>
      <c r="Q1045" s="284"/>
      <c r="R1045" s="284"/>
      <c r="S1045" s="284"/>
      <c r="T1045" s="285"/>
      <c r="AT1045" s="286" t="s">
        <v>168</v>
      </c>
      <c r="AU1045" s="286" t="s">
        <v>86</v>
      </c>
      <c r="AV1045" s="276" t="s">
        <v>86</v>
      </c>
      <c r="AW1045" s="276" t="s">
        <v>35</v>
      </c>
      <c r="AX1045" s="276" t="s">
        <v>79</v>
      </c>
      <c r="AY1045" s="286" t="s">
        <v>160</v>
      </c>
    </row>
    <row r="1046" s="276" customFormat="true" ht="12.8" hidden="false" customHeight="false" outlineLevel="0" collapsed="false">
      <c r="B1046" s="277"/>
      <c r="C1046" s="278"/>
      <c r="D1046" s="254" t="s">
        <v>168</v>
      </c>
      <c r="E1046" s="279"/>
      <c r="F1046" s="280" t="s">
        <v>2140</v>
      </c>
      <c r="G1046" s="278"/>
      <c r="H1046" s="279"/>
      <c r="I1046" s="281"/>
      <c r="J1046" s="278"/>
      <c r="K1046" s="278"/>
      <c r="L1046" s="282"/>
      <c r="M1046" s="283"/>
      <c r="N1046" s="284"/>
      <c r="O1046" s="284"/>
      <c r="P1046" s="284"/>
      <c r="Q1046" s="284"/>
      <c r="R1046" s="284"/>
      <c r="S1046" s="284"/>
      <c r="T1046" s="285"/>
      <c r="AT1046" s="286" t="s">
        <v>168</v>
      </c>
      <c r="AU1046" s="286" t="s">
        <v>86</v>
      </c>
      <c r="AV1046" s="276" t="s">
        <v>86</v>
      </c>
      <c r="AW1046" s="276" t="s">
        <v>35</v>
      </c>
      <c r="AX1046" s="276" t="s">
        <v>79</v>
      </c>
      <c r="AY1046" s="286" t="s">
        <v>160</v>
      </c>
    </row>
    <row r="1047" s="31" customFormat="true" ht="16.5" hidden="false" customHeight="true" outlineLevel="0" collapsed="false">
      <c r="A1047" s="24"/>
      <c r="B1047" s="25"/>
      <c r="C1047" s="237" t="s">
        <v>1223</v>
      </c>
      <c r="D1047" s="237" t="s">
        <v>162</v>
      </c>
      <c r="E1047" s="238" t="s">
        <v>2551</v>
      </c>
      <c r="F1047" s="239" t="s">
        <v>2552</v>
      </c>
      <c r="G1047" s="240" t="s">
        <v>2135</v>
      </c>
      <c r="H1047" s="241" t="n">
        <v>2.409</v>
      </c>
      <c r="I1047" s="242"/>
      <c r="J1047" s="243" t="n">
        <f aca="false">ROUND(I1047*H1047,2)</f>
        <v>0</v>
      </c>
      <c r="K1047" s="244"/>
      <c r="L1047" s="30"/>
      <c r="M1047" s="245"/>
      <c r="N1047" s="246" t="s">
        <v>44</v>
      </c>
      <c r="O1047" s="74"/>
      <c r="P1047" s="247" t="n">
        <f aca="false">O1047*H1047</f>
        <v>0</v>
      </c>
      <c r="Q1047" s="247" t="n">
        <v>0</v>
      </c>
      <c r="R1047" s="247" t="n">
        <f aca="false">Q1047*H1047</f>
        <v>0</v>
      </c>
      <c r="S1047" s="247" t="n">
        <v>0</v>
      </c>
      <c r="T1047" s="248" t="n">
        <f aca="false">S1047*H1047</f>
        <v>0</v>
      </c>
      <c r="U1047" s="24"/>
      <c r="V1047" s="24"/>
      <c r="W1047" s="24"/>
      <c r="X1047" s="24"/>
      <c r="Y1047" s="24"/>
      <c r="Z1047" s="24"/>
      <c r="AA1047" s="24"/>
      <c r="AB1047" s="24"/>
      <c r="AC1047" s="24"/>
      <c r="AD1047" s="24"/>
      <c r="AE1047" s="24"/>
      <c r="AR1047" s="249" t="s">
        <v>166</v>
      </c>
      <c r="AT1047" s="249" t="s">
        <v>162</v>
      </c>
      <c r="AU1047" s="249" t="s">
        <v>86</v>
      </c>
      <c r="AY1047" s="3" t="s">
        <v>160</v>
      </c>
      <c r="BE1047" s="250" t="n">
        <f aca="false">IF(N1047="základní",J1047,0)</f>
        <v>0</v>
      </c>
      <c r="BF1047" s="250" t="n">
        <f aca="false">IF(N1047="snížená",J1047,0)</f>
        <v>0</v>
      </c>
      <c r="BG1047" s="250" t="n">
        <f aca="false">IF(N1047="zákl. přenesená",J1047,0)</f>
        <v>0</v>
      </c>
      <c r="BH1047" s="250" t="n">
        <f aca="false">IF(N1047="sníž. přenesená",J1047,0)</f>
        <v>0</v>
      </c>
      <c r="BI1047" s="250" t="n">
        <f aca="false">IF(N1047="nulová",J1047,0)</f>
        <v>0</v>
      </c>
      <c r="BJ1047" s="3" t="s">
        <v>86</v>
      </c>
      <c r="BK1047" s="250" t="n">
        <f aca="false">ROUND(I1047*H1047,2)</f>
        <v>0</v>
      </c>
      <c r="BL1047" s="3" t="s">
        <v>166</v>
      </c>
      <c r="BM1047" s="249" t="s">
        <v>2553</v>
      </c>
    </row>
    <row r="1048" s="251" customFormat="true" ht="12.8" hidden="false" customHeight="false" outlineLevel="0" collapsed="false">
      <c r="B1048" s="252"/>
      <c r="C1048" s="253"/>
      <c r="D1048" s="254" t="s">
        <v>168</v>
      </c>
      <c r="E1048" s="255"/>
      <c r="F1048" s="256" t="s">
        <v>2163</v>
      </c>
      <c r="G1048" s="253"/>
      <c r="H1048" s="257" t="n">
        <v>2.409</v>
      </c>
      <c r="I1048" s="258"/>
      <c r="J1048" s="253"/>
      <c r="K1048" s="253"/>
      <c r="L1048" s="259"/>
      <c r="M1048" s="260"/>
      <c r="N1048" s="261"/>
      <c r="O1048" s="261"/>
      <c r="P1048" s="261"/>
      <c r="Q1048" s="261"/>
      <c r="R1048" s="261"/>
      <c r="S1048" s="261"/>
      <c r="T1048" s="262"/>
      <c r="AT1048" s="263" t="s">
        <v>168</v>
      </c>
      <c r="AU1048" s="263" t="s">
        <v>86</v>
      </c>
      <c r="AV1048" s="251" t="s">
        <v>88</v>
      </c>
      <c r="AW1048" s="251" t="s">
        <v>35</v>
      </c>
      <c r="AX1048" s="251" t="s">
        <v>86</v>
      </c>
      <c r="AY1048" s="263" t="s">
        <v>160</v>
      </c>
    </row>
    <row r="1049" s="264" customFormat="true" ht="12.8" hidden="false" customHeight="false" outlineLevel="0" collapsed="false">
      <c r="B1049" s="265"/>
      <c r="C1049" s="266"/>
      <c r="D1049" s="254" t="s">
        <v>168</v>
      </c>
      <c r="E1049" s="267"/>
      <c r="F1049" s="268" t="s">
        <v>2137</v>
      </c>
      <c r="G1049" s="266"/>
      <c r="H1049" s="269" t="n">
        <v>2.409</v>
      </c>
      <c r="I1049" s="270"/>
      <c r="J1049" s="266"/>
      <c r="K1049" s="266"/>
      <c r="L1049" s="271"/>
      <c r="M1049" s="272"/>
      <c r="N1049" s="273"/>
      <c r="O1049" s="273"/>
      <c r="P1049" s="273"/>
      <c r="Q1049" s="273"/>
      <c r="R1049" s="273"/>
      <c r="S1049" s="273"/>
      <c r="T1049" s="274"/>
      <c r="AT1049" s="275" t="s">
        <v>168</v>
      </c>
      <c r="AU1049" s="275" t="s">
        <v>86</v>
      </c>
      <c r="AV1049" s="264" t="s">
        <v>166</v>
      </c>
      <c r="AW1049" s="264" t="s">
        <v>35</v>
      </c>
      <c r="AX1049" s="264" t="s">
        <v>79</v>
      </c>
      <c r="AY1049" s="275" t="s">
        <v>160</v>
      </c>
    </row>
    <row r="1050" s="276" customFormat="true" ht="12.8" hidden="false" customHeight="false" outlineLevel="0" collapsed="false">
      <c r="B1050" s="277"/>
      <c r="C1050" s="278"/>
      <c r="D1050" s="254" t="s">
        <v>168</v>
      </c>
      <c r="E1050" s="279"/>
      <c r="F1050" s="280" t="s">
        <v>2138</v>
      </c>
      <c r="G1050" s="278"/>
      <c r="H1050" s="279"/>
      <c r="I1050" s="281"/>
      <c r="J1050" s="278"/>
      <c r="K1050" s="278"/>
      <c r="L1050" s="282"/>
      <c r="M1050" s="283"/>
      <c r="N1050" s="284"/>
      <c r="O1050" s="284"/>
      <c r="P1050" s="284"/>
      <c r="Q1050" s="284"/>
      <c r="R1050" s="284"/>
      <c r="S1050" s="284"/>
      <c r="T1050" s="285"/>
      <c r="AT1050" s="286" t="s">
        <v>168</v>
      </c>
      <c r="AU1050" s="286" t="s">
        <v>86</v>
      </c>
      <c r="AV1050" s="276" t="s">
        <v>86</v>
      </c>
      <c r="AW1050" s="276" t="s">
        <v>35</v>
      </c>
      <c r="AX1050" s="276" t="s">
        <v>79</v>
      </c>
      <c r="AY1050" s="286" t="s">
        <v>160</v>
      </c>
    </row>
    <row r="1051" s="276" customFormat="true" ht="12.8" hidden="false" customHeight="false" outlineLevel="0" collapsed="false">
      <c r="B1051" s="277"/>
      <c r="C1051" s="278"/>
      <c r="D1051" s="254" t="s">
        <v>168</v>
      </c>
      <c r="E1051" s="279"/>
      <c r="F1051" s="280" t="s">
        <v>2139</v>
      </c>
      <c r="G1051" s="278"/>
      <c r="H1051" s="279"/>
      <c r="I1051" s="281"/>
      <c r="J1051" s="278"/>
      <c r="K1051" s="278"/>
      <c r="L1051" s="282"/>
      <c r="M1051" s="283"/>
      <c r="N1051" s="284"/>
      <c r="O1051" s="284"/>
      <c r="P1051" s="284"/>
      <c r="Q1051" s="284"/>
      <c r="R1051" s="284"/>
      <c r="S1051" s="284"/>
      <c r="T1051" s="285"/>
      <c r="AT1051" s="286" t="s">
        <v>168</v>
      </c>
      <c r="AU1051" s="286" t="s">
        <v>86</v>
      </c>
      <c r="AV1051" s="276" t="s">
        <v>86</v>
      </c>
      <c r="AW1051" s="276" t="s">
        <v>35</v>
      </c>
      <c r="AX1051" s="276" t="s">
        <v>79</v>
      </c>
      <c r="AY1051" s="286" t="s">
        <v>160</v>
      </c>
    </row>
    <row r="1052" s="276" customFormat="true" ht="12.8" hidden="false" customHeight="false" outlineLevel="0" collapsed="false">
      <c r="B1052" s="277"/>
      <c r="C1052" s="278"/>
      <c r="D1052" s="254" t="s">
        <v>168</v>
      </c>
      <c r="E1052" s="279"/>
      <c r="F1052" s="280" t="s">
        <v>2140</v>
      </c>
      <c r="G1052" s="278"/>
      <c r="H1052" s="279"/>
      <c r="I1052" s="281"/>
      <c r="J1052" s="278"/>
      <c r="K1052" s="278"/>
      <c r="L1052" s="282"/>
      <c r="M1052" s="283"/>
      <c r="N1052" s="284"/>
      <c r="O1052" s="284"/>
      <c r="P1052" s="284"/>
      <c r="Q1052" s="284"/>
      <c r="R1052" s="284"/>
      <c r="S1052" s="284"/>
      <c r="T1052" s="285"/>
      <c r="AT1052" s="286" t="s">
        <v>168</v>
      </c>
      <c r="AU1052" s="286" t="s">
        <v>86</v>
      </c>
      <c r="AV1052" s="276" t="s">
        <v>86</v>
      </c>
      <c r="AW1052" s="276" t="s">
        <v>35</v>
      </c>
      <c r="AX1052" s="276" t="s">
        <v>79</v>
      </c>
      <c r="AY1052" s="286" t="s">
        <v>160</v>
      </c>
    </row>
    <row r="1053" s="31" customFormat="true" ht="16.5" hidden="false" customHeight="true" outlineLevel="0" collapsed="false">
      <c r="A1053" s="24"/>
      <c r="B1053" s="25"/>
      <c r="C1053" s="237" t="s">
        <v>1226</v>
      </c>
      <c r="D1053" s="237" t="s">
        <v>162</v>
      </c>
      <c r="E1053" s="238" t="s">
        <v>2554</v>
      </c>
      <c r="F1053" s="239" t="s">
        <v>2555</v>
      </c>
      <c r="G1053" s="240" t="s">
        <v>2429</v>
      </c>
      <c r="H1053" s="241" t="n">
        <v>0.602</v>
      </c>
      <c r="I1053" s="242"/>
      <c r="J1053" s="243" t="n">
        <f aca="false">ROUND(I1053*H1053,2)</f>
        <v>0</v>
      </c>
      <c r="K1053" s="244"/>
      <c r="L1053" s="30"/>
      <c r="M1053" s="245"/>
      <c r="N1053" s="246" t="s">
        <v>44</v>
      </c>
      <c r="O1053" s="74"/>
      <c r="P1053" s="247" t="n">
        <f aca="false">O1053*H1053</f>
        <v>0</v>
      </c>
      <c r="Q1053" s="247" t="n">
        <v>0</v>
      </c>
      <c r="R1053" s="247" t="n">
        <f aca="false">Q1053*H1053</f>
        <v>0</v>
      </c>
      <c r="S1053" s="247" t="n">
        <v>0</v>
      </c>
      <c r="T1053" s="248" t="n">
        <f aca="false">S1053*H1053</f>
        <v>0</v>
      </c>
      <c r="U1053" s="24"/>
      <c r="V1053" s="24"/>
      <c r="W1053" s="24"/>
      <c r="X1053" s="24"/>
      <c r="Y1053" s="24"/>
      <c r="Z1053" s="24"/>
      <c r="AA1053" s="24"/>
      <c r="AB1053" s="24"/>
      <c r="AC1053" s="24"/>
      <c r="AD1053" s="24"/>
      <c r="AE1053" s="24"/>
      <c r="AR1053" s="249" t="s">
        <v>166</v>
      </c>
      <c r="AT1053" s="249" t="s">
        <v>162</v>
      </c>
      <c r="AU1053" s="249" t="s">
        <v>86</v>
      </c>
      <c r="AY1053" s="3" t="s">
        <v>160</v>
      </c>
      <c r="BE1053" s="250" t="n">
        <f aca="false">IF(N1053="základní",J1053,0)</f>
        <v>0</v>
      </c>
      <c r="BF1053" s="250" t="n">
        <f aca="false">IF(N1053="snížená",J1053,0)</f>
        <v>0</v>
      </c>
      <c r="BG1053" s="250" t="n">
        <f aca="false">IF(N1053="zákl. přenesená",J1053,0)</f>
        <v>0</v>
      </c>
      <c r="BH1053" s="250" t="n">
        <f aca="false">IF(N1053="sníž. přenesená",J1053,0)</f>
        <v>0</v>
      </c>
      <c r="BI1053" s="250" t="n">
        <f aca="false">IF(N1053="nulová",J1053,0)</f>
        <v>0</v>
      </c>
      <c r="BJ1053" s="3" t="s">
        <v>86</v>
      </c>
      <c r="BK1053" s="250" t="n">
        <f aca="false">ROUND(I1053*H1053,2)</f>
        <v>0</v>
      </c>
      <c r="BL1053" s="3" t="s">
        <v>166</v>
      </c>
      <c r="BM1053" s="249" t="s">
        <v>2556</v>
      </c>
    </row>
    <row r="1054" s="251" customFormat="true" ht="12.8" hidden="false" customHeight="false" outlineLevel="0" collapsed="false">
      <c r="B1054" s="252"/>
      <c r="C1054" s="253"/>
      <c r="D1054" s="254" t="s">
        <v>168</v>
      </c>
      <c r="E1054" s="255"/>
      <c r="F1054" s="256" t="s">
        <v>2136</v>
      </c>
      <c r="G1054" s="253"/>
      <c r="H1054" s="257" t="n">
        <v>0.602</v>
      </c>
      <c r="I1054" s="258"/>
      <c r="J1054" s="253"/>
      <c r="K1054" s="253"/>
      <c r="L1054" s="259"/>
      <c r="M1054" s="260"/>
      <c r="N1054" s="261"/>
      <c r="O1054" s="261"/>
      <c r="P1054" s="261"/>
      <c r="Q1054" s="261"/>
      <c r="R1054" s="261"/>
      <c r="S1054" s="261"/>
      <c r="T1054" s="262"/>
      <c r="AT1054" s="263" t="s">
        <v>168</v>
      </c>
      <c r="AU1054" s="263" t="s">
        <v>86</v>
      </c>
      <c r="AV1054" s="251" t="s">
        <v>88</v>
      </c>
      <c r="AW1054" s="251" t="s">
        <v>35</v>
      </c>
      <c r="AX1054" s="251" t="s">
        <v>86</v>
      </c>
      <c r="AY1054" s="263" t="s">
        <v>160</v>
      </c>
    </row>
    <row r="1055" s="264" customFormat="true" ht="12.8" hidden="false" customHeight="false" outlineLevel="0" collapsed="false">
      <c r="B1055" s="265"/>
      <c r="C1055" s="266"/>
      <c r="D1055" s="254" t="s">
        <v>168</v>
      </c>
      <c r="E1055" s="267"/>
      <c r="F1055" s="268" t="s">
        <v>2137</v>
      </c>
      <c r="G1055" s="266"/>
      <c r="H1055" s="269" t="n">
        <v>0.602</v>
      </c>
      <c r="I1055" s="270"/>
      <c r="J1055" s="266"/>
      <c r="K1055" s="266"/>
      <c r="L1055" s="271"/>
      <c r="M1055" s="272"/>
      <c r="N1055" s="273"/>
      <c r="O1055" s="273"/>
      <c r="P1055" s="273"/>
      <c r="Q1055" s="273"/>
      <c r="R1055" s="273"/>
      <c r="S1055" s="273"/>
      <c r="T1055" s="274"/>
      <c r="AT1055" s="275" t="s">
        <v>168</v>
      </c>
      <c r="AU1055" s="275" t="s">
        <v>86</v>
      </c>
      <c r="AV1055" s="264" t="s">
        <v>166</v>
      </c>
      <c r="AW1055" s="264" t="s">
        <v>35</v>
      </c>
      <c r="AX1055" s="264" t="s">
        <v>79</v>
      </c>
      <c r="AY1055" s="275" t="s">
        <v>160</v>
      </c>
    </row>
    <row r="1056" s="276" customFormat="true" ht="12.8" hidden="false" customHeight="false" outlineLevel="0" collapsed="false">
      <c r="B1056" s="277"/>
      <c r="C1056" s="278"/>
      <c r="D1056" s="254" t="s">
        <v>168</v>
      </c>
      <c r="E1056" s="279"/>
      <c r="F1056" s="280" t="s">
        <v>2138</v>
      </c>
      <c r="G1056" s="278"/>
      <c r="H1056" s="279"/>
      <c r="I1056" s="281"/>
      <c r="J1056" s="278"/>
      <c r="K1056" s="278"/>
      <c r="L1056" s="282"/>
      <c r="M1056" s="283"/>
      <c r="N1056" s="284"/>
      <c r="O1056" s="284"/>
      <c r="P1056" s="284"/>
      <c r="Q1056" s="284"/>
      <c r="R1056" s="284"/>
      <c r="S1056" s="284"/>
      <c r="T1056" s="285"/>
      <c r="AT1056" s="286" t="s">
        <v>168</v>
      </c>
      <c r="AU1056" s="286" t="s">
        <v>86</v>
      </c>
      <c r="AV1056" s="276" t="s">
        <v>86</v>
      </c>
      <c r="AW1056" s="276" t="s">
        <v>35</v>
      </c>
      <c r="AX1056" s="276" t="s">
        <v>79</v>
      </c>
      <c r="AY1056" s="286" t="s">
        <v>160</v>
      </c>
    </row>
    <row r="1057" s="276" customFormat="true" ht="12.8" hidden="false" customHeight="false" outlineLevel="0" collapsed="false">
      <c r="B1057" s="277"/>
      <c r="C1057" s="278"/>
      <c r="D1057" s="254" t="s">
        <v>168</v>
      </c>
      <c r="E1057" s="279"/>
      <c r="F1057" s="280" t="s">
        <v>2139</v>
      </c>
      <c r="G1057" s="278"/>
      <c r="H1057" s="279"/>
      <c r="I1057" s="281"/>
      <c r="J1057" s="278"/>
      <c r="K1057" s="278"/>
      <c r="L1057" s="282"/>
      <c r="M1057" s="283"/>
      <c r="N1057" s="284"/>
      <c r="O1057" s="284"/>
      <c r="P1057" s="284"/>
      <c r="Q1057" s="284"/>
      <c r="R1057" s="284"/>
      <c r="S1057" s="284"/>
      <c r="T1057" s="285"/>
      <c r="AT1057" s="286" t="s">
        <v>168</v>
      </c>
      <c r="AU1057" s="286" t="s">
        <v>86</v>
      </c>
      <c r="AV1057" s="276" t="s">
        <v>86</v>
      </c>
      <c r="AW1057" s="276" t="s">
        <v>35</v>
      </c>
      <c r="AX1057" s="276" t="s">
        <v>79</v>
      </c>
      <c r="AY1057" s="286" t="s">
        <v>160</v>
      </c>
    </row>
    <row r="1058" s="276" customFormat="true" ht="12.8" hidden="false" customHeight="false" outlineLevel="0" collapsed="false">
      <c r="B1058" s="277"/>
      <c r="C1058" s="278"/>
      <c r="D1058" s="254" t="s">
        <v>168</v>
      </c>
      <c r="E1058" s="279"/>
      <c r="F1058" s="280" t="s">
        <v>2140</v>
      </c>
      <c r="G1058" s="278"/>
      <c r="H1058" s="279"/>
      <c r="I1058" s="281"/>
      <c r="J1058" s="278"/>
      <c r="K1058" s="278"/>
      <c r="L1058" s="282"/>
      <c r="M1058" s="283"/>
      <c r="N1058" s="284"/>
      <c r="O1058" s="284"/>
      <c r="P1058" s="284"/>
      <c r="Q1058" s="284"/>
      <c r="R1058" s="284"/>
      <c r="S1058" s="284"/>
      <c r="T1058" s="285"/>
      <c r="AT1058" s="286" t="s">
        <v>168</v>
      </c>
      <c r="AU1058" s="286" t="s">
        <v>86</v>
      </c>
      <c r="AV1058" s="276" t="s">
        <v>86</v>
      </c>
      <c r="AW1058" s="276" t="s">
        <v>35</v>
      </c>
      <c r="AX1058" s="276" t="s">
        <v>79</v>
      </c>
      <c r="AY1058" s="286" t="s">
        <v>160</v>
      </c>
    </row>
    <row r="1059" s="31" customFormat="true" ht="21.75" hidden="false" customHeight="true" outlineLevel="0" collapsed="false">
      <c r="A1059" s="24"/>
      <c r="B1059" s="25"/>
      <c r="C1059" s="237" t="s">
        <v>1230</v>
      </c>
      <c r="D1059" s="237" t="s">
        <v>162</v>
      </c>
      <c r="E1059" s="238" t="s">
        <v>2557</v>
      </c>
      <c r="F1059" s="239" t="s">
        <v>2558</v>
      </c>
      <c r="G1059" s="240" t="s">
        <v>221</v>
      </c>
      <c r="H1059" s="241" t="n">
        <v>90.339</v>
      </c>
      <c r="I1059" s="242"/>
      <c r="J1059" s="243" t="n">
        <f aca="false">ROUND(I1059*H1059,2)</f>
        <v>0</v>
      </c>
      <c r="K1059" s="244"/>
      <c r="L1059" s="30"/>
      <c r="M1059" s="245"/>
      <c r="N1059" s="246" t="s">
        <v>44</v>
      </c>
      <c r="O1059" s="74"/>
      <c r="P1059" s="247" t="n">
        <f aca="false">O1059*H1059</f>
        <v>0</v>
      </c>
      <c r="Q1059" s="247" t="n">
        <v>0</v>
      </c>
      <c r="R1059" s="247" t="n">
        <f aca="false">Q1059*H1059</f>
        <v>0</v>
      </c>
      <c r="S1059" s="247" t="n">
        <v>0.002</v>
      </c>
      <c r="T1059" s="248" t="n">
        <f aca="false">S1059*H1059</f>
        <v>0.180678</v>
      </c>
      <c r="U1059" s="24"/>
      <c r="V1059" s="24"/>
      <c r="W1059" s="24"/>
      <c r="X1059" s="24"/>
      <c r="Y1059" s="24"/>
      <c r="Z1059" s="24"/>
      <c r="AA1059" s="24"/>
      <c r="AB1059" s="24"/>
      <c r="AC1059" s="24"/>
      <c r="AD1059" s="24"/>
      <c r="AE1059" s="24"/>
      <c r="AR1059" s="249" t="s">
        <v>166</v>
      </c>
      <c r="AT1059" s="249" t="s">
        <v>162</v>
      </c>
      <c r="AU1059" s="249" t="s">
        <v>86</v>
      </c>
      <c r="AY1059" s="3" t="s">
        <v>160</v>
      </c>
      <c r="BE1059" s="250" t="n">
        <f aca="false">IF(N1059="základní",J1059,0)</f>
        <v>0</v>
      </c>
      <c r="BF1059" s="250" t="n">
        <f aca="false">IF(N1059="snížená",J1059,0)</f>
        <v>0</v>
      </c>
      <c r="BG1059" s="250" t="n">
        <f aca="false">IF(N1059="zákl. přenesená",J1059,0)</f>
        <v>0</v>
      </c>
      <c r="BH1059" s="250" t="n">
        <f aca="false">IF(N1059="sníž. přenesená",J1059,0)</f>
        <v>0</v>
      </c>
      <c r="BI1059" s="250" t="n">
        <f aca="false">IF(N1059="nulová",J1059,0)</f>
        <v>0</v>
      </c>
      <c r="BJ1059" s="3" t="s">
        <v>86</v>
      </c>
      <c r="BK1059" s="250" t="n">
        <f aca="false">ROUND(I1059*H1059,2)</f>
        <v>0</v>
      </c>
      <c r="BL1059" s="3" t="s">
        <v>166</v>
      </c>
      <c r="BM1059" s="249" t="s">
        <v>2559</v>
      </c>
    </row>
    <row r="1060" s="251" customFormat="true" ht="12.8" hidden="false" customHeight="false" outlineLevel="0" collapsed="false">
      <c r="B1060" s="252"/>
      <c r="C1060" s="253"/>
      <c r="D1060" s="254" t="s">
        <v>168</v>
      </c>
      <c r="E1060" s="255"/>
      <c r="F1060" s="256" t="s">
        <v>2277</v>
      </c>
      <c r="G1060" s="253"/>
      <c r="H1060" s="257" t="n">
        <v>90.339</v>
      </c>
      <c r="I1060" s="258"/>
      <c r="J1060" s="253"/>
      <c r="K1060" s="253"/>
      <c r="L1060" s="259"/>
      <c r="M1060" s="260"/>
      <c r="N1060" s="261"/>
      <c r="O1060" s="261"/>
      <c r="P1060" s="261"/>
      <c r="Q1060" s="261"/>
      <c r="R1060" s="261"/>
      <c r="S1060" s="261"/>
      <c r="T1060" s="262"/>
      <c r="AT1060" s="263" t="s">
        <v>168</v>
      </c>
      <c r="AU1060" s="263" t="s">
        <v>86</v>
      </c>
      <c r="AV1060" s="251" t="s">
        <v>88</v>
      </c>
      <c r="AW1060" s="251" t="s">
        <v>35</v>
      </c>
      <c r="AX1060" s="251" t="s">
        <v>86</v>
      </c>
      <c r="AY1060" s="263" t="s">
        <v>160</v>
      </c>
    </row>
    <row r="1061" s="264" customFormat="true" ht="12.8" hidden="false" customHeight="false" outlineLevel="0" collapsed="false">
      <c r="B1061" s="265"/>
      <c r="C1061" s="266"/>
      <c r="D1061" s="254" t="s">
        <v>168</v>
      </c>
      <c r="E1061" s="267"/>
      <c r="F1061" s="268" t="s">
        <v>2137</v>
      </c>
      <c r="G1061" s="266"/>
      <c r="H1061" s="269" t="n">
        <v>90.339</v>
      </c>
      <c r="I1061" s="270"/>
      <c r="J1061" s="266"/>
      <c r="K1061" s="266"/>
      <c r="L1061" s="271"/>
      <c r="M1061" s="272"/>
      <c r="N1061" s="273"/>
      <c r="O1061" s="273"/>
      <c r="P1061" s="273"/>
      <c r="Q1061" s="273"/>
      <c r="R1061" s="273"/>
      <c r="S1061" s="273"/>
      <c r="T1061" s="274"/>
      <c r="AT1061" s="275" t="s">
        <v>168</v>
      </c>
      <c r="AU1061" s="275" t="s">
        <v>86</v>
      </c>
      <c r="AV1061" s="264" t="s">
        <v>166</v>
      </c>
      <c r="AW1061" s="264" t="s">
        <v>35</v>
      </c>
      <c r="AX1061" s="264" t="s">
        <v>79</v>
      </c>
      <c r="AY1061" s="275" t="s">
        <v>160</v>
      </c>
    </row>
    <row r="1062" s="276" customFormat="true" ht="12.8" hidden="false" customHeight="false" outlineLevel="0" collapsed="false">
      <c r="B1062" s="277"/>
      <c r="C1062" s="278"/>
      <c r="D1062" s="254" t="s">
        <v>168</v>
      </c>
      <c r="E1062" s="279"/>
      <c r="F1062" s="280" t="s">
        <v>2138</v>
      </c>
      <c r="G1062" s="278"/>
      <c r="H1062" s="279"/>
      <c r="I1062" s="281"/>
      <c r="J1062" s="278"/>
      <c r="K1062" s="278"/>
      <c r="L1062" s="282"/>
      <c r="M1062" s="283"/>
      <c r="N1062" s="284"/>
      <c r="O1062" s="284"/>
      <c r="P1062" s="284"/>
      <c r="Q1062" s="284"/>
      <c r="R1062" s="284"/>
      <c r="S1062" s="284"/>
      <c r="T1062" s="285"/>
      <c r="AT1062" s="286" t="s">
        <v>168</v>
      </c>
      <c r="AU1062" s="286" t="s">
        <v>86</v>
      </c>
      <c r="AV1062" s="276" t="s">
        <v>86</v>
      </c>
      <c r="AW1062" s="276" t="s">
        <v>35</v>
      </c>
      <c r="AX1062" s="276" t="s">
        <v>79</v>
      </c>
      <c r="AY1062" s="286" t="s">
        <v>160</v>
      </c>
    </row>
    <row r="1063" s="276" customFormat="true" ht="12.8" hidden="false" customHeight="false" outlineLevel="0" collapsed="false">
      <c r="B1063" s="277"/>
      <c r="C1063" s="278"/>
      <c r="D1063" s="254" t="s">
        <v>168</v>
      </c>
      <c r="E1063" s="279"/>
      <c r="F1063" s="280" t="s">
        <v>2139</v>
      </c>
      <c r="G1063" s="278"/>
      <c r="H1063" s="279"/>
      <c r="I1063" s="281"/>
      <c r="J1063" s="278"/>
      <c r="K1063" s="278"/>
      <c r="L1063" s="282"/>
      <c r="M1063" s="283"/>
      <c r="N1063" s="284"/>
      <c r="O1063" s="284"/>
      <c r="P1063" s="284"/>
      <c r="Q1063" s="284"/>
      <c r="R1063" s="284"/>
      <c r="S1063" s="284"/>
      <c r="T1063" s="285"/>
      <c r="AT1063" s="286" t="s">
        <v>168</v>
      </c>
      <c r="AU1063" s="286" t="s">
        <v>86</v>
      </c>
      <c r="AV1063" s="276" t="s">
        <v>86</v>
      </c>
      <c r="AW1063" s="276" t="s">
        <v>35</v>
      </c>
      <c r="AX1063" s="276" t="s">
        <v>79</v>
      </c>
      <c r="AY1063" s="286" t="s">
        <v>160</v>
      </c>
    </row>
    <row r="1064" s="276" customFormat="true" ht="12.8" hidden="false" customHeight="false" outlineLevel="0" collapsed="false">
      <c r="B1064" s="277"/>
      <c r="C1064" s="278"/>
      <c r="D1064" s="254" t="s">
        <v>168</v>
      </c>
      <c r="E1064" s="279"/>
      <c r="F1064" s="280" t="s">
        <v>2140</v>
      </c>
      <c r="G1064" s="278"/>
      <c r="H1064" s="279"/>
      <c r="I1064" s="281"/>
      <c r="J1064" s="278"/>
      <c r="K1064" s="278"/>
      <c r="L1064" s="282"/>
      <c r="M1064" s="283"/>
      <c r="N1064" s="284"/>
      <c r="O1064" s="284"/>
      <c r="P1064" s="284"/>
      <c r="Q1064" s="284"/>
      <c r="R1064" s="284"/>
      <c r="S1064" s="284"/>
      <c r="T1064" s="285"/>
      <c r="AT1064" s="286" t="s">
        <v>168</v>
      </c>
      <c r="AU1064" s="286" t="s">
        <v>86</v>
      </c>
      <c r="AV1064" s="276" t="s">
        <v>86</v>
      </c>
      <c r="AW1064" s="276" t="s">
        <v>35</v>
      </c>
      <c r="AX1064" s="276" t="s">
        <v>79</v>
      </c>
      <c r="AY1064" s="286" t="s">
        <v>160</v>
      </c>
    </row>
    <row r="1065" s="31" customFormat="true" ht="16.5" hidden="false" customHeight="true" outlineLevel="0" collapsed="false">
      <c r="A1065" s="24"/>
      <c r="B1065" s="25"/>
      <c r="C1065" s="237" t="s">
        <v>1235</v>
      </c>
      <c r="D1065" s="237" t="s">
        <v>162</v>
      </c>
      <c r="E1065" s="238" t="s">
        <v>2560</v>
      </c>
      <c r="F1065" s="239" t="s">
        <v>2561</v>
      </c>
      <c r="G1065" s="240" t="s">
        <v>2429</v>
      </c>
      <c r="H1065" s="241" t="n">
        <v>0.602</v>
      </c>
      <c r="I1065" s="242"/>
      <c r="J1065" s="243" t="n">
        <f aca="false">ROUND(I1065*H1065,2)</f>
        <v>0</v>
      </c>
      <c r="K1065" s="244"/>
      <c r="L1065" s="30"/>
      <c r="M1065" s="245"/>
      <c r="N1065" s="246" t="s">
        <v>44</v>
      </c>
      <c r="O1065" s="74"/>
      <c r="P1065" s="247" t="n">
        <f aca="false">O1065*H1065</f>
        <v>0</v>
      </c>
      <c r="Q1065" s="247" t="n">
        <v>0</v>
      </c>
      <c r="R1065" s="247" t="n">
        <f aca="false">Q1065*H1065</f>
        <v>0</v>
      </c>
      <c r="S1065" s="247" t="n">
        <v>0</v>
      </c>
      <c r="T1065" s="248" t="n">
        <f aca="false">S1065*H1065</f>
        <v>0</v>
      </c>
      <c r="U1065" s="24"/>
      <c r="V1065" s="24"/>
      <c r="W1065" s="24"/>
      <c r="X1065" s="24"/>
      <c r="Y1065" s="24"/>
      <c r="Z1065" s="24"/>
      <c r="AA1065" s="24"/>
      <c r="AB1065" s="24"/>
      <c r="AC1065" s="24"/>
      <c r="AD1065" s="24"/>
      <c r="AE1065" s="24"/>
      <c r="AR1065" s="249" t="s">
        <v>166</v>
      </c>
      <c r="AT1065" s="249" t="s">
        <v>162</v>
      </c>
      <c r="AU1065" s="249" t="s">
        <v>86</v>
      </c>
      <c r="AY1065" s="3" t="s">
        <v>160</v>
      </c>
      <c r="BE1065" s="250" t="n">
        <f aca="false">IF(N1065="základní",J1065,0)</f>
        <v>0</v>
      </c>
      <c r="BF1065" s="250" t="n">
        <f aca="false">IF(N1065="snížená",J1065,0)</f>
        <v>0</v>
      </c>
      <c r="BG1065" s="250" t="n">
        <f aca="false">IF(N1065="zákl. přenesená",J1065,0)</f>
        <v>0</v>
      </c>
      <c r="BH1065" s="250" t="n">
        <f aca="false">IF(N1065="sníž. přenesená",J1065,0)</f>
        <v>0</v>
      </c>
      <c r="BI1065" s="250" t="n">
        <f aca="false">IF(N1065="nulová",J1065,0)</f>
        <v>0</v>
      </c>
      <c r="BJ1065" s="3" t="s">
        <v>86</v>
      </c>
      <c r="BK1065" s="250" t="n">
        <f aca="false">ROUND(I1065*H1065,2)</f>
        <v>0</v>
      </c>
      <c r="BL1065" s="3" t="s">
        <v>166</v>
      </c>
      <c r="BM1065" s="249" t="s">
        <v>2562</v>
      </c>
    </row>
    <row r="1066" s="251" customFormat="true" ht="12.8" hidden="false" customHeight="false" outlineLevel="0" collapsed="false">
      <c r="B1066" s="252"/>
      <c r="C1066" s="253"/>
      <c r="D1066" s="254" t="s">
        <v>168</v>
      </c>
      <c r="E1066" s="255"/>
      <c r="F1066" s="256" t="s">
        <v>2136</v>
      </c>
      <c r="G1066" s="253"/>
      <c r="H1066" s="257" t="n">
        <v>0.602</v>
      </c>
      <c r="I1066" s="258"/>
      <c r="J1066" s="253"/>
      <c r="K1066" s="253"/>
      <c r="L1066" s="259"/>
      <c r="M1066" s="260"/>
      <c r="N1066" s="261"/>
      <c r="O1066" s="261"/>
      <c r="P1066" s="261"/>
      <c r="Q1066" s="261"/>
      <c r="R1066" s="261"/>
      <c r="S1066" s="261"/>
      <c r="T1066" s="262"/>
      <c r="AT1066" s="263" t="s">
        <v>168</v>
      </c>
      <c r="AU1066" s="263" t="s">
        <v>86</v>
      </c>
      <c r="AV1066" s="251" t="s">
        <v>88</v>
      </c>
      <c r="AW1066" s="251" t="s">
        <v>35</v>
      </c>
      <c r="AX1066" s="251" t="s">
        <v>86</v>
      </c>
      <c r="AY1066" s="263" t="s">
        <v>160</v>
      </c>
    </row>
    <row r="1067" s="264" customFormat="true" ht="12.8" hidden="false" customHeight="false" outlineLevel="0" collapsed="false">
      <c r="B1067" s="265"/>
      <c r="C1067" s="266"/>
      <c r="D1067" s="254" t="s">
        <v>168</v>
      </c>
      <c r="E1067" s="267"/>
      <c r="F1067" s="268" t="s">
        <v>2137</v>
      </c>
      <c r="G1067" s="266"/>
      <c r="H1067" s="269" t="n">
        <v>0.602</v>
      </c>
      <c r="I1067" s="270"/>
      <c r="J1067" s="266"/>
      <c r="K1067" s="266"/>
      <c r="L1067" s="271"/>
      <c r="M1067" s="272"/>
      <c r="N1067" s="273"/>
      <c r="O1067" s="273"/>
      <c r="P1067" s="273"/>
      <c r="Q1067" s="273"/>
      <c r="R1067" s="273"/>
      <c r="S1067" s="273"/>
      <c r="T1067" s="274"/>
      <c r="AT1067" s="275" t="s">
        <v>168</v>
      </c>
      <c r="AU1067" s="275" t="s">
        <v>86</v>
      </c>
      <c r="AV1067" s="264" t="s">
        <v>166</v>
      </c>
      <c r="AW1067" s="264" t="s">
        <v>35</v>
      </c>
      <c r="AX1067" s="264" t="s">
        <v>79</v>
      </c>
      <c r="AY1067" s="275" t="s">
        <v>160</v>
      </c>
    </row>
    <row r="1068" s="276" customFormat="true" ht="12.8" hidden="false" customHeight="false" outlineLevel="0" collapsed="false">
      <c r="B1068" s="277"/>
      <c r="C1068" s="278"/>
      <c r="D1068" s="254" t="s">
        <v>168</v>
      </c>
      <c r="E1068" s="279"/>
      <c r="F1068" s="280" t="s">
        <v>2138</v>
      </c>
      <c r="G1068" s="278"/>
      <c r="H1068" s="279"/>
      <c r="I1068" s="281"/>
      <c r="J1068" s="278"/>
      <c r="K1068" s="278"/>
      <c r="L1068" s="282"/>
      <c r="M1068" s="283"/>
      <c r="N1068" s="284"/>
      <c r="O1068" s="284"/>
      <c r="P1068" s="284"/>
      <c r="Q1068" s="284"/>
      <c r="R1068" s="284"/>
      <c r="S1068" s="284"/>
      <c r="T1068" s="285"/>
      <c r="AT1068" s="286" t="s">
        <v>168</v>
      </c>
      <c r="AU1068" s="286" t="s">
        <v>86</v>
      </c>
      <c r="AV1068" s="276" t="s">
        <v>86</v>
      </c>
      <c r="AW1068" s="276" t="s">
        <v>35</v>
      </c>
      <c r="AX1068" s="276" t="s">
        <v>79</v>
      </c>
      <c r="AY1068" s="286" t="s">
        <v>160</v>
      </c>
    </row>
    <row r="1069" s="276" customFormat="true" ht="12.8" hidden="false" customHeight="false" outlineLevel="0" collapsed="false">
      <c r="B1069" s="277"/>
      <c r="C1069" s="278"/>
      <c r="D1069" s="254" t="s">
        <v>168</v>
      </c>
      <c r="E1069" s="279"/>
      <c r="F1069" s="280" t="s">
        <v>2139</v>
      </c>
      <c r="G1069" s="278"/>
      <c r="H1069" s="279"/>
      <c r="I1069" s="281"/>
      <c r="J1069" s="278"/>
      <c r="K1069" s="278"/>
      <c r="L1069" s="282"/>
      <c r="M1069" s="283"/>
      <c r="N1069" s="284"/>
      <c r="O1069" s="284"/>
      <c r="P1069" s="284"/>
      <c r="Q1069" s="284"/>
      <c r="R1069" s="284"/>
      <c r="S1069" s="284"/>
      <c r="T1069" s="285"/>
      <c r="AT1069" s="286" t="s">
        <v>168</v>
      </c>
      <c r="AU1069" s="286" t="s">
        <v>86</v>
      </c>
      <c r="AV1069" s="276" t="s">
        <v>86</v>
      </c>
      <c r="AW1069" s="276" t="s">
        <v>35</v>
      </c>
      <c r="AX1069" s="276" t="s">
        <v>79</v>
      </c>
      <c r="AY1069" s="286" t="s">
        <v>160</v>
      </c>
    </row>
    <row r="1070" s="276" customFormat="true" ht="12.8" hidden="false" customHeight="false" outlineLevel="0" collapsed="false">
      <c r="B1070" s="277"/>
      <c r="C1070" s="278"/>
      <c r="D1070" s="254" t="s">
        <v>168</v>
      </c>
      <c r="E1070" s="279"/>
      <c r="F1070" s="280" t="s">
        <v>2140</v>
      </c>
      <c r="G1070" s="278"/>
      <c r="H1070" s="279"/>
      <c r="I1070" s="281"/>
      <c r="J1070" s="278"/>
      <c r="K1070" s="278"/>
      <c r="L1070" s="282"/>
      <c r="M1070" s="283"/>
      <c r="N1070" s="284"/>
      <c r="O1070" s="284"/>
      <c r="P1070" s="284"/>
      <c r="Q1070" s="284"/>
      <c r="R1070" s="284"/>
      <c r="S1070" s="284"/>
      <c r="T1070" s="285"/>
      <c r="AT1070" s="286" t="s">
        <v>168</v>
      </c>
      <c r="AU1070" s="286" t="s">
        <v>86</v>
      </c>
      <c r="AV1070" s="276" t="s">
        <v>86</v>
      </c>
      <c r="AW1070" s="276" t="s">
        <v>35</v>
      </c>
      <c r="AX1070" s="276" t="s">
        <v>79</v>
      </c>
      <c r="AY1070" s="286" t="s">
        <v>160</v>
      </c>
    </row>
    <row r="1071" s="31" customFormat="true" ht="16.5" hidden="false" customHeight="true" outlineLevel="0" collapsed="false">
      <c r="A1071" s="24"/>
      <c r="B1071" s="25"/>
      <c r="C1071" s="237" t="s">
        <v>1240</v>
      </c>
      <c r="D1071" s="237" t="s">
        <v>162</v>
      </c>
      <c r="E1071" s="238" t="s">
        <v>2563</v>
      </c>
      <c r="F1071" s="239" t="s">
        <v>2564</v>
      </c>
      <c r="G1071" s="240" t="s">
        <v>2429</v>
      </c>
      <c r="H1071" s="241" t="n">
        <v>0.602</v>
      </c>
      <c r="I1071" s="242"/>
      <c r="J1071" s="243" t="n">
        <f aca="false">ROUND(I1071*H1071,2)</f>
        <v>0</v>
      </c>
      <c r="K1071" s="244"/>
      <c r="L1071" s="30"/>
      <c r="M1071" s="245"/>
      <c r="N1071" s="246" t="s">
        <v>44</v>
      </c>
      <c r="O1071" s="74"/>
      <c r="P1071" s="247" t="n">
        <f aca="false">O1071*H1071</f>
        <v>0</v>
      </c>
      <c r="Q1071" s="247" t="n">
        <v>0</v>
      </c>
      <c r="R1071" s="247" t="n">
        <f aca="false">Q1071*H1071</f>
        <v>0</v>
      </c>
      <c r="S1071" s="247" t="n">
        <v>0</v>
      </c>
      <c r="T1071" s="248" t="n">
        <f aca="false">S1071*H1071</f>
        <v>0</v>
      </c>
      <c r="U1071" s="24"/>
      <c r="V1071" s="24"/>
      <c r="W1071" s="24"/>
      <c r="X1071" s="24"/>
      <c r="Y1071" s="24"/>
      <c r="Z1071" s="24"/>
      <c r="AA1071" s="24"/>
      <c r="AB1071" s="24"/>
      <c r="AC1071" s="24"/>
      <c r="AD1071" s="24"/>
      <c r="AE1071" s="24"/>
      <c r="AR1071" s="249" t="s">
        <v>166</v>
      </c>
      <c r="AT1071" s="249" t="s">
        <v>162</v>
      </c>
      <c r="AU1071" s="249" t="s">
        <v>86</v>
      </c>
      <c r="AY1071" s="3" t="s">
        <v>160</v>
      </c>
      <c r="BE1071" s="250" t="n">
        <f aca="false">IF(N1071="základní",J1071,0)</f>
        <v>0</v>
      </c>
      <c r="BF1071" s="250" t="n">
        <f aca="false">IF(N1071="snížená",J1071,0)</f>
        <v>0</v>
      </c>
      <c r="BG1071" s="250" t="n">
        <f aca="false">IF(N1071="zákl. přenesená",J1071,0)</f>
        <v>0</v>
      </c>
      <c r="BH1071" s="250" t="n">
        <f aca="false">IF(N1071="sníž. přenesená",J1071,0)</f>
        <v>0</v>
      </c>
      <c r="BI1071" s="250" t="n">
        <f aca="false">IF(N1071="nulová",J1071,0)</f>
        <v>0</v>
      </c>
      <c r="BJ1071" s="3" t="s">
        <v>86</v>
      </c>
      <c r="BK1071" s="250" t="n">
        <f aca="false">ROUND(I1071*H1071,2)</f>
        <v>0</v>
      </c>
      <c r="BL1071" s="3" t="s">
        <v>166</v>
      </c>
      <c r="BM1071" s="249" t="s">
        <v>2565</v>
      </c>
    </row>
    <row r="1072" s="251" customFormat="true" ht="12.8" hidden="false" customHeight="false" outlineLevel="0" collapsed="false">
      <c r="B1072" s="252"/>
      <c r="C1072" s="253"/>
      <c r="D1072" s="254" t="s">
        <v>168</v>
      </c>
      <c r="E1072" s="255"/>
      <c r="F1072" s="256" t="s">
        <v>2136</v>
      </c>
      <c r="G1072" s="253"/>
      <c r="H1072" s="257" t="n">
        <v>0.602</v>
      </c>
      <c r="I1072" s="258"/>
      <c r="J1072" s="253"/>
      <c r="K1072" s="253"/>
      <c r="L1072" s="259"/>
      <c r="M1072" s="260"/>
      <c r="N1072" s="261"/>
      <c r="O1072" s="261"/>
      <c r="P1072" s="261"/>
      <c r="Q1072" s="261"/>
      <c r="R1072" s="261"/>
      <c r="S1072" s="261"/>
      <c r="T1072" s="262"/>
      <c r="AT1072" s="263" t="s">
        <v>168</v>
      </c>
      <c r="AU1072" s="263" t="s">
        <v>86</v>
      </c>
      <c r="AV1072" s="251" t="s">
        <v>88</v>
      </c>
      <c r="AW1072" s="251" t="s">
        <v>35</v>
      </c>
      <c r="AX1072" s="251" t="s">
        <v>86</v>
      </c>
      <c r="AY1072" s="263" t="s">
        <v>160</v>
      </c>
    </row>
    <row r="1073" s="264" customFormat="true" ht="12.8" hidden="false" customHeight="false" outlineLevel="0" collapsed="false">
      <c r="B1073" s="265"/>
      <c r="C1073" s="266"/>
      <c r="D1073" s="254" t="s">
        <v>168</v>
      </c>
      <c r="E1073" s="267"/>
      <c r="F1073" s="268" t="s">
        <v>2137</v>
      </c>
      <c r="G1073" s="266"/>
      <c r="H1073" s="269" t="n">
        <v>0.602</v>
      </c>
      <c r="I1073" s="270"/>
      <c r="J1073" s="266"/>
      <c r="K1073" s="266"/>
      <c r="L1073" s="271"/>
      <c r="M1073" s="272"/>
      <c r="N1073" s="273"/>
      <c r="O1073" s="273"/>
      <c r="P1073" s="273"/>
      <c r="Q1073" s="273"/>
      <c r="R1073" s="273"/>
      <c r="S1073" s="273"/>
      <c r="T1073" s="274"/>
      <c r="AT1073" s="275" t="s">
        <v>168</v>
      </c>
      <c r="AU1073" s="275" t="s">
        <v>86</v>
      </c>
      <c r="AV1073" s="264" t="s">
        <v>166</v>
      </c>
      <c r="AW1073" s="264" t="s">
        <v>35</v>
      </c>
      <c r="AX1073" s="264" t="s">
        <v>79</v>
      </c>
      <c r="AY1073" s="275" t="s">
        <v>160</v>
      </c>
    </row>
    <row r="1074" s="276" customFormat="true" ht="12.8" hidden="false" customHeight="false" outlineLevel="0" collapsed="false">
      <c r="B1074" s="277"/>
      <c r="C1074" s="278"/>
      <c r="D1074" s="254" t="s">
        <v>168</v>
      </c>
      <c r="E1074" s="279"/>
      <c r="F1074" s="280" t="s">
        <v>2138</v>
      </c>
      <c r="G1074" s="278"/>
      <c r="H1074" s="279"/>
      <c r="I1074" s="281"/>
      <c r="J1074" s="278"/>
      <c r="K1074" s="278"/>
      <c r="L1074" s="282"/>
      <c r="M1074" s="283"/>
      <c r="N1074" s="284"/>
      <c r="O1074" s="284"/>
      <c r="P1074" s="284"/>
      <c r="Q1074" s="284"/>
      <c r="R1074" s="284"/>
      <c r="S1074" s="284"/>
      <c r="T1074" s="285"/>
      <c r="AT1074" s="286" t="s">
        <v>168</v>
      </c>
      <c r="AU1074" s="286" t="s">
        <v>86</v>
      </c>
      <c r="AV1074" s="276" t="s">
        <v>86</v>
      </c>
      <c r="AW1074" s="276" t="s">
        <v>35</v>
      </c>
      <c r="AX1074" s="276" t="s">
        <v>79</v>
      </c>
      <c r="AY1074" s="286" t="s">
        <v>160</v>
      </c>
    </row>
    <row r="1075" s="276" customFormat="true" ht="12.8" hidden="false" customHeight="false" outlineLevel="0" collapsed="false">
      <c r="B1075" s="277"/>
      <c r="C1075" s="278"/>
      <c r="D1075" s="254" t="s">
        <v>168</v>
      </c>
      <c r="E1075" s="279"/>
      <c r="F1075" s="280" t="s">
        <v>2139</v>
      </c>
      <c r="G1075" s="278"/>
      <c r="H1075" s="279"/>
      <c r="I1075" s="281"/>
      <c r="J1075" s="278"/>
      <c r="K1075" s="278"/>
      <c r="L1075" s="282"/>
      <c r="M1075" s="283"/>
      <c r="N1075" s="284"/>
      <c r="O1075" s="284"/>
      <c r="P1075" s="284"/>
      <c r="Q1075" s="284"/>
      <c r="R1075" s="284"/>
      <c r="S1075" s="284"/>
      <c r="T1075" s="285"/>
      <c r="AT1075" s="286" t="s">
        <v>168</v>
      </c>
      <c r="AU1075" s="286" t="s">
        <v>86</v>
      </c>
      <c r="AV1075" s="276" t="s">
        <v>86</v>
      </c>
      <c r="AW1075" s="276" t="s">
        <v>35</v>
      </c>
      <c r="AX1075" s="276" t="s">
        <v>79</v>
      </c>
      <c r="AY1075" s="286" t="s">
        <v>160</v>
      </c>
    </row>
    <row r="1076" s="276" customFormat="true" ht="12.8" hidden="false" customHeight="false" outlineLevel="0" collapsed="false">
      <c r="B1076" s="277"/>
      <c r="C1076" s="278"/>
      <c r="D1076" s="254" t="s">
        <v>168</v>
      </c>
      <c r="E1076" s="279"/>
      <c r="F1076" s="280" t="s">
        <v>2140</v>
      </c>
      <c r="G1076" s="278"/>
      <c r="H1076" s="279"/>
      <c r="I1076" s="281"/>
      <c r="J1076" s="278"/>
      <c r="K1076" s="278"/>
      <c r="L1076" s="282"/>
      <c r="M1076" s="283"/>
      <c r="N1076" s="284"/>
      <c r="O1076" s="284"/>
      <c r="P1076" s="284"/>
      <c r="Q1076" s="284"/>
      <c r="R1076" s="284"/>
      <c r="S1076" s="284"/>
      <c r="T1076" s="285"/>
      <c r="AT1076" s="286" t="s">
        <v>168</v>
      </c>
      <c r="AU1076" s="286" t="s">
        <v>86</v>
      </c>
      <c r="AV1076" s="276" t="s">
        <v>86</v>
      </c>
      <c r="AW1076" s="276" t="s">
        <v>35</v>
      </c>
      <c r="AX1076" s="276" t="s">
        <v>79</v>
      </c>
      <c r="AY1076" s="286" t="s">
        <v>160</v>
      </c>
    </row>
    <row r="1077" s="31" customFormat="true" ht="16.5" hidden="false" customHeight="true" outlineLevel="0" collapsed="false">
      <c r="A1077" s="24"/>
      <c r="B1077" s="25"/>
      <c r="C1077" s="237" t="s">
        <v>1244</v>
      </c>
      <c r="D1077" s="237" t="s">
        <v>162</v>
      </c>
      <c r="E1077" s="238" t="s">
        <v>2566</v>
      </c>
      <c r="F1077" s="239" t="s">
        <v>2567</v>
      </c>
      <c r="G1077" s="240" t="s">
        <v>363</v>
      </c>
      <c r="H1077" s="298"/>
      <c r="I1077" s="242"/>
      <c r="J1077" s="243" t="n">
        <f aca="false">ROUND(I1077*H1077,2)</f>
        <v>0</v>
      </c>
      <c r="K1077" s="244"/>
      <c r="L1077" s="30"/>
      <c r="M1077" s="245"/>
      <c r="N1077" s="246" t="s">
        <v>44</v>
      </c>
      <c r="O1077" s="74"/>
      <c r="P1077" s="247" t="n">
        <f aca="false">O1077*H1077</f>
        <v>0</v>
      </c>
      <c r="Q1077" s="247" t="n">
        <v>0</v>
      </c>
      <c r="R1077" s="247" t="n">
        <f aca="false">Q1077*H1077</f>
        <v>0</v>
      </c>
      <c r="S1077" s="247" t="n">
        <v>0</v>
      </c>
      <c r="T1077" s="248" t="n">
        <f aca="false">S1077*H1077</f>
        <v>0</v>
      </c>
      <c r="U1077" s="24"/>
      <c r="V1077" s="24"/>
      <c r="W1077" s="24"/>
      <c r="X1077" s="24"/>
      <c r="Y1077" s="24"/>
      <c r="Z1077" s="24"/>
      <c r="AA1077" s="24"/>
      <c r="AB1077" s="24"/>
      <c r="AC1077" s="24"/>
      <c r="AD1077" s="24"/>
      <c r="AE1077" s="24"/>
      <c r="AR1077" s="249" t="s">
        <v>166</v>
      </c>
      <c r="AT1077" s="249" t="s">
        <v>162</v>
      </c>
      <c r="AU1077" s="249" t="s">
        <v>86</v>
      </c>
      <c r="AY1077" s="3" t="s">
        <v>160</v>
      </c>
      <c r="BE1077" s="250" t="n">
        <f aca="false">IF(N1077="základní",J1077,0)</f>
        <v>0</v>
      </c>
      <c r="BF1077" s="250" t="n">
        <f aca="false">IF(N1077="snížená",J1077,0)</f>
        <v>0</v>
      </c>
      <c r="BG1077" s="250" t="n">
        <f aca="false">IF(N1077="zákl. přenesená",J1077,0)</f>
        <v>0</v>
      </c>
      <c r="BH1077" s="250" t="n">
        <f aca="false">IF(N1077="sníž. přenesená",J1077,0)</f>
        <v>0</v>
      </c>
      <c r="BI1077" s="250" t="n">
        <f aca="false">IF(N1077="nulová",J1077,0)</f>
        <v>0</v>
      </c>
      <c r="BJ1077" s="3" t="s">
        <v>86</v>
      </c>
      <c r="BK1077" s="250" t="n">
        <f aca="false">ROUND(I1077*H1077,2)</f>
        <v>0</v>
      </c>
      <c r="BL1077" s="3" t="s">
        <v>166</v>
      </c>
      <c r="BM1077" s="249" t="s">
        <v>2568</v>
      </c>
    </row>
    <row r="1078" s="220" customFormat="true" ht="25.9" hidden="false" customHeight="true" outlineLevel="0" collapsed="false">
      <c r="B1078" s="221"/>
      <c r="C1078" s="222"/>
      <c r="D1078" s="223" t="s">
        <v>78</v>
      </c>
      <c r="E1078" s="224" t="s">
        <v>2569</v>
      </c>
      <c r="F1078" s="224" t="s">
        <v>2570</v>
      </c>
      <c r="G1078" s="222"/>
      <c r="H1078" s="222"/>
      <c r="I1078" s="225"/>
      <c r="J1078" s="226" t="n">
        <f aca="false">BK1078</f>
        <v>0</v>
      </c>
      <c r="K1078" s="222"/>
      <c r="L1078" s="227"/>
      <c r="M1078" s="228"/>
      <c r="N1078" s="229"/>
      <c r="O1078" s="229"/>
      <c r="P1078" s="230" t="n">
        <f aca="false">SUM(P1079:P1120)</f>
        <v>0</v>
      </c>
      <c r="Q1078" s="229"/>
      <c r="R1078" s="230" t="n">
        <f aca="false">SUM(R1079:R1120)</f>
        <v>0</v>
      </c>
      <c r="S1078" s="229"/>
      <c r="T1078" s="231" t="n">
        <f aca="false">SUM(T1079:T1120)</f>
        <v>0</v>
      </c>
      <c r="AR1078" s="232" t="s">
        <v>86</v>
      </c>
      <c r="AT1078" s="233" t="s">
        <v>78</v>
      </c>
      <c r="AU1078" s="233" t="s">
        <v>79</v>
      </c>
      <c r="AY1078" s="232" t="s">
        <v>160</v>
      </c>
      <c r="BK1078" s="234" t="n">
        <f aca="false">SUM(BK1079:BK1120)</f>
        <v>0</v>
      </c>
    </row>
    <row r="1079" s="31" customFormat="true" ht="21.75" hidden="false" customHeight="true" outlineLevel="0" collapsed="false">
      <c r="A1079" s="24"/>
      <c r="B1079" s="25"/>
      <c r="C1079" s="287" t="s">
        <v>1248</v>
      </c>
      <c r="D1079" s="287" t="s">
        <v>262</v>
      </c>
      <c r="E1079" s="288" t="s">
        <v>2571</v>
      </c>
      <c r="F1079" s="289" t="s">
        <v>2572</v>
      </c>
      <c r="G1079" s="290" t="s">
        <v>2135</v>
      </c>
      <c r="H1079" s="291" t="n">
        <v>10.841</v>
      </c>
      <c r="I1079" s="292"/>
      <c r="J1079" s="293" t="n">
        <f aca="false">ROUND(I1079*H1079,2)</f>
        <v>0</v>
      </c>
      <c r="K1079" s="294"/>
      <c r="L1079" s="295"/>
      <c r="M1079" s="296"/>
      <c r="N1079" s="297" t="s">
        <v>44</v>
      </c>
      <c r="O1079" s="74"/>
      <c r="P1079" s="247" t="n">
        <f aca="false">O1079*H1079</f>
        <v>0</v>
      </c>
      <c r="Q1079" s="247" t="n">
        <v>0</v>
      </c>
      <c r="R1079" s="247" t="n">
        <f aca="false">Q1079*H1079</f>
        <v>0</v>
      </c>
      <c r="S1079" s="247" t="n">
        <v>0</v>
      </c>
      <c r="T1079" s="248" t="n">
        <f aca="false">S1079*H1079</f>
        <v>0</v>
      </c>
      <c r="U1079" s="24"/>
      <c r="V1079" s="24"/>
      <c r="W1079" s="24"/>
      <c r="X1079" s="24"/>
      <c r="Y1079" s="24"/>
      <c r="Z1079" s="24"/>
      <c r="AA1079" s="24"/>
      <c r="AB1079" s="24"/>
      <c r="AC1079" s="24"/>
      <c r="AD1079" s="24"/>
      <c r="AE1079" s="24"/>
      <c r="AR1079" s="249" t="s">
        <v>200</v>
      </c>
      <c r="AT1079" s="249" t="s">
        <v>262</v>
      </c>
      <c r="AU1079" s="249" t="s">
        <v>86</v>
      </c>
      <c r="AY1079" s="3" t="s">
        <v>160</v>
      </c>
      <c r="BE1079" s="250" t="n">
        <f aca="false">IF(N1079="základní",J1079,0)</f>
        <v>0</v>
      </c>
      <c r="BF1079" s="250" t="n">
        <f aca="false">IF(N1079="snížená",J1079,0)</f>
        <v>0</v>
      </c>
      <c r="BG1079" s="250" t="n">
        <f aca="false">IF(N1079="zákl. přenesená",J1079,0)</f>
        <v>0</v>
      </c>
      <c r="BH1079" s="250" t="n">
        <f aca="false">IF(N1079="sníž. přenesená",J1079,0)</f>
        <v>0</v>
      </c>
      <c r="BI1079" s="250" t="n">
        <f aca="false">IF(N1079="nulová",J1079,0)</f>
        <v>0</v>
      </c>
      <c r="BJ1079" s="3" t="s">
        <v>86</v>
      </c>
      <c r="BK1079" s="250" t="n">
        <f aca="false">ROUND(I1079*H1079,2)</f>
        <v>0</v>
      </c>
      <c r="BL1079" s="3" t="s">
        <v>166</v>
      </c>
      <c r="BM1079" s="249" t="s">
        <v>2573</v>
      </c>
    </row>
    <row r="1080" s="251" customFormat="true" ht="12.8" hidden="false" customHeight="false" outlineLevel="0" collapsed="false">
      <c r="B1080" s="252"/>
      <c r="C1080" s="253"/>
      <c r="D1080" s="254" t="s">
        <v>168</v>
      </c>
      <c r="E1080" s="255"/>
      <c r="F1080" s="256" t="s">
        <v>2574</v>
      </c>
      <c r="G1080" s="253"/>
      <c r="H1080" s="257" t="n">
        <v>10.841</v>
      </c>
      <c r="I1080" s="258"/>
      <c r="J1080" s="253"/>
      <c r="K1080" s="253"/>
      <c r="L1080" s="259"/>
      <c r="M1080" s="260"/>
      <c r="N1080" s="261"/>
      <c r="O1080" s="261"/>
      <c r="P1080" s="261"/>
      <c r="Q1080" s="261"/>
      <c r="R1080" s="261"/>
      <c r="S1080" s="261"/>
      <c r="T1080" s="262"/>
      <c r="AT1080" s="263" t="s">
        <v>168</v>
      </c>
      <c r="AU1080" s="263" t="s">
        <v>86</v>
      </c>
      <c r="AV1080" s="251" t="s">
        <v>88</v>
      </c>
      <c r="AW1080" s="251" t="s">
        <v>35</v>
      </c>
      <c r="AX1080" s="251" t="s">
        <v>86</v>
      </c>
      <c r="AY1080" s="263" t="s">
        <v>160</v>
      </c>
    </row>
    <row r="1081" s="264" customFormat="true" ht="12.8" hidden="false" customHeight="false" outlineLevel="0" collapsed="false">
      <c r="B1081" s="265"/>
      <c r="C1081" s="266"/>
      <c r="D1081" s="254" t="s">
        <v>168</v>
      </c>
      <c r="E1081" s="267"/>
      <c r="F1081" s="268" t="s">
        <v>2137</v>
      </c>
      <c r="G1081" s="266"/>
      <c r="H1081" s="269" t="n">
        <v>10.841</v>
      </c>
      <c r="I1081" s="270"/>
      <c r="J1081" s="266"/>
      <c r="K1081" s="266"/>
      <c r="L1081" s="271"/>
      <c r="M1081" s="272"/>
      <c r="N1081" s="273"/>
      <c r="O1081" s="273"/>
      <c r="P1081" s="273"/>
      <c r="Q1081" s="273"/>
      <c r="R1081" s="273"/>
      <c r="S1081" s="273"/>
      <c r="T1081" s="274"/>
      <c r="AT1081" s="275" t="s">
        <v>168</v>
      </c>
      <c r="AU1081" s="275" t="s">
        <v>86</v>
      </c>
      <c r="AV1081" s="264" t="s">
        <v>166</v>
      </c>
      <c r="AW1081" s="264" t="s">
        <v>35</v>
      </c>
      <c r="AX1081" s="264" t="s">
        <v>79</v>
      </c>
      <c r="AY1081" s="275" t="s">
        <v>160</v>
      </c>
    </row>
    <row r="1082" s="276" customFormat="true" ht="12.8" hidden="false" customHeight="false" outlineLevel="0" collapsed="false">
      <c r="B1082" s="277"/>
      <c r="C1082" s="278"/>
      <c r="D1082" s="254" t="s">
        <v>168</v>
      </c>
      <c r="E1082" s="279"/>
      <c r="F1082" s="280" t="s">
        <v>2138</v>
      </c>
      <c r="G1082" s="278"/>
      <c r="H1082" s="279"/>
      <c r="I1082" s="281"/>
      <c r="J1082" s="278"/>
      <c r="K1082" s="278"/>
      <c r="L1082" s="282"/>
      <c r="M1082" s="283"/>
      <c r="N1082" s="284"/>
      <c r="O1082" s="284"/>
      <c r="P1082" s="284"/>
      <c r="Q1082" s="284"/>
      <c r="R1082" s="284"/>
      <c r="S1082" s="284"/>
      <c r="T1082" s="285"/>
      <c r="AT1082" s="286" t="s">
        <v>168</v>
      </c>
      <c r="AU1082" s="286" t="s">
        <v>86</v>
      </c>
      <c r="AV1082" s="276" t="s">
        <v>86</v>
      </c>
      <c r="AW1082" s="276" t="s">
        <v>35</v>
      </c>
      <c r="AX1082" s="276" t="s">
        <v>79</v>
      </c>
      <c r="AY1082" s="286" t="s">
        <v>160</v>
      </c>
    </row>
    <row r="1083" s="276" customFormat="true" ht="12.8" hidden="false" customHeight="false" outlineLevel="0" collapsed="false">
      <c r="B1083" s="277"/>
      <c r="C1083" s="278"/>
      <c r="D1083" s="254" t="s">
        <v>168</v>
      </c>
      <c r="E1083" s="279"/>
      <c r="F1083" s="280" t="s">
        <v>2139</v>
      </c>
      <c r="G1083" s="278"/>
      <c r="H1083" s="279"/>
      <c r="I1083" s="281"/>
      <c r="J1083" s="278"/>
      <c r="K1083" s="278"/>
      <c r="L1083" s="282"/>
      <c r="M1083" s="283"/>
      <c r="N1083" s="284"/>
      <c r="O1083" s="284"/>
      <c r="P1083" s="284"/>
      <c r="Q1083" s="284"/>
      <c r="R1083" s="284"/>
      <c r="S1083" s="284"/>
      <c r="T1083" s="285"/>
      <c r="AT1083" s="286" t="s">
        <v>168</v>
      </c>
      <c r="AU1083" s="286" t="s">
        <v>86</v>
      </c>
      <c r="AV1083" s="276" t="s">
        <v>86</v>
      </c>
      <c r="AW1083" s="276" t="s">
        <v>35</v>
      </c>
      <c r="AX1083" s="276" t="s">
        <v>79</v>
      </c>
      <c r="AY1083" s="286" t="s">
        <v>160</v>
      </c>
    </row>
    <row r="1084" s="276" customFormat="true" ht="12.8" hidden="false" customHeight="false" outlineLevel="0" collapsed="false">
      <c r="B1084" s="277"/>
      <c r="C1084" s="278"/>
      <c r="D1084" s="254" t="s">
        <v>168</v>
      </c>
      <c r="E1084" s="279"/>
      <c r="F1084" s="280" t="s">
        <v>2140</v>
      </c>
      <c r="G1084" s="278"/>
      <c r="H1084" s="279"/>
      <c r="I1084" s="281"/>
      <c r="J1084" s="278"/>
      <c r="K1084" s="278"/>
      <c r="L1084" s="282"/>
      <c r="M1084" s="283"/>
      <c r="N1084" s="284"/>
      <c r="O1084" s="284"/>
      <c r="P1084" s="284"/>
      <c r="Q1084" s="284"/>
      <c r="R1084" s="284"/>
      <c r="S1084" s="284"/>
      <c r="T1084" s="285"/>
      <c r="AT1084" s="286" t="s">
        <v>168</v>
      </c>
      <c r="AU1084" s="286" t="s">
        <v>86</v>
      </c>
      <c r="AV1084" s="276" t="s">
        <v>86</v>
      </c>
      <c r="AW1084" s="276" t="s">
        <v>35</v>
      </c>
      <c r="AX1084" s="276" t="s">
        <v>79</v>
      </c>
      <c r="AY1084" s="286" t="s">
        <v>160</v>
      </c>
    </row>
    <row r="1085" s="31" customFormat="true" ht="21.75" hidden="false" customHeight="true" outlineLevel="0" collapsed="false">
      <c r="A1085" s="24"/>
      <c r="B1085" s="25"/>
      <c r="C1085" s="287" t="s">
        <v>1252</v>
      </c>
      <c r="D1085" s="287" t="s">
        <v>262</v>
      </c>
      <c r="E1085" s="288" t="s">
        <v>2575</v>
      </c>
      <c r="F1085" s="289" t="s">
        <v>2576</v>
      </c>
      <c r="G1085" s="290" t="s">
        <v>2135</v>
      </c>
      <c r="H1085" s="291" t="n">
        <v>8.432</v>
      </c>
      <c r="I1085" s="292"/>
      <c r="J1085" s="293" t="n">
        <f aca="false">ROUND(I1085*H1085,2)</f>
        <v>0</v>
      </c>
      <c r="K1085" s="294"/>
      <c r="L1085" s="295"/>
      <c r="M1085" s="296"/>
      <c r="N1085" s="297" t="s">
        <v>44</v>
      </c>
      <c r="O1085" s="74"/>
      <c r="P1085" s="247" t="n">
        <f aca="false">O1085*H1085</f>
        <v>0</v>
      </c>
      <c r="Q1085" s="247" t="n">
        <v>0</v>
      </c>
      <c r="R1085" s="247" t="n">
        <f aca="false">Q1085*H1085</f>
        <v>0</v>
      </c>
      <c r="S1085" s="247" t="n">
        <v>0</v>
      </c>
      <c r="T1085" s="248" t="n">
        <f aca="false">S1085*H1085</f>
        <v>0</v>
      </c>
      <c r="U1085" s="24"/>
      <c r="V1085" s="24"/>
      <c r="W1085" s="24"/>
      <c r="X1085" s="24"/>
      <c r="Y1085" s="24"/>
      <c r="Z1085" s="24"/>
      <c r="AA1085" s="24"/>
      <c r="AB1085" s="24"/>
      <c r="AC1085" s="24"/>
      <c r="AD1085" s="24"/>
      <c r="AE1085" s="24"/>
      <c r="AR1085" s="249" t="s">
        <v>200</v>
      </c>
      <c r="AT1085" s="249" t="s">
        <v>262</v>
      </c>
      <c r="AU1085" s="249" t="s">
        <v>86</v>
      </c>
      <c r="AY1085" s="3" t="s">
        <v>160</v>
      </c>
      <c r="BE1085" s="250" t="n">
        <f aca="false">IF(N1085="základní",J1085,0)</f>
        <v>0</v>
      </c>
      <c r="BF1085" s="250" t="n">
        <f aca="false">IF(N1085="snížená",J1085,0)</f>
        <v>0</v>
      </c>
      <c r="BG1085" s="250" t="n">
        <f aca="false">IF(N1085="zákl. přenesená",J1085,0)</f>
        <v>0</v>
      </c>
      <c r="BH1085" s="250" t="n">
        <f aca="false">IF(N1085="sníž. přenesená",J1085,0)</f>
        <v>0</v>
      </c>
      <c r="BI1085" s="250" t="n">
        <f aca="false">IF(N1085="nulová",J1085,0)</f>
        <v>0</v>
      </c>
      <c r="BJ1085" s="3" t="s">
        <v>86</v>
      </c>
      <c r="BK1085" s="250" t="n">
        <f aca="false">ROUND(I1085*H1085,2)</f>
        <v>0</v>
      </c>
      <c r="BL1085" s="3" t="s">
        <v>166</v>
      </c>
      <c r="BM1085" s="249" t="s">
        <v>2577</v>
      </c>
    </row>
    <row r="1086" s="251" customFormat="true" ht="12.8" hidden="false" customHeight="false" outlineLevel="0" collapsed="false">
      <c r="B1086" s="252"/>
      <c r="C1086" s="253"/>
      <c r="D1086" s="254" t="s">
        <v>168</v>
      </c>
      <c r="E1086" s="255"/>
      <c r="F1086" s="256" t="s">
        <v>2578</v>
      </c>
      <c r="G1086" s="253"/>
      <c r="H1086" s="257" t="n">
        <v>8.432</v>
      </c>
      <c r="I1086" s="258"/>
      <c r="J1086" s="253"/>
      <c r="K1086" s="253"/>
      <c r="L1086" s="259"/>
      <c r="M1086" s="260"/>
      <c r="N1086" s="261"/>
      <c r="O1086" s="261"/>
      <c r="P1086" s="261"/>
      <c r="Q1086" s="261"/>
      <c r="R1086" s="261"/>
      <c r="S1086" s="261"/>
      <c r="T1086" s="262"/>
      <c r="AT1086" s="263" t="s">
        <v>168</v>
      </c>
      <c r="AU1086" s="263" t="s">
        <v>86</v>
      </c>
      <c r="AV1086" s="251" t="s">
        <v>88</v>
      </c>
      <c r="AW1086" s="251" t="s">
        <v>35</v>
      </c>
      <c r="AX1086" s="251" t="s">
        <v>86</v>
      </c>
      <c r="AY1086" s="263" t="s">
        <v>160</v>
      </c>
    </row>
    <row r="1087" s="264" customFormat="true" ht="12.8" hidden="false" customHeight="false" outlineLevel="0" collapsed="false">
      <c r="B1087" s="265"/>
      <c r="C1087" s="266"/>
      <c r="D1087" s="254" t="s">
        <v>168</v>
      </c>
      <c r="E1087" s="267"/>
      <c r="F1087" s="268" t="s">
        <v>2137</v>
      </c>
      <c r="G1087" s="266"/>
      <c r="H1087" s="269" t="n">
        <v>8.432</v>
      </c>
      <c r="I1087" s="270"/>
      <c r="J1087" s="266"/>
      <c r="K1087" s="266"/>
      <c r="L1087" s="271"/>
      <c r="M1087" s="272"/>
      <c r="N1087" s="273"/>
      <c r="O1087" s="273"/>
      <c r="P1087" s="273"/>
      <c r="Q1087" s="273"/>
      <c r="R1087" s="273"/>
      <c r="S1087" s="273"/>
      <c r="T1087" s="274"/>
      <c r="AT1087" s="275" t="s">
        <v>168</v>
      </c>
      <c r="AU1087" s="275" t="s">
        <v>86</v>
      </c>
      <c r="AV1087" s="264" t="s">
        <v>166</v>
      </c>
      <c r="AW1087" s="264" t="s">
        <v>35</v>
      </c>
      <c r="AX1087" s="264" t="s">
        <v>79</v>
      </c>
      <c r="AY1087" s="275" t="s">
        <v>160</v>
      </c>
    </row>
    <row r="1088" s="276" customFormat="true" ht="12.8" hidden="false" customHeight="false" outlineLevel="0" collapsed="false">
      <c r="B1088" s="277"/>
      <c r="C1088" s="278"/>
      <c r="D1088" s="254" t="s">
        <v>168</v>
      </c>
      <c r="E1088" s="279"/>
      <c r="F1088" s="280" t="s">
        <v>2138</v>
      </c>
      <c r="G1088" s="278"/>
      <c r="H1088" s="279"/>
      <c r="I1088" s="281"/>
      <c r="J1088" s="278"/>
      <c r="K1088" s="278"/>
      <c r="L1088" s="282"/>
      <c r="M1088" s="283"/>
      <c r="N1088" s="284"/>
      <c r="O1088" s="284"/>
      <c r="P1088" s="284"/>
      <c r="Q1088" s="284"/>
      <c r="R1088" s="284"/>
      <c r="S1088" s="284"/>
      <c r="T1088" s="285"/>
      <c r="AT1088" s="286" t="s">
        <v>168</v>
      </c>
      <c r="AU1088" s="286" t="s">
        <v>86</v>
      </c>
      <c r="AV1088" s="276" t="s">
        <v>86</v>
      </c>
      <c r="AW1088" s="276" t="s">
        <v>35</v>
      </c>
      <c r="AX1088" s="276" t="s">
        <v>79</v>
      </c>
      <c r="AY1088" s="286" t="s">
        <v>160</v>
      </c>
    </row>
    <row r="1089" s="276" customFormat="true" ht="12.8" hidden="false" customHeight="false" outlineLevel="0" collapsed="false">
      <c r="B1089" s="277"/>
      <c r="C1089" s="278"/>
      <c r="D1089" s="254" t="s">
        <v>168</v>
      </c>
      <c r="E1089" s="279"/>
      <c r="F1089" s="280" t="s">
        <v>2139</v>
      </c>
      <c r="G1089" s="278"/>
      <c r="H1089" s="279"/>
      <c r="I1089" s="281"/>
      <c r="J1089" s="278"/>
      <c r="K1089" s="278"/>
      <c r="L1089" s="282"/>
      <c r="M1089" s="283"/>
      <c r="N1089" s="284"/>
      <c r="O1089" s="284"/>
      <c r="P1089" s="284"/>
      <c r="Q1089" s="284"/>
      <c r="R1089" s="284"/>
      <c r="S1089" s="284"/>
      <c r="T1089" s="285"/>
      <c r="AT1089" s="286" t="s">
        <v>168</v>
      </c>
      <c r="AU1089" s="286" t="s">
        <v>86</v>
      </c>
      <c r="AV1089" s="276" t="s">
        <v>86</v>
      </c>
      <c r="AW1089" s="276" t="s">
        <v>35</v>
      </c>
      <c r="AX1089" s="276" t="s">
        <v>79</v>
      </c>
      <c r="AY1089" s="286" t="s">
        <v>160</v>
      </c>
    </row>
    <row r="1090" s="276" customFormat="true" ht="12.8" hidden="false" customHeight="false" outlineLevel="0" collapsed="false">
      <c r="B1090" s="277"/>
      <c r="C1090" s="278"/>
      <c r="D1090" s="254" t="s">
        <v>168</v>
      </c>
      <c r="E1090" s="279"/>
      <c r="F1090" s="280" t="s">
        <v>2140</v>
      </c>
      <c r="G1090" s="278"/>
      <c r="H1090" s="279"/>
      <c r="I1090" s="281"/>
      <c r="J1090" s="278"/>
      <c r="K1090" s="278"/>
      <c r="L1090" s="282"/>
      <c r="M1090" s="283"/>
      <c r="N1090" s="284"/>
      <c r="O1090" s="284"/>
      <c r="P1090" s="284"/>
      <c r="Q1090" s="284"/>
      <c r="R1090" s="284"/>
      <c r="S1090" s="284"/>
      <c r="T1090" s="285"/>
      <c r="AT1090" s="286" t="s">
        <v>168</v>
      </c>
      <c r="AU1090" s="286" t="s">
        <v>86</v>
      </c>
      <c r="AV1090" s="276" t="s">
        <v>86</v>
      </c>
      <c r="AW1090" s="276" t="s">
        <v>35</v>
      </c>
      <c r="AX1090" s="276" t="s">
        <v>79</v>
      </c>
      <c r="AY1090" s="286" t="s">
        <v>160</v>
      </c>
    </row>
    <row r="1091" s="31" customFormat="true" ht="21.75" hidden="false" customHeight="true" outlineLevel="0" collapsed="false">
      <c r="A1091" s="24"/>
      <c r="B1091" s="25"/>
      <c r="C1091" s="287" t="s">
        <v>1256</v>
      </c>
      <c r="D1091" s="287" t="s">
        <v>262</v>
      </c>
      <c r="E1091" s="288" t="s">
        <v>2579</v>
      </c>
      <c r="F1091" s="289" t="s">
        <v>2580</v>
      </c>
      <c r="G1091" s="290" t="s">
        <v>2135</v>
      </c>
      <c r="H1091" s="291" t="n">
        <v>8.432</v>
      </c>
      <c r="I1091" s="292"/>
      <c r="J1091" s="293" t="n">
        <f aca="false">ROUND(I1091*H1091,2)</f>
        <v>0</v>
      </c>
      <c r="K1091" s="294"/>
      <c r="L1091" s="295"/>
      <c r="M1091" s="296"/>
      <c r="N1091" s="297" t="s">
        <v>44</v>
      </c>
      <c r="O1091" s="74"/>
      <c r="P1091" s="247" t="n">
        <f aca="false">O1091*H1091</f>
        <v>0</v>
      </c>
      <c r="Q1091" s="247" t="n">
        <v>0</v>
      </c>
      <c r="R1091" s="247" t="n">
        <f aca="false">Q1091*H1091</f>
        <v>0</v>
      </c>
      <c r="S1091" s="247" t="n">
        <v>0</v>
      </c>
      <c r="T1091" s="248" t="n">
        <f aca="false">S1091*H1091</f>
        <v>0</v>
      </c>
      <c r="U1091" s="24"/>
      <c r="V1091" s="24"/>
      <c r="W1091" s="24"/>
      <c r="X1091" s="24"/>
      <c r="Y1091" s="24"/>
      <c r="Z1091" s="24"/>
      <c r="AA1091" s="24"/>
      <c r="AB1091" s="24"/>
      <c r="AC1091" s="24"/>
      <c r="AD1091" s="24"/>
      <c r="AE1091" s="24"/>
      <c r="AR1091" s="249" t="s">
        <v>200</v>
      </c>
      <c r="AT1091" s="249" t="s">
        <v>262</v>
      </c>
      <c r="AU1091" s="249" t="s">
        <v>86</v>
      </c>
      <c r="AY1091" s="3" t="s">
        <v>160</v>
      </c>
      <c r="BE1091" s="250" t="n">
        <f aca="false">IF(N1091="základní",J1091,0)</f>
        <v>0</v>
      </c>
      <c r="BF1091" s="250" t="n">
        <f aca="false">IF(N1091="snížená",J1091,0)</f>
        <v>0</v>
      </c>
      <c r="BG1091" s="250" t="n">
        <f aca="false">IF(N1091="zákl. přenesená",J1091,0)</f>
        <v>0</v>
      </c>
      <c r="BH1091" s="250" t="n">
        <f aca="false">IF(N1091="sníž. přenesená",J1091,0)</f>
        <v>0</v>
      </c>
      <c r="BI1091" s="250" t="n">
        <f aca="false">IF(N1091="nulová",J1091,0)</f>
        <v>0</v>
      </c>
      <c r="BJ1091" s="3" t="s">
        <v>86</v>
      </c>
      <c r="BK1091" s="250" t="n">
        <f aca="false">ROUND(I1091*H1091,2)</f>
        <v>0</v>
      </c>
      <c r="BL1091" s="3" t="s">
        <v>166</v>
      </c>
      <c r="BM1091" s="249" t="s">
        <v>2581</v>
      </c>
    </row>
    <row r="1092" s="251" customFormat="true" ht="12.8" hidden="false" customHeight="false" outlineLevel="0" collapsed="false">
      <c r="B1092" s="252"/>
      <c r="C1092" s="253"/>
      <c r="D1092" s="254" t="s">
        <v>168</v>
      </c>
      <c r="E1092" s="255"/>
      <c r="F1092" s="256" t="s">
        <v>2578</v>
      </c>
      <c r="G1092" s="253"/>
      <c r="H1092" s="257" t="n">
        <v>8.432</v>
      </c>
      <c r="I1092" s="258"/>
      <c r="J1092" s="253"/>
      <c r="K1092" s="253"/>
      <c r="L1092" s="259"/>
      <c r="M1092" s="260"/>
      <c r="N1092" s="261"/>
      <c r="O1092" s="261"/>
      <c r="P1092" s="261"/>
      <c r="Q1092" s="261"/>
      <c r="R1092" s="261"/>
      <c r="S1092" s="261"/>
      <c r="T1092" s="262"/>
      <c r="AT1092" s="263" t="s">
        <v>168</v>
      </c>
      <c r="AU1092" s="263" t="s">
        <v>86</v>
      </c>
      <c r="AV1092" s="251" t="s">
        <v>88</v>
      </c>
      <c r="AW1092" s="251" t="s">
        <v>35</v>
      </c>
      <c r="AX1092" s="251" t="s">
        <v>86</v>
      </c>
      <c r="AY1092" s="263" t="s">
        <v>160</v>
      </c>
    </row>
    <row r="1093" s="264" customFormat="true" ht="12.8" hidden="false" customHeight="false" outlineLevel="0" collapsed="false">
      <c r="B1093" s="265"/>
      <c r="C1093" s="266"/>
      <c r="D1093" s="254" t="s">
        <v>168</v>
      </c>
      <c r="E1093" s="267"/>
      <c r="F1093" s="268" t="s">
        <v>2137</v>
      </c>
      <c r="G1093" s="266"/>
      <c r="H1093" s="269" t="n">
        <v>8.432</v>
      </c>
      <c r="I1093" s="270"/>
      <c r="J1093" s="266"/>
      <c r="K1093" s="266"/>
      <c r="L1093" s="271"/>
      <c r="M1093" s="272"/>
      <c r="N1093" s="273"/>
      <c r="O1093" s="273"/>
      <c r="P1093" s="273"/>
      <c r="Q1093" s="273"/>
      <c r="R1093" s="273"/>
      <c r="S1093" s="273"/>
      <c r="T1093" s="274"/>
      <c r="AT1093" s="275" t="s">
        <v>168</v>
      </c>
      <c r="AU1093" s="275" t="s">
        <v>86</v>
      </c>
      <c r="AV1093" s="264" t="s">
        <v>166</v>
      </c>
      <c r="AW1093" s="264" t="s">
        <v>35</v>
      </c>
      <c r="AX1093" s="264" t="s">
        <v>79</v>
      </c>
      <c r="AY1093" s="275" t="s">
        <v>160</v>
      </c>
    </row>
    <row r="1094" s="276" customFormat="true" ht="12.8" hidden="false" customHeight="false" outlineLevel="0" collapsed="false">
      <c r="B1094" s="277"/>
      <c r="C1094" s="278"/>
      <c r="D1094" s="254" t="s">
        <v>168</v>
      </c>
      <c r="E1094" s="279"/>
      <c r="F1094" s="280" t="s">
        <v>2138</v>
      </c>
      <c r="G1094" s="278"/>
      <c r="H1094" s="279"/>
      <c r="I1094" s="281"/>
      <c r="J1094" s="278"/>
      <c r="K1094" s="278"/>
      <c r="L1094" s="282"/>
      <c r="M1094" s="283"/>
      <c r="N1094" s="284"/>
      <c r="O1094" s="284"/>
      <c r="P1094" s="284"/>
      <c r="Q1094" s="284"/>
      <c r="R1094" s="284"/>
      <c r="S1094" s="284"/>
      <c r="T1094" s="285"/>
      <c r="AT1094" s="286" t="s">
        <v>168</v>
      </c>
      <c r="AU1094" s="286" t="s">
        <v>86</v>
      </c>
      <c r="AV1094" s="276" t="s">
        <v>86</v>
      </c>
      <c r="AW1094" s="276" t="s">
        <v>35</v>
      </c>
      <c r="AX1094" s="276" t="s">
        <v>79</v>
      </c>
      <c r="AY1094" s="286" t="s">
        <v>160</v>
      </c>
    </row>
    <row r="1095" s="276" customFormat="true" ht="12.8" hidden="false" customHeight="false" outlineLevel="0" collapsed="false">
      <c r="B1095" s="277"/>
      <c r="C1095" s="278"/>
      <c r="D1095" s="254" t="s">
        <v>168</v>
      </c>
      <c r="E1095" s="279"/>
      <c r="F1095" s="280" t="s">
        <v>2139</v>
      </c>
      <c r="G1095" s="278"/>
      <c r="H1095" s="279"/>
      <c r="I1095" s="281"/>
      <c r="J1095" s="278"/>
      <c r="K1095" s="278"/>
      <c r="L1095" s="282"/>
      <c r="M1095" s="283"/>
      <c r="N1095" s="284"/>
      <c r="O1095" s="284"/>
      <c r="P1095" s="284"/>
      <c r="Q1095" s="284"/>
      <c r="R1095" s="284"/>
      <c r="S1095" s="284"/>
      <c r="T1095" s="285"/>
      <c r="AT1095" s="286" t="s">
        <v>168</v>
      </c>
      <c r="AU1095" s="286" t="s">
        <v>86</v>
      </c>
      <c r="AV1095" s="276" t="s">
        <v>86</v>
      </c>
      <c r="AW1095" s="276" t="s">
        <v>35</v>
      </c>
      <c r="AX1095" s="276" t="s">
        <v>79</v>
      </c>
      <c r="AY1095" s="286" t="s">
        <v>160</v>
      </c>
    </row>
    <row r="1096" s="276" customFormat="true" ht="12.8" hidden="false" customHeight="false" outlineLevel="0" collapsed="false">
      <c r="B1096" s="277"/>
      <c r="C1096" s="278"/>
      <c r="D1096" s="254" t="s">
        <v>168</v>
      </c>
      <c r="E1096" s="279"/>
      <c r="F1096" s="280" t="s">
        <v>2140</v>
      </c>
      <c r="G1096" s="278"/>
      <c r="H1096" s="279"/>
      <c r="I1096" s="281"/>
      <c r="J1096" s="278"/>
      <c r="K1096" s="278"/>
      <c r="L1096" s="282"/>
      <c r="M1096" s="283"/>
      <c r="N1096" s="284"/>
      <c r="O1096" s="284"/>
      <c r="P1096" s="284"/>
      <c r="Q1096" s="284"/>
      <c r="R1096" s="284"/>
      <c r="S1096" s="284"/>
      <c r="T1096" s="285"/>
      <c r="AT1096" s="286" t="s">
        <v>168</v>
      </c>
      <c r="AU1096" s="286" t="s">
        <v>86</v>
      </c>
      <c r="AV1096" s="276" t="s">
        <v>86</v>
      </c>
      <c r="AW1096" s="276" t="s">
        <v>35</v>
      </c>
      <c r="AX1096" s="276" t="s">
        <v>79</v>
      </c>
      <c r="AY1096" s="286" t="s">
        <v>160</v>
      </c>
    </row>
    <row r="1097" s="31" customFormat="true" ht="21.75" hidden="false" customHeight="true" outlineLevel="0" collapsed="false">
      <c r="A1097" s="24"/>
      <c r="B1097" s="25"/>
      <c r="C1097" s="287" t="s">
        <v>1260</v>
      </c>
      <c r="D1097" s="287" t="s">
        <v>262</v>
      </c>
      <c r="E1097" s="288" t="s">
        <v>2582</v>
      </c>
      <c r="F1097" s="289" t="s">
        <v>2583</v>
      </c>
      <c r="G1097" s="290" t="s">
        <v>2135</v>
      </c>
      <c r="H1097" s="291" t="n">
        <v>5.42</v>
      </c>
      <c r="I1097" s="292"/>
      <c r="J1097" s="293" t="n">
        <f aca="false">ROUND(I1097*H1097,2)</f>
        <v>0</v>
      </c>
      <c r="K1097" s="294"/>
      <c r="L1097" s="295"/>
      <c r="M1097" s="296"/>
      <c r="N1097" s="297" t="s">
        <v>44</v>
      </c>
      <c r="O1097" s="74"/>
      <c r="P1097" s="247" t="n">
        <f aca="false">O1097*H1097</f>
        <v>0</v>
      </c>
      <c r="Q1097" s="247" t="n">
        <v>0</v>
      </c>
      <c r="R1097" s="247" t="n">
        <f aca="false">Q1097*H1097</f>
        <v>0</v>
      </c>
      <c r="S1097" s="247" t="n">
        <v>0</v>
      </c>
      <c r="T1097" s="248" t="n">
        <f aca="false">S1097*H1097</f>
        <v>0</v>
      </c>
      <c r="U1097" s="24"/>
      <c r="V1097" s="24"/>
      <c r="W1097" s="24"/>
      <c r="X1097" s="24"/>
      <c r="Y1097" s="24"/>
      <c r="Z1097" s="24"/>
      <c r="AA1097" s="24"/>
      <c r="AB1097" s="24"/>
      <c r="AC1097" s="24"/>
      <c r="AD1097" s="24"/>
      <c r="AE1097" s="24"/>
      <c r="AR1097" s="249" t="s">
        <v>200</v>
      </c>
      <c r="AT1097" s="249" t="s">
        <v>262</v>
      </c>
      <c r="AU1097" s="249" t="s">
        <v>86</v>
      </c>
      <c r="AY1097" s="3" t="s">
        <v>160</v>
      </c>
      <c r="BE1097" s="250" t="n">
        <f aca="false">IF(N1097="základní",J1097,0)</f>
        <v>0</v>
      </c>
      <c r="BF1097" s="250" t="n">
        <f aca="false">IF(N1097="snížená",J1097,0)</f>
        <v>0</v>
      </c>
      <c r="BG1097" s="250" t="n">
        <f aca="false">IF(N1097="zákl. přenesená",J1097,0)</f>
        <v>0</v>
      </c>
      <c r="BH1097" s="250" t="n">
        <f aca="false">IF(N1097="sníž. přenesená",J1097,0)</f>
        <v>0</v>
      </c>
      <c r="BI1097" s="250" t="n">
        <f aca="false">IF(N1097="nulová",J1097,0)</f>
        <v>0</v>
      </c>
      <c r="BJ1097" s="3" t="s">
        <v>86</v>
      </c>
      <c r="BK1097" s="250" t="n">
        <f aca="false">ROUND(I1097*H1097,2)</f>
        <v>0</v>
      </c>
      <c r="BL1097" s="3" t="s">
        <v>166</v>
      </c>
      <c r="BM1097" s="249" t="s">
        <v>2584</v>
      </c>
    </row>
    <row r="1098" s="251" customFormat="true" ht="12.8" hidden="false" customHeight="false" outlineLevel="0" collapsed="false">
      <c r="B1098" s="252"/>
      <c r="C1098" s="253"/>
      <c r="D1098" s="254" t="s">
        <v>168</v>
      </c>
      <c r="E1098" s="255"/>
      <c r="F1098" s="256" t="s">
        <v>2585</v>
      </c>
      <c r="G1098" s="253"/>
      <c r="H1098" s="257" t="n">
        <v>5.42</v>
      </c>
      <c r="I1098" s="258"/>
      <c r="J1098" s="253"/>
      <c r="K1098" s="253"/>
      <c r="L1098" s="259"/>
      <c r="M1098" s="260"/>
      <c r="N1098" s="261"/>
      <c r="O1098" s="261"/>
      <c r="P1098" s="261"/>
      <c r="Q1098" s="261"/>
      <c r="R1098" s="261"/>
      <c r="S1098" s="261"/>
      <c r="T1098" s="262"/>
      <c r="AT1098" s="263" t="s">
        <v>168</v>
      </c>
      <c r="AU1098" s="263" t="s">
        <v>86</v>
      </c>
      <c r="AV1098" s="251" t="s">
        <v>88</v>
      </c>
      <c r="AW1098" s="251" t="s">
        <v>35</v>
      </c>
      <c r="AX1098" s="251" t="s">
        <v>86</v>
      </c>
      <c r="AY1098" s="263" t="s">
        <v>160</v>
      </c>
    </row>
    <row r="1099" s="264" customFormat="true" ht="12.8" hidden="false" customHeight="false" outlineLevel="0" collapsed="false">
      <c r="B1099" s="265"/>
      <c r="C1099" s="266"/>
      <c r="D1099" s="254" t="s">
        <v>168</v>
      </c>
      <c r="E1099" s="267"/>
      <c r="F1099" s="268" t="s">
        <v>2137</v>
      </c>
      <c r="G1099" s="266"/>
      <c r="H1099" s="269" t="n">
        <v>5.42</v>
      </c>
      <c r="I1099" s="270"/>
      <c r="J1099" s="266"/>
      <c r="K1099" s="266"/>
      <c r="L1099" s="271"/>
      <c r="M1099" s="272"/>
      <c r="N1099" s="273"/>
      <c r="O1099" s="273"/>
      <c r="P1099" s="273"/>
      <c r="Q1099" s="273"/>
      <c r="R1099" s="273"/>
      <c r="S1099" s="273"/>
      <c r="T1099" s="274"/>
      <c r="AT1099" s="275" t="s">
        <v>168</v>
      </c>
      <c r="AU1099" s="275" t="s">
        <v>86</v>
      </c>
      <c r="AV1099" s="264" t="s">
        <v>166</v>
      </c>
      <c r="AW1099" s="264" t="s">
        <v>35</v>
      </c>
      <c r="AX1099" s="264" t="s">
        <v>79</v>
      </c>
      <c r="AY1099" s="275" t="s">
        <v>160</v>
      </c>
    </row>
    <row r="1100" s="276" customFormat="true" ht="12.8" hidden="false" customHeight="false" outlineLevel="0" collapsed="false">
      <c r="B1100" s="277"/>
      <c r="C1100" s="278"/>
      <c r="D1100" s="254" t="s">
        <v>168</v>
      </c>
      <c r="E1100" s="279"/>
      <c r="F1100" s="280" t="s">
        <v>2138</v>
      </c>
      <c r="G1100" s="278"/>
      <c r="H1100" s="279"/>
      <c r="I1100" s="281"/>
      <c r="J1100" s="278"/>
      <c r="K1100" s="278"/>
      <c r="L1100" s="282"/>
      <c r="M1100" s="283"/>
      <c r="N1100" s="284"/>
      <c r="O1100" s="284"/>
      <c r="P1100" s="284"/>
      <c r="Q1100" s="284"/>
      <c r="R1100" s="284"/>
      <c r="S1100" s="284"/>
      <c r="T1100" s="285"/>
      <c r="AT1100" s="286" t="s">
        <v>168</v>
      </c>
      <c r="AU1100" s="286" t="s">
        <v>86</v>
      </c>
      <c r="AV1100" s="276" t="s">
        <v>86</v>
      </c>
      <c r="AW1100" s="276" t="s">
        <v>35</v>
      </c>
      <c r="AX1100" s="276" t="s">
        <v>79</v>
      </c>
      <c r="AY1100" s="286" t="s">
        <v>160</v>
      </c>
    </row>
    <row r="1101" s="276" customFormat="true" ht="12.8" hidden="false" customHeight="false" outlineLevel="0" collapsed="false">
      <c r="B1101" s="277"/>
      <c r="C1101" s="278"/>
      <c r="D1101" s="254" t="s">
        <v>168</v>
      </c>
      <c r="E1101" s="279"/>
      <c r="F1101" s="280" t="s">
        <v>2139</v>
      </c>
      <c r="G1101" s="278"/>
      <c r="H1101" s="279"/>
      <c r="I1101" s="281"/>
      <c r="J1101" s="278"/>
      <c r="K1101" s="278"/>
      <c r="L1101" s="282"/>
      <c r="M1101" s="283"/>
      <c r="N1101" s="284"/>
      <c r="O1101" s="284"/>
      <c r="P1101" s="284"/>
      <c r="Q1101" s="284"/>
      <c r="R1101" s="284"/>
      <c r="S1101" s="284"/>
      <c r="T1101" s="285"/>
      <c r="AT1101" s="286" t="s">
        <v>168</v>
      </c>
      <c r="AU1101" s="286" t="s">
        <v>86</v>
      </c>
      <c r="AV1101" s="276" t="s">
        <v>86</v>
      </c>
      <c r="AW1101" s="276" t="s">
        <v>35</v>
      </c>
      <c r="AX1101" s="276" t="s">
        <v>79</v>
      </c>
      <c r="AY1101" s="286" t="s">
        <v>160</v>
      </c>
    </row>
    <row r="1102" s="276" customFormat="true" ht="12.8" hidden="false" customHeight="false" outlineLevel="0" collapsed="false">
      <c r="B1102" s="277"/>
      <c r="C1102" s="278"/>
      <c r="D1102" s="254" t="s">
        <v>168</v>
      </c>
      <c r="E1102" s="279"/>
      <c r="F1102" s="280" t="s">
        <v>2140</v>
      </c>
      <c r="G1102" s="278"/>
      <c r="H1102" s="279"/>
      <c r="I1102" s="281"/>
      <c r="J1102" s="278"/>
      <c r="K1102" s="278"/>
      <c r="L1102" s="282"/>
      <c r="M1102" s="283"/>
      <c r="N1102" s="284"/>
      <c r="O1102" s="284"/>
      <c r="P1102" s="284"/>
      <c r="Q1102" s="284"/>
      <c r="R1102" s="284"/>
      <c r="S1102" s="284"/>
      <c r="T1102" s="285"/>
      <c r="AT1102" s="286" t="s">
        <v>168</v>
      </c>
      <c r="AU1102" s="286" t="s">
        <v>86</v>
      </c>
      <c r="AV1102" s="276" t="s">
        <v>86</v>
      </c>
      <c r="AW1102" s="276" t="s">
        <v>35</v>
      </c>
      <c r="AX1102" s="276" t="s">
        <v>79</v>
      </c>
      <c r="AY1102" s="286" t="s">
        <v>160</v>
      </c>
    </row>
    <row r="1103" s="31" customFormat="true" ht="21.75" hidden="false" customHeight="true" outlineLevel="0" collapsed="false">
      <c r="A1103" s="24"/>
      <c r="B1103" s="25"/>
      <c r="C1103" s="287" t="s">
        <v>1264</v>
      </c>
      <c r="D1103" s="287" t="s">
        <v>262</v>
      </c>
      <c r="E1103" s="288" t="s">
        <v>2586</v>
      </c>
      <c r="F1103" s="289" t="s">
        <v>2587</v>
      </c>
      <c r="G1103" s="290" t="s">
        <v>2135</v>
      </c>
      <c r="H1103" s="291" t="n">
        <v>3.614</v>
      </c>
      <c r="I1103" s="292"/>
      <c r="J1103" s="293" t="n">
        <f aca="false">ROUND(I1103*H1103,2)</f>
        <v>0</v>
      </c>
      <c r="K1103" s="294"/>
      <c r="L1103" s="295"/>
      <c r="M1103" s="296"/>
      <c r="N1103" s="297" t="s">
        <v>44</v>
      </c>
      <c r="O1103" s="74"/>
      <c r="P1103" s="247" t="n">
        <f aca="false">O1103*H1103</f>
        <v>0</v>
      </c>
      <c r="Q1103" s="247" t="n">
        <v>0</v>
      </c>
      <c r="R1103" s="247" t="n">
        <f aca="false">Q1103*H1103</f>
        <v>0</v>
      </c>
      <c r="S1103" s="247" t="n">
        <v>0</v>
      </c>
      <c r="T1103" s="248" t="n">
        <f aca="false">S1103*H1103</f>
        <v>0</v>
      </c>
      <c r="U1103" s="24"/>
      <c r="V1103" s="24"/>
      <c r="W1103" s="24"/>
      <c r="X1103" s="24"/>
      <c r="Y1103" s="24"/>
      <c r="Z1103" s="24"/>
      <c r="AA1103" s="24"/>
      <c r="AB1103" s="24"/>
      <c r="AC1103" s="24"/>
      <c r="AD1103" s="24"/>
      <c r="AE1103" s="24"/>
      <c r="AR1103" s="249" t="s">
        <v>200</v>
      </c>
      <c r="AT1103" s="249" t="s">
        <v>262</v>
      </c>
      <c r="AU1103" s="249" t="s">
        <v>86</v>
      </c>
      <c r="AY1103" s="3" t="s">
        <v>160</v>
      </c>
      <c r="BE1103" s="250" t="n">
        <f aca="false">IF(N1103="základní",J1103,0)</f>
        <v>0</v>
      </c>
      <c r="BF1103" s="250" t="n">
        <f aca="false">IF(N1103="snížená",J1103,0)</f>
        <v>0</v>
      </c>
      <c r="BG1103" s="250" t="n">
        <f aca="false">IF(N1103="zákl. přenesená",J1103,0)</f>
        <v>0</v>
      </c>
      <c r="BH1103" s="250" t="n">
        <f aca="false">IF(N1103="sníž. přenesená",J1103,0)</f>
        <v>0</v>
      </c>
      <c r="BI1103" s="250" t="n">
        <f aca="false">IF(N1103="nulová",J1103,0)</f>
        <v>0</v>
      </c>
      <c r="BJ1103" s="3" t="s">
        <v>86</v>
      </c>
      <c r="BK1103" s="250" t="n">
        <f aca="false">ROUND(I1103*H1103,2)</f>
        <v>0</v>
      </c>
      <c r="BL1103" s="3" t="s">
        <v>166</v>
      </c>
      <c r="BM1103" s="249" t="s">
        <v>2588</v>
      </c>
    </row>
    <row r="1104" s="251" customFormat="true" ht="12.8" hidden="false" customHeight="false" outlineLevel="0" collapsed="false">
      <c r="B1104" s="252"/>
      <c r="C1104" s="253"/>
      <c r="D1104" s="254" t="s">
        <v>168</v>
      </c>
      <c r="E1104" s="255"/>
      <c r="F1104" s="256" t="s">
        <v>2358</v>
      </c>
      <c r="G1104" s="253"/>
      <c r="H1104" s="257" t="n">
        <v>3.614</v>
      </c>
      <c r="I1104" s="258"/>
      <c r="J1104" s="253"/>
      <c r="K1104" s="253"/>
      <c r="L1104" s="259"/>
      <c r="M1104" s="260"/>
      <c r="N1104" s="261"/>
      <c r="O1104" s="261"/>
      <c r="P1104" s="261"/>
      <c r="Q1104" s="261"/>
      <c r="R1104" s="261"/>
      <c r="S1104" s="261"/>
      <c r="T1104" s="262"/>
      <c r="AT1104" s="263" t="s">
        <v>168</v>
      </c>
      <c r="AU1104" s="263" t="s">
        <v>86</v>
      </c>
      <c r="AV1104" s="251" t="s">
        <v>88</v>
      </c>
      <c r="AW1104" s="251" t="s">
        <v>35</v>
      </c>
      <c r="AX1104" s="251" t="s">
        <v>86</v>
      </c>
      <c r="AY1104" s="263" t="s">
        <v>160</v>
      </c>
    </row>
    <row r="1105" s="264" customFormat="true" ht="12.8" hidden="false" customHeight="false" outlineLevel="0" collapsed="false">
      <c r="B1105" s="265"/>
      <c r="C1105" s="266"/>
      <c r="D1105" s="254" t="s">
        <v>168</v>
      </c>
      <c r="E1105" s="267"/>
      <c r="F1105" s="268" t="s">
        <v>2137</v>
      </c>
      <c r="G1105" s="266"/>
      <c r="H1105" s="269" t="n">
        <v>3.614</v>
      </c>
      <c r="I1105" s="270"/>
      <c r="J1105" s="266"/>
      <c r="K1105" s="266"/>
      <c r="L1105" s="271"/>
      <c r="M1105" s="272"/>
      <c r="N1105" s="273"/>
      <c r="O1105" s="273"/>
      <c r="P1105" s="273"/>
      <c r="Q1105" s="273"/>
      <c r="R1105" s="273"/>
      <c r="S1105" s="273"/>
      <c r="T1105" s="274"/>
      <c r="AT1105" s="275" t="s">
        <v>168</v>
      </c>
      <c r="AU1105" s="275" t="s">
        <v>86</v>
      </c>
      <c r="AV1105" s="264" t="s">
        <v>166</v>
      </c>
      <c r="AW1105" s="264" t="s">
        <v>35</v>
      </c>
      <c r="AX1105" s="264" t="s">
        <v>79</v>
      </c>
      <c r="AY1105" s="275" t="s">
        <v>160</v>
      </c>
    </row>
    <row r="1106" s="276" customFormat="true" ht="12.8" hidden="false" customHeight="false" outlineLevel="0" collapsed="false">
      <c r="B1106" s="277"/>
      <c r="C1106" s="278"/>
      <c r="D1106" s="254" t="s">
        <v>168</v>
      </c>
      <c r="E1106" s="279"/>
      <c r="F1106" s="280" t="s">
        <v>2138</v>
      </c>
      <c r="G1106" s="278"/>
      <c r="H1106" s="279"/>
      <c r="I1106" s="281"/>
      <c r="J1106" s="278"/>
      <c r="K1106" s="278"/>
      <c r="L1106" s="282"/>
      <c r="M1106" s="283"/>
      <c r="N1106" s="284"/>
      <c r="O1106" s="284"/>
      <c r="P1106" s="284"/>
      <c r="Q1106" s="284"/>
      <c r="R1106" s="284"/>
      <c r="S1106" s="284"/>
      <c r="T1106" s="285"/>
      <c r="AT1106" s="286" t="s">
        <v>168</v>
      </c>
      <c r="AU1106" s="286" t="s">
        <v>86</v>
      </c>
      <c r="AV1106" s="276" t="s">
        <v>86</v>
      </c>
      <c r="AW1106" s="276" t="s">
        <v>35</v>
      </c>
      <c r="AX1106" s="276" t="s">
        <v>79</v>
      </c>
      <c r="AY1106" s="286" t="s">
        <v>160</v>
      </c>
    </row>
    <row r="1107" s="276" customFormat="true" ht="12.8" hidden="false" customHeight="false" outlineLevel="0" collapsed="false">
      <c r="B1107" s="277"/>
      <c r="C1107" s="278"/>
      <c r="D1107" s="254" t="s">
        <v>168</v>
      </c>
      <c r="E1107" s="279"/>
      <c r="F1107" s="280" t="s">
        <v>2139</v>
      </c>
      <c r="G1107" s="278"/>
      <c r="H1107" s="279"/>
      <c r="I1107" s="281"/>
      <c r="J1107" s="278"/>
      <c r="K1107" s="278"/>
      <c r="L1107" s="282"/>
      <c r="M1107" s="283"/>
      <c r="N1107" s="284"/>
      <c r="O1107" s="284"/>
      <c r="P1107" s="284"/>
      <c r="Q1107" s="284"/>
      <c r="R1107" s="284"/>
      <c r="S1107" s="284"/>
      <c r="T1107" s="285"/>
      <c r="AT1107" s="286" t="s">
        <v>168</v>
      </c>
      <c r="AU1107" s="286" t="s">
        <v>86</v>
      </c>
      <c r="AV1107" s="276" t="s">
        <v>86</v>
      </c>
      <c r="AW1107" s="276" t="s">
        <v>35</v>
      </c>
      <c r="AX1107" s="276" t="s">
        <v>79</v>
      </c>
      <c r="AY1107" s="286" t="s">
        <v>160</v>
      </c>
    </row>
    <row r="1108" s="276" customFormat="true" ht="12.8" hidden="false" customHeight="false" outlineLevel="0" collapsed="false">
      <c r="B1108" s="277"/>
      <c r="C1108" s="278"/>
      <c r="D1108" s="254" t="s">
        <v>168</v>
      </c>
      <c r="E1108" s="279"/>
      <c r="F1108" s="280" t="s">
        <v>2140</v>
      </c>
      <c r="G1108" s="278"/>
      <c r="H1108" s="279"/>
      <c r="I1108" s="281"/>
      <c r="J1108" s="278"/>
      <c r="K1108" s="278"/>
      <c r="L1108" s="282"/>
      <c r="M1108" s="283"/>
      <c r="N1108" s="284"/>
      <c r="O1108" s="284"/>
      <c r="P1108" s="284"/>
      <c r="Q1108" s="284"/>
      <c r="R1108" s="284"/>
      <c r="S1108" s="284"/>
      <c r="T1108" s="285"/>
      <c r="AT1108" s="286" t="s">
        <v>168</v>
      </c>
      <c r="AU1108" s="286" t="s">
        <v>86</v>
      </c>
      <c r="AV1108" s="276" t="s">
        <v>86</v>
      </c>
      <c r="AW1108" s="276" t="s">
        <v>35</v>
      </c>
      <c r="AX1108" s="276" t="s">
        <v>79</v>
      </c>
      <c r="AY1108" s="286" t="s">
        <v>160</v>
      </c>
    </row>
    <row r="1109" s="31" customFormat="true" ht="33" hidden="false" customHeight="true" outlineLevel="0" collapsed="false">
      <c r="A1109" s="24"/>
      <c r="B1109" s="25"/>
      <c r="C1109" s="287" t="s">
        <v>1266</v>
      </c>
      <c r="D1109" s="287" t="s">
        <v>262</v>
      </c>
      <c r="E1109" s="288" t="s">
        <v>2589</v>
      </c>
      <c r="F1109" s="289" t="s">
        <v>2590</v>
      </c>
      <c r="G1109" s="290" t="s">
        <v>2135</v>
      </c>
      <c r="H1109" s="291" t="n">
        <v>2.409</v>
      </c>
      <c r="I1109" s="292"/>
      <c r="J1109" s="293" t="n">
        <f aca="false">ROUND(I1109*H1109,2)</f>
        <v>0</v>
      </c>
      <c r="K1109" s="294"/>
      <c r="L1109" s="295"/>
      <c r="M1109" s="296"/>
      <c r="N1109" s="297" t="s">
        <v>44</v>
      </c>
      <c r="O1109" s="74"/>
      <c r="P1109" s="247" t="n">
        <f aca="false">O1109*H1109</f>
        <v>0</v>
      </c>
      <c r="Q1109" s="247" t="n">
        <v>0</v>
      </c>
      <c r="R1109" s="247" t="n">
        <f aca="false">Q1109*H1109</f>
        <v>0</v>
      </c>
      <c r="S1109" s="247" t="n">
        <v>0</v>
      </c>
      <c r="T1109" s="248" t="n">
        <f aca="false">S1109*H1109</f>
        <v>0</v>
      </c>
      <c r="U1109" s="24"/>
      <c r="V1109" s="24"/>
      <c r="W1109" s="24"/>
      <c r="X1109" s="24"/>
      <c r="Y1109" s="24"/>
      <c r="Z1109" s="24"/>
      <c r="AA1109" s="24"/>
      <c r="AB1109" s="24"/>
      <c r="AC1109" s="24"/>
      <c r="AD1109" s="24"/>
      <c r="AE1109" s="24"/>
      <c r="AR1109" s="249" t="s">
        <v>200</v>
      </c>
      <c r="AT1109" s="249" t="s">
        <v>262</v>
      </c>
      <c r="AU1109" s="249" t="s">
        <v>86</v>
      </c>
      <c r="AY1109" s="3" t="s">
        <v>160</v>
      </c>
      <c r="BE1109" s="250" t="n">
        <f aca="false">IF(N1109="základní",J1109,0)</f>
        <v>0</v>
      </c>
      <c r="BF1109" s="250" t="n">
        <f aca="false">IF(N1109="snížená",J1109,0)</f>
        <v>0</v>
      </c>
      <c r="BG1109" s="250" t="n">
        <f aca="false">IF(N1109="zákl. přenesená",J1109,0)</f>
        <v>0</v>
      </c>
      <c r="BH1109" s="250" t="n">
        <f aca="false">IF(N1109="sníž. přenesená",J1109,0)</f>
        <v>0</v>
      </c>
      <c r="BI1109" s="250" t="n">
        <f aca="false">IF(N1109="nulová",J1109,0)</f>
        <v>0</v>
      </c>
      <c r="BJ1109" s="3" t="s">
        <v>86</v>
      </c>
      <c r="BK1109" s="250" t="n">
        <f aca="false">ROUND(I1109*H1109,2)</f>
        <v>0</v>
      </c>
      <c r="BL1109" s="3" t="s">
        <v>166</v>
      </c>
      <c r="BM1109" s="249" t="s">
        <v>2591</v>
      </c>
    </row>
    <row r="1110" s="251" customFormat="true" ht="12.8" hidden="false" customHeight="false" outlineLevel="0" collapsed="false">
      <c r="B1110" s="252"/>
      <c r="C1110" s="253"/>
      <c r="D1110" s="254" t="s">
        <v>168</v>
      </c>
      <c r="E1110" s="255"/>
      <c r="F1110" s="256" t="s">
        <v>2163</v>
      </c>
      <c r="G1110" s="253"/>
      <c r="H1110" s="257" t="n">
        <v>2.409</v>
      </c>
      <c r="I1110" s="258"/>
      <c r="J1110" s="253"/>
      <c r="K1110" s="253"/>
      <c r="L1110" s="259"/>
      <c r="M1110" s="260"/>
      <c r="N1110" s="261"/>
      <c r="O1110" s="261"/>
      <c r="P1110" s="261"/>
      <c r="Q1110" s="261"/>
      <c r="R1110" s="261"/>
      <c r="S1110" s="261"/>
      <c r="T1110" s="262"/>
      <c r="AT1110" s="263" t="s">
        <v>168</v>
      </c>
      <c r="AU1110" s="263" t="s">
        <v>86</v>
      </c>
      <c r="AV1110" s="251" t="s">
        <v>88</v>
      </c>
      <c r="AW1110" s="251" t="s">
        <v>35</v>
      </c>
      <c r="AX1110" s="251" t="s">
        <v>86</v>
      </c>
      <c r="AY1110" s="263" t="s">
        <v>160</v>
      </c>
    </row>
    <row r="1111" s="264" customFormat="true" ht="12.8" hidden="false" customHeight="false" outlineLevel="0" collapsed="false">
      <c r="B1111" s="265"/>
      <c r="C1111" s="266"/>
      <c r="D1111" s="254" t="s">
        <v>168</v>
      </c>
      <c r="E1111" s="267"/>
      <c r="F1111" s="268" t="s">
        <v>2137</v>
      </c>
      <c r="G1111" s="266"/>
      <c r="H1111" s="269" t="n">
        <v>2.409</v>
      </c>
      <c r="I1111" s="270"/>
      <c r="J1111" s="266"/>
      <c r="K1111" s="266"/>
      <c r="L1111" s="271"/>
      <c r="M1111" s="272"/>
      <c r="N1111" s="273"/>
      <c r="O1111" s="273"/>
      <c r="P1111" s="273"/>
      <c r="Q1111" s="273"/>
      <c r="R1111" s="273"/>
      <c r="S1111" s="273"/>
      <c r="T1111" s="274"/>
      <c r="AT1111" s="275" t="s">
        <v>168</v>
      </c>
      <c r="AU1111" s="275" t="s">
        <v>86</v>
      </c>
      <c r="AV1111" s="264" t="s">
        <v>166</v>
      </c>
      <c r="AW1111" s="264" t="s">
        <v>35</v>
      </c>
      <c r="AX1111" s="264" t="s">
        <v>79</v>
      </c>
      <c r="AY1111" s="275" t="s">
        <v>160</v>
      </c>
    </row>
    <row r="1112" s="276" customFormat="true" ht="12.8" hidden="false" customHeight="false" outlineLevel="0" collapsed="false">
      <c r="B1112" s="277"/>
      <c r="C1112" s="278"/>
      <c r="D1112" s="254" t="s">
        <v>168</v>
      </c>
      <c r="E1112" s="279"/>
      <c r="F1112" s="280" t="s">
        <v>2138</v>
      </c>
      <c r="G1112" s="278"/>
      <c r="H1112" s="279"/>
      <c r="I1112" s="281"/>
      <c r="J1112" s="278"/>
      <c r="K1112" s="278"/>
      <c r="L1112" s="282"/>
      <c r="M1112" s="283"/>
      <c r="N1112" s="284"/>
      <c r="O1112" s="284"/>
      <c r="P1112" s="284"/>
      <c r="Q1112" s="284"/>
      <c r="R1112" s="284"/>
      <c r="S1112" s="284"/>
      <c r="T1112" s="285"/>
      <c r="AT1112" s="286" t="s">
        <v>168</v>
      </c>
      <c r="AU1112" s="286" t="s">
        <v>86</v>
      </c>
      <c r="AV1112" s="276" t="s">
        <v>86</v>
      </c>
      <c r="AW1112" s="276" t="s">
        <v>35</v>
      </c>
      <c r="AX1112" s="276" t="s">
        <v>79</v>
      </c>
      <c r="AY1112" s="286" t="s">
        <v>160</v>
      </c>
    </row>
    <row r="1113" s="276" customFormat="true" ht="12.8" hidden="false" customHeight="false" outlineLevel="0" collapsed="false">
      <c r="B1113" s="277"/>
      <c r="C1113" s="278"/>
      <c r="D1113" s="254" t="s">
        <v>168</v>
      </c>
      <c r="E1113" s="279"/>
      <c r="F1113" s="280" t="s">
        <v>2139</v>
      </c>
      <c r="G1113" s="278"/>
      <c r="H1113" s="279"/>
      <c r="I1113" s="281"/>
      <c r="J1113" s="278"/>
      <c r="K1113" s="278"/>
      <c r="L1113" s="282"/>
      <c r="M1113" s="283"/>
      <c r="N1113" s="284"/>
      <c r="O1113" s="284"/>
      <c r="P1113" s="284"/>
      <c r="Q1113" s="284"/>
      <c r="R1113" s="284"/>
      <c r="S1113" s="284"/>
      <c r="T1113" s="285"/>
      <c r="AT1113" s="286" t="s">
        <v>168</v>
      </c>
      <c r="AU1113" s="286" t="s">
        <v>86</v>
      </c>
      <c r="AV1113" s="276" t="s">
        <v>86</v>
      </c>
      <c r="AW1113" s="276" t="s">
        <v>35</v>
      </c>
      <c r="AX1113" s="276" t="s">
        <v>79</v>
      </c>
      <c r="AY1113" s="286" t="s">
        <v>160</v>
      </c>
    </row>
    <row r="1114" s="276" customFormat="true" ht="12.8" hidden="false" customHeight="false" outlineLevel="0" collapsed="false">
      <c r="B1114" s="277"/>
      <c r="C1114" s="278"/>
      <c r="D1114" s="254" t="s">
        <v>168</v>
      </c>
      <c r="E1114" s="279"/>
      <c r="F1114" s="280" t="s">
        <v>2140</v>
      </c>
      <c r="G1114" s="278"/>
      <c r="H1114" s="279"/>
      <c r="I1114" s="281"/>
      <c r="J1114" s="278"/>
      <c r="K1114" s="278"/>
      <c r="L1114" s="282"/>
      <c r="M1114" s="283"/>
      <c r="N1114" s="284"/>
      <c r="O1114" s="284"/>
      <c r="P1114" s="284"/>
      <c r="Q1114" s="284"/>
      <c r="R1114" s="284"/>
      <c r="S1114" s="284"/>
      <c r="T1114" s="285"/>
      <c r="AT1114" s="286" t="s">
        <v>168</v>
      </c>
      <c r="AU1114" s="286" t="s">
        <v>86</v>
      </c>
      <c r="AV1114" s="276" t="s">
        <v>86</v>
      </c>
      <c r="AW1114" s="276" t="s">
        <v>35</v>
      </c>
      <c r="AX1114" s="276" t="s">
        <v>79</v>
      </c>
      <c r="AY1114" s="286" t="s">
        <v>160</v>
      </c>
    </row>
    <row r="1115" s="31" customFormat="true" ht="21.75" hidden="false" customHeight="true" outlineLevel="0" collapsed="false">
      <c r="A1115" s="24"/>
      <c r="B1115" s="25"/>
      <c r="C1115" s="287" t="s">
        <v>1268</v>
      </c>
      <c r="D1115" s="287" t="s">
        <v>262</v>
      </c>
      <c r="E1115" s="288" t="s">
        <v>2592</v>
      </c>
      <c r="F1115" s="289" t="s">
        <v>2593</v>
      </c>
      <c r="G1115" s="290" t="s">
        <v>2135</v>
      </c>
      <c r="H1115" s="291" t="n">
        <v>4.216</v>
      </c>
      <c r="I1115" s="292"/>
      <c r="J1115" s="293" t="n">
        <f aca="false">ROUND(I1115*H1115,2)</f>
        <v>0</v>
      </c>
      <c r="K1115" s="294"/>
      <c r="L1115" s="295"/>
      <c r="M1115" s="296"/>
      <c r="N1115" s="297" t="s">
        <v>44</v>
      </c>
      <c r="O1115" s="74"/>
      <c r="P1115" s="247" t="n">
        <f aca="false">O1115*H1115</f>
        <v>0</v>
      </c>
      <c r="Q1115" s="247" t="n">
        <v>0</v>
      </c>
      <c r="R1115" s="247" t="n">
        <f aca="false">Q1115*H1115</f>
        <v>0</v>
      </c>
      <c r="S1115" s="247" t="n">
        <v>0</v>
      </c>
      <c r="T1115" s="248" t="n">
        <f aca="false">S1115*H1115</f>
        <v>0</v>
      </c>
      <c r="U1115" s="24"/>
      <c r="V1115" s="24"/>
      <c r="W1115" s="24"/>
      <c r="X1115" s="24"/>
      <c r="Y1115" s="24"/>
      <c r="Z1115" s="24"/>
      <c r="AA1115" s="24"/>
      <c r="AB1115" s="24"/>
      <c r="AC1115" s="24"/>
      <c r="AD1115" s="24"/>
      <c r="AE1115" s="24"/>
      <c r="AR1115" s="249" t="s">
        <v>200</v>
      </c>
      <c r="AT1115" s="249" t="s">
        <v>262</v>
      </c>
      <c r="AU1115" s="249" t="s">
        <v>86</v>
      </c>
      <c r="AY1115" s="3" t="s">
        <v>160</v>
      </c>
      <c r="BE1115" s="250" t="n">
        <f aca="false">IF(N1115="základní",J1115,0)</f>
        <v>0</v>
      </c>
      <c r="BF1115" s="250" t="n">
        <f aca="false">IF(N1115="snížená",J1115,0)</f>
        <v>0</v>
      </c>
      <c r="BG1115" s="250" t="n">
        <f aca="false">IF(N1115="zákl. přenesená",J1115,0)</f>
        <v>0</v>
      </c>
      <c r="BH1115" s="250" t="n">
        <f aca="false">IF(N1115="sníž. přenesená",J1115,0)</f>
        <v>0</v>
      </c>
      <c r="BI1115" s="250" t="n">
        <f aca="false">IF(N1115="nulová",J1115,0)</f>
        <v>0</v>
      </c>
      <c r="BJ1115" s="3" t="s">
        <v>86</v>
      </c>
      <c r="BK1115" s="250" t="n">
        <f aca="false">ROUND(I1115*H1115,2)</f>
        <v>0</v>
      </c>
      <c r="BL1115" s="3" t="s">
        <v>166</v>
      </c>
      <c r="BM1115" s="249" t="s">
        <v>2594</v>
      </c>
    </row>
    <row r="1116" s="251" customFormat="true" ht="12.8" hidden="false" customHeight="false" outlineLevel="0" collapsed="false">
      <c r="B1116" s="252"/>
      <c r="C1116" s="253"/>
      <c r="D1116" s="254" t="s">
        <v>168</v>
      </c>
      <c r="E1116" s="255"/>
      <c r="F1116" s="256" t="s">
        <v>2345</v>
      </c>
      <c r="G1116" s="253"/>
      <c r="H1116" s="257" t="n">
        <v>4.216</v>
      </c>
      <c r="I1116" s="258"/>
      <c r="J1116" s="253"/>
      <c r="K1116" s="253"/>
      <c r="L1116" s="259"/>
      <c r="M1116" s="260"/>
      <c r="N1116" s="261"/>
      <c r="O1116" s="261"/>
      <c r="P1116" s="261"/>
      <c r="Q1116" s="261"/>
      <c r="R1116" s="261"/>
      <c r="S1116" s="261"/>
      <c r="T1116" s="262"/>
      <c r="AT1116" s="263" t="s">
        <v>168</v>
      </c>
      <c r="AU1116" s="263" t="s">
        <v>86</v>
      </c>
      <c r="AV1116" s="251" t="s">
        <v>88</v>
      </c>
      <c r="AW1116" s="251" t="s">
        <v>35</v>
      </c>
      <c r="AX1116" s="251" t="s">
        <v>86</v>
      </c>
      <c r="AY1116" s="263" t="s">
        <v>160</v>
      </c>
    </row>
    <row r="1117" s="264" customFormat="true" ht="12.8" hidden="false" customHeight="false" outlineLevel="0" collapsed="false">
      <c r="B1117" s="265"/>
      <c r="C1117" s="266"/>
      <c r="D1117" s="254" t="s">
        <v>168</v>
      </c>
      <c r="E1117" s="267"/>
      <c r="F1117" s="268" t="s">
        <v>2137</v>
      </c>
      <c r="G1117" s="266"/>
      <c r="H1117" s="269" t="n">
        <v>4.216</v>
      </c>
      <c r="I1117" s="270"/>
      <c r="J1117" s="266"/>
      <c r="K1117" s="266"/>
      <c r="L1117" s="271"/>
      <c r="M1117" s="272"/>
      <c r="N1117" s="273"/>
      <c r="O1117" s="273"/>
      <c r="P1117" s="273"/>
      <c r="Q1117" s="273"/>
      <c r="R1117" s="273"/>
      <c r="S1117" s="273"/>
      <c r="T1117" s="274"/>
      <c r="AT1117" s="275" t="s">
        <v>168</v>
      </c>
      <c r="AU1117" s="275" t="s">
        <v>86</v>
      </c>
      <c r="AV1117" s="264" t="s">
        <v>166</v>
      </c>
      <c r="AW1117" s="264" t="s">
        <v>35</v>
      </c>
      <c r="AX1117" s="264" t="s">
        <v>79</v>
      </c>
      <c r="AY1117" s="275" t="s">
        <v>160</v>
      </c>
    </row>
    <row r="1118" s="276" customFormat="true" ht="12.8" hidden="false" customHeight="false" outlineLevel="0" collapsed="false">
      <c r="B1118" s="277"/>
      <c r="C1118" s="278"/>
      <c r="D1118" s="254" t="s">
        <v>168</v>
      </c>
      <c r="E1118" s="279"/>
      <c r="F1118" s="280" t="s">
        <v>2138</v>
      </c>
      <c r="G1118" s="278"/>
      <c r="H1118" s="279"/>
      <c r="I1118" s="281"/>
      <c r="J1118" s="278"/>
      <c r="K1118" s="278"/>
      <c r="L1118" s="282"/>
      <c r="M1118" s="283"/>
      <c r="N1118" s="284"/>
      <c r="O1118" s="284"/>
      <c r="P1118" s="284"/>
      <c r="Q1118" s="284"/>
      <c r="R1118" s="284"/>
      <c r="S1118" s="284"/>
      <c r="T1118" s="285"/>
      <c r="AT1118" s="286" t="s">
        <v>168</v>
      </c>
      <c r="AU1118" s="286" t="s">
        <v>86</v>
      </c>
      <c r="AV1118" s="276" t="s">
        <v>86</v>
      </c>
      <c r="AW1118" s="276" t="s">
        <v>35</v>
      </c>
      <c r="AX1118" s="276" t="s">
        <v>79</v>
      </c>
      <c r="AY1118" s="286" t="s">
        <v>160</v>
      </c>
    </row>
    <row r="1119" s="276" customFormat="true" ht="12.8" hidden="false" customHeight="false" outlineLevel="0" collapsed="false">
      <c r="B1119" s="277"/>
      <c r="C1119" s="278"/>
      <c r="D1119" s="254" t="s">
        <v>168</v>
      </c>
      <c r="E1119" s="279"/>
      <c r="F1119" s="280" t="s">
        <v>2139</v>
      </c>
      <c r="G1119" s="278"/>
      <c r="H1119" s="279"/>
      <c r="I1119" s="281"/>
      <c r="J1119" s="278"/>
      <c r="K1119" s="278"/>
      <c r="L1119" s="282"/>
      <c r="M1119" s="283"/>
      <c r="N1119" s="284"/>
      <c r="O1119" s="284"/>
      <c r="P1119" s="284"/>
      <c r="Q1119" s="284"/>
      <c r="R1119" s="284"/>
      <c r="S1119" s="284"/>
      <c r="T1119" s="285"/>
      <c r="AT1119" s="286" t="s">
        <v>168</v>
      </c>
      <c r="AU1119" s="286" t="s">
        <v>86</v>
      </c>
      <c r="AV1119" s="276" t="s">
        <v>86</v>
      </c>
      <c r="AW1119" s="276" t="s">
        <v>35</v>
      </c>
      <c r="AX1119" s="276" t="s">
        <v>79</v>
      </c>
      <c r="AY1119" s="286" t="s">
        <v>160</v>
      </c>
    </row>
    <row r="1120" s="276" customFormat="true" ht="12.8" hidden="false" customHeight="false" outlineLevel="0" collapsed="false">
      <c r="B1120" s="277"/>
      <c r="C1120" s="278"/>
      <c r="D1120" s="254" t="s">
        <v>168</v>
      </c>
      <c r="E1120" s="279"/>
      <c r="F1120" s="280" t="s">
        <v>2140</v>
      </c>
      <c r="G1120" s="278"/>
      <c r="H1120" s="279"/>
      <c r="I1120" s="281"/>
      <c r="J1120" s="278"/>
      <c r="K1120" s="278"/>
      <c r="L1120" s="282"/>
      <c r="M1120" s="283"/>
      <c r="N1120" s="284"/>
      <c r="O1120" s="284"/>
      <c r="P1120" s="284"/>
      <c r="Q1120" s="284"/>
      <c r="R1120" s="284"/>
      <c r="S1120" s="284"/>
      <c r="T1120" s="285"/>
      <c r="AT1120" s="286" t="s">
        <v>168</v>
      </c>
      <c r="AU1120" s="286" t="s">
        <v>86</v>
      </c>
      <c r="AV1120" s="276" t="s">
        <v>86</v>
      </c>
      <c r="AW1120" s="276" t="s">
        <v>35</v>
      </c>
      <c r="AX1120" s="276" t="s">
        <v>79</v>
      </c>
      <c r="AY1120" s="286" t="s">
        <v>160</v>
      </c>
    </row>
    <row r="1121" s="220" customFormat="true" ht="25.9" hidden="false" customHeight="true" outlineLevel="0" collapsed="false">
      <c r="B1121" s="221"/>
      <c r="C1121" s="222"/>
      <c r="D1121" s="223" t="s">
        <v>78</v>
      </c>
      <c r="E1121" s="224" t="s">
        <v>2595</v>
      </c>
      <c r="F1121" s="224" t="s">
        <v>2596</v>
      </c>
      <c r="G1121" s="222"/>
      <c r="H1121" s="222"/>
      <c r="I1121" s="225"/>
      <c r="J1121" s="226" t="n">
        <f aca="false">BK1121</f>
        <v>0</v>
      </c>
      <c r="K1121" s="222"/>
      <c r="L1121" s="227"/>
      <c r="M1121" s="228"/>
      <c r="N1121" s="229"/>
      <c r="O1121" s="229"/>
      <c r="P1121" s="230" t="n">
        <f aca="false">SUM(P1122:P1151)</f>
        <v>0</v>
      </c>
      <c r="Q1121" s="229"/>
      <c r="R1121" s="230" t="n">
        <f aca="false">SUM(R1122:R1151)</f>
        <v>0</v>
      </c>
      <c r="S1121" s="229"/>
      <c r="T1121" s="231" t="n">
        <f aca="false">SUM(T1122:T1151)</f>
        <v>0</v>
      </c>
      <c r="AR1121" s="232" t="s">
        <v>86</v>
      </c>
      <c r="AT1121" s="233" t="s">
        <v>78</v>
      </c>
      <c r="AU1121" s="233" t="s">
        <v>79</v>
      </c>
      <c r="AY1121" s="232" t="s">
        <v>160</v>
      </c>
      <c r="BK1121" s="234" t="n">
        <f aca="false">SUM(BK1122:BK1151)</f>
        <v>0</v>
      </c>
    </row>
    <row r="1122" s="31" customFormat="true" ht="16.5" hidden="false" customHeight="true" outlineLevel="0" collapsed="false">
      <c r="A1122" s="24"/>
      <c r="B1122" s="25"/>
      <c r="C1122" s="237" t="s">
        <v>1272</v>
      </c>
      <c r="D1122" s="237" t="s">
        <v>162</v>
      </c>
      <c r="E1122" s="238" t="s">
        <v>2597</v>
      </c>
      <c r="F1122" s="239" t="s">
        <v>2598</v>
      </c>
      <c r="G1122" s="240" t="s">
        <v>2135</v>
      </c>
      <c r="H1122" s="241" t="n">
        <v>27.704</v>
      </c>
      <c r="I1122" s="242"/>
      <c r="J1122" s="243" t="n">
        <f aca="false">ROUND(I1122*H1122,2)</f>
        <v>0</v>
      </c>
      <c r="K1122" s="244"/>
      <c r="L1122" s="30"/>
      <c r="M1122" s="245"/>
      <c r="N1122" s="246" t="s">
        <v>44</v>
      </c>
      <c r="O1122" s="74"/>
      <c r="P1122" s="247" t="n">
        <f aca="false">O1122*H1122</f>
        <v>0</v>
      </c>
      <c r="Q1122" s="247" t="n">
        <v>0</v>
      </c>
      <c r="R1122" s="247" t="n">
        <f aca="false">Q1122*H1122</f>
        <v>0</v>
      </c>
      <c r="S1122" s="247" t="n">
        <v>0</v>
      </c>
      <c r="T1122" s="248" t="n">
        <f aca="false">S1122*H1122</f>
        <v>0</v>
      </c>
      <c r="U1122" s="24"/>
      <c r="V1122" s="24"/>
      <c r="W1122" s="24"/>
      <c r="X1122" s="24"/>
      <c r="Y1122" s="24"/>
      <c r="Z1122" s="24"/>
      <c r="AA1122" s="24"/>
      <c r="AB1122" s="24"/>
      <c r="AC1122" s="24"/>
      <c r="AD1122" s="24"/>
      <c r="AE1122" s="24"/>
      <c r="AR1122" s="249" t="s">
        <v>166</v>
      </c>
      <c r="AT1122" s="249" t="s">
        <v>162</v>
      </c>
      <c r="AU1122" s="249" t="s">
        <v>86</v>
      </c>
      <c r="AY1122" s="3" t="s">
        <v>160</v>
      </c>
      <c r="BE1122" s="250" t="n">
        <f aca="false">IF(N1122="základní",J1122,0)</f>
        <v>0</v>
      </c>
      <c r="BF1122" s="250" t="n">
        <f aca="false">IF(N1122="snížená",J1122,0)</f>
        <v>0</v>
      </c>
      <c r="BG1122" s="250" t="n">
        <f aca="false">IF(N1122="zákl. přenesená",J1122,0)</f>
        <v>0</v>
      </c>
      <c r="BH1122" s="250" t="n">
        <f aca="false">IF(N1122="sníž. přenesená",J1122,0)</f>
        <v>0</v>
      </c>
      <c r="BI1122" s="250" t="n">
        <f aca="false">IF(N1122="nulová",J1122,0)</f>
        <v>0</v>
      </c>
      <c r="BJ1122" s="3" t="s">
        <v>86</v>
      </c>
      <c r="BK1122" s="250" t="n">
        <f aca="false">ROUND(I1122*H1122,2)</f>
        <v>0</v>
      </c>
      <c r="BL1122" s="3" t="s">
        <v>166</v>
      </c>
      <c r="BM1122" s="249" t="s">
        <v>2599</v>
      </c>
    </row>
    <row r="1123" s="251" customFormat="true" ht="12.8" hidden="false" customHeight="false" outlineLevel="0" collapsed="false">
      <c r="B1123" s="252"/>
      <c r="C1123" s="253"/>
      <c r="D1123" s="254" t="s">
        <v>168</v>
      </c>
      <c r="E1123" s="255"/>
      <c r="F1123" s="256" t="s">
        <v>2600</v>
      </c>
      <c r="G1123" s="253"/>
      <c r="H1123" s="257" t="n">
        <v>27.704</v>
      </c>
      <c r="I1123" s="258"/>
      <c r="J1123" s="253"/>
      <c r="K1123" s="253"/>
      <c r="L1123" s="259"/>
      <c r="M1123" s="260"/>
      <c r="N1123" s="261"/>
      <c r="O1123" s="261"/>
      <c r="P1123" s="261"/>
      <c r="Q1123" s="261"/>
      <c r="R1123" s="261"/>
      <c r="S1123" s="261"/>
      <c r="T1123" s="262"/>
      <c r="AT1123" s="263" t="s">
        <v>168</v>
      </c>
      <c r="AU1123" s="263" t="s">
        <v>86</v>
      </c>
      <c r="AV1123" s="251" t="s">
        <v>88</v>
      </c>
      <c r="AW1123" s="251" t="s">
        <v>35</v>
      </c>
      <c r="AX1123" s="251" t="s">
        <v>86</v>
      </c>
      <c r="AY1123" s="263" t="s">
        <v>160</v>
      </c>
    </row>
    <row r="1124" s="264" customFormat="true" ht="12.8" hidden="false" customHeight="false" outlineLevel="0" collapsed="false">
      <c r="B1124" s="265"/>
      <c r="C1124" s="266"/>
      <c r="D1124" s="254" t="s">
        <v>168</v>
      </c>
      <c r="E1124" s="267"/>
      <c r="F1124" s="268" t="s">
        <v>2137</v>
      </c>
      <c r="G1124" s="266"/>
      <c r="H1124" s="269" t="n">
        <v>27.704</v>
      </c>
      <c r="I1124" s="270"/>
      <c r="J1124" s="266"/>
      <c r="K1124" s="266"/>
      <c r="L1124" s="271"/>
      <c r="M1124" s="272"/>
      <c r="N1124" s="273"/>
      <c r="O1124" s="273"/>
      <c r="P1124" s="273"/>
      <c r="Q1124" s="273"/>
      <c r="R1124" s="273"/>
      <c r="S1124" s="273"/>
      <c r="T1124" s="274"/>
      <c r="AT1124" s="275" t="s">
        <v>168</v>
      </c>
      <c r="AU1124" s="275" t="s">
        <v>86</v>
      </c>
      <c r="AV1124" s="264" t="s">
        <v>166</v>
      </c>
      <c r="AW1124" s="264" t="s">
        <v>35</v>
      </c>
      <c r="AX1124" s="264" t="s">
        <v>79</v>
      </c>
      <c r="AY1124" s="275" t="s">
        <v>160</v>
      </c>
    </row>
    <row r="1125" s="276" customFormat="true" ht="12.8" hidden="false" customHeight="false" outlineLevel="0" collapsed="false">
      <c r="B1125" s="277"/>
      <c r="C1125" s="278"/>
      <c r="D1125" s="254" t="s">
        <v>168</v>
      </c>
      <c r="E1125" s="279"/>
      <c r="F1125" s="280" t="s">
        <v>2138</v>
      </c>
      <c r="G1125" s="278"/>
      <c r="H1125" s="279"/>
      <c r="I1125" s="281"/>
      <c r="J1125" s="278"/>
      <c r="K1125" s="278"/>
      <c r="L1125" s="282"/>
      <c r="M1125" s="283"/>
      <c r="N1125" s="284"/>
      <c r="O1125" s="284"/>
      <c r="P1125" s="284"/>
      <c r="Q1125" s="284"/>
      <c r="R1125" s="284"/>
      <c r="S1125" s="284"/>
      <c r="T1125" s="285"/>
      <c r="AT1125" s="286" t="s">
        <v>168</v>
      </c>
      <c r="AU1125" s="286" t="s">
        <v>86</v>
      </c>
      <c r="AV1125" s="276" t="s">
        <v>86</v>
      </c>
      <c r="AW1125" s="276" t="s">
        <v>35</v>
      </c>
      <c r="AX1125" s="276" t="s">
        <v>79</v>
      </c>
      <c r="AY1125" s="286" t="s">
        <v>160</v>
      </c>
    </row>
    <row r="1126" s="276" customFormat="true" ht="12.8" hidden="false" customHeight="false" outlineLevel="0" collapsed="false">
      <c r="B1126" s="277"/>
      <c r="C1126" s="278"/>
      <c r="D1126" s="254" t="s">
        <v>168</v>
      </c>
      <c r="E1126" s="279"/>
      <c r="F1126" s="280" t="s">
        <v>2139</v>
      </c>
      <c r="G1126" s="278"/>
      <c r="H1126" s="279"/>
      <c r="I1126" s="281"/>
      <c r="J1126" s="278"/>
      <c r="K1126" s="278"/>
      <c r="L1126" s="282"/>
      <c r="M1126" s="283"/>
      <c r="N1126" s="284"/>
      <c r="O1126" s="284"/>
      <c r="P1126" s="284"/>
      <c r="Q1126" s="284"/>
      <c r="R1126" s="284"/>
      <c r="S1126" s="284"/>
      <c r="T1126" s="285"/>
      <c r="AT1126" s="286" t="s">
        <v>168</v>
      </c>
      <c r="AU1126" s="286" t="s">
        <v>86</v>
      </c>
      <c r="AV1126" s="276" t="s">
        <v>86</v>
      </c>
      <c r="AW1126" s="276" t="s">
        <v>35</v>
      </c>
      <c r="AX1126" s="276" t="s">
        <v>79</v>
      </c>
      <c r="AY1126" s="286" t="s">
        <v>160</v>
      </c>
    </row>
    <row r="1127" s="276" customFormat="true" ht="12.8" hidden="false" customHeight="false" outlineLevel="0" collapsed="false">
      <c r="B1127" s="277"/>
      <c r="C1127" s="278"/>
      <c r="D1127" s="254" t="s">
        <v>168</v>
      </c>
      <c r="E1127" s="279"/>
      <c r="F1127" s="280" t="s">
        <v>2140</v>
      </c>
      <c r="G1127" s="278"/>
      <c r="H1127" s="279"/>
      <c r="I1127" s="281"/>
      <c r="J1127" s="278"/>
      <c r="K1127" s="278"/>
      <c r="L1127" s="282"/>
      <c r="M1127" s="283"/>
      <c r="N1127" s="284"/>
      <c r="O1127" s="284"/>
      <c r="P1127" s="284"/>
      <c r="Q1127" s="284"/>
      <c r="R1127" s="284"/>
      <c r="S1127" s="284"/>
      <c r="T1127" s="285"/>
      <c r="AT1127" s="286" t="s">
        <v>168</v>
      </c>
      <c r="AU1127" s="286" t="s">
        <v>86</v>
      </c>
      <c r="AV1127" s="276" t="s">
        <v>86</v>
      </c>
      <c r="AW1127" s="276" t="s">
        <v>35</v>
      </c>
      <c r="AX1127" s="276" t="s">
        <v>79</v>
      </c>
      <c r="AY1127" s="286" t="s">
        <v>160</v>
      </c>
    </row>
    <row r="1128" s="31" customFormat="true" ht="16.5" hidden="false" customHeight="true" outlineLevel="0" collapsed="false">
      <c r="A1128" s="24"/>
      <c r="B1128" s="25"/>
      <c r="C1128" s="237" t="s">
        <v>1280</v>
      </c>
      <c r="D1128" s="237" t="s">
        <v>162</v>
      </c>
      <c r="E1128" s="238" t="s">
        <v>2601</v>
      </c>
      <c r="F1128" s="239" t="s">
        <v>2602</v>
      </c>
      <c r="G1128" s="240" t="s">
        <v>2135</v>
      </c>
      <c r="H1128" s="241" t="n">
        <v>9.034</v>
      </c>
      <c r="I1128" s="242"/>
      <c r="J1128" s="243" t="n">
        <f aca="false">ROUND(I1128*H1128,2)</f>
        <v>0</v>
      </c>
      <c r="K1128" s="244"/>
      <c r="L1128" s="30"/>
      <c r="M1128" s="245"/>
      <c r="N1128" s="246" t="s">
        <v>44</v>
      </c>
      <c r="O1128" s="74"/>
      <c r="P1128" s="247" t="n">
        <f aca="false">O1128*H1128</f>
        <v>0</v>
      </c>
      <c r="Q1128" s="247" t="n">
        <v>0</v>
      </c>
      <c r="R1128" s="247" t="n">
        <f aca="false">Q1128*H1128</f>
        <v>0</v>
      </c>
      <c r="S1128" s="247" t="n">
        <v>0</v>
      </c>
      <c r="T1128" s="248" t="n">
        <f aca="false">S1128*H1128</f>
        <v>0</v>
      </c>
      <c r="U1128" s="24"/>
      <c r="V1128" s="24"/>
      <c r="W1128" s="24"/>
      <c r="X1128" s="24"/>
      <c r="Y1128" s="24"/>
      <c r="Z1128" s="24"/>
      <c r="AA1128" s="24"/>
      <c r="AB1128" s="24"/>
      <c r="AC1128" s="24"/>
      <c r="AD1128" s="24"/>
      <c r="AE1128" s="24"/>
      <c r="AR1128" s="249" t="s">
        <v>166</v>
      </c>
      <c r="AT1128" s="249" t="s">
        <v>162</v>
      </c>
      <c r="AU1128" s="249" t="s">
        <v>86</v>
      </c>
      <c r="AY1128" s="3" t="s">
        <v>160</v>
      </c>
      <c r="BE1128" s="250" t="n">
        <f aca="false">IF(N1128="základní",J1128,0)</f>
        <v>0</v>
      </c>
      <c r="BF1128" s="250" t="n">
        <f aca="false">IF(N1128="snížená",J1128,0)</f>
        <v>0</v>
      </c>
      <c r="BG1128" s="250" t="n">
        <f aca="false">IF(N1128="zákl. přenesená",J1128,0)</f>
        <v>0</v>
      </c>
      <c r="BH1128" s="250" t="n">
        <f aca="false">IF(N1128="sníž. přenesená",J1128,0)</f>
        <v>0</v>
      </c>
      <c r="BI1128" s="250" t="n">
        <f aca="false">IF(N1128="nulová",J1128,0)</f>
        <v>0</v>
      </c>
      <c r="BJ1128" s="3" t="s">
        <v>86</v>
      </c>
      <c r="BK1128" s="250" t="n">
        <f aca="false">ROUND(I1128*H1128,2)</f>
        <v>0</v>
      </c>
      <c r="BL1128" s="3" t="s">
        <v>166</v>
      </c>
      <c r="BM1128" s="249" t="s">
        <v>2603</v>
      </c>
    </row>
    <row r="1129" s="251" customFormat="true" ht="12.8" hidden="false" customHeight="false" outlineLevel="0" collapsed="false">
      <c r="B1129" s="252"/>
      <c r="C1129" s="253"/>
      <c r="D1129" s="254" t="s">
        <v>168</v>
      </c>
      <c r="E1129" s="255"/>
      <c r="F1129" s="256" t="s">
        <v>2205</v>
      </c>
      <c r="G1129" s="253"/>
      <c r="H1129" s="257" t="n">
        <v>9.034</v>
      </c>
      <c r="I1129" s="258"/>
      <c r="J1129" s="253"/>
      <c r="K1129" s="253"/>
      <c r="L1129" s="259"/>
      <c r="M1129" s="260"/>
      <c r="N1129" s="261"/>
      <c r="O1129" s="261"/>
      <c r="P1129" s="261"/>
      <c r="Q1129" s="261"/>
      <c r="R1129" s="261"/>
      <c r="S1129" s="261"/>
      <c r="T1129" s="262"/>
      <c r="AT1129" s="263" t="s">
        <v>168</v>
      </c>
      <c r="AU1129" s="263" t="s">
        <v>86</v>
      </c>
      <c r="AV1129" s="251" t="s">
        <v>88</v>
      </c>
      <c r="AW1129" s="251" t="s">
        <v>35</v>
      </c>
      <c r="AX1129" s="251" t="s">
        <v>86</v>
      </c>
      <c r="AY1129" s="263" t="s">
        <v>160</v>
      </c>
    </row>
    <row r="1130" s="264" customFormat="true" ht="12.8" hidden="false" customHeight="false" outlineLevel="0" collapsed="false">
      <c r="B1130" s="265"/>
      <c r="C1130" s="266"/>
      <c r="D1130" s="254" t="s">
        <v>168</v>
      </c>
      <c r="E1130" s="267"/>
      <c r="F1130" s="268" t="s">
        <v>2137</v>
      </c>
      <c r="G1130" s="266"/>
      <c r="H1130" s="269" t="n">
        <v>9.034</v>
      </c>
      <c r="I1130" s="270"/>
      <c r="J1130" s="266"/>
      <c r="K1130" s="266"/>
      <c r="L1130" s="271"/>
      <c r="M1130" s="272"/>
      <c r="N1130" s="273"/>
      <c r="O1130" s="273"/>
      <c r="P1130" s="273"/>
      <c r="Q1130" s="273"/>
      <c r="R1130" s="273"/>
      <c r="S1130" s="273"/>
      <c r="T1130" s="274"/>
      <c r="AT1130" s="275" t="s">
        <v>168</v>
      </c>
      <c r="AU1130" s="275" t="s">
        <v>86</v>
      </c>
      <c r="AV1130" s="264" t="s">
        <v>166</v>
      </c>
      <c r="AW1130" s="264" t="s">
        <v>35</v>
      </c>
      <c r="AX1130" s="264" t="s">
        <v>79</v>
      </c>
      <c r="AY1130" s="275" t="s">
        <v>160</v>
      </c>
    </row>
    <row r="1131" s="276" customFormat="true" ht="12.8" hidden="false" customHeight="false" outlineLevel="0" collapsed="false">
      <c r="B1131" s="277"/>
      <c r="C1131" s="278"/>
      <c r="D1131" s="254" t="s">
        <v>168</v>
      </c>
      <c r="E1131" s="279"/>
      <c r="F1131" s="280" t="s">
        <v>2138</v>
      </c>
      <c r="G1131" s="278"/>
      <c r="H1131" s="279"/>
      <c r="I1131" s="281"/>
      <c r="J1131" s="278"/>
      <c r="K1131" s="278"/>
      <c r="L1131" s="282"/>
      <c r="M1131" s="283"/>
      <c r="N1131" s="284"/>
      <c r="O1131" s="284"/>
      <c r="P1131" s="284"/>
      <c r="Q1131" s="284"/>
      <c r="R1131" s="284"/>
      <c r="S1131" s="284"/>
      <c r="T1131" s="285"/>
      <c r="AT1131" s="286" t="s">
        <v>168</v>
      </c>
      <c r="AU1131" s="286" t="s">
        <v>86</v>
      </c>
      <c r="AV1131" s="276" t="s">
        <v>86</v>
      </c>
      <c r="AW1131" s="276" t="s">
        <v>35</v>
      </c>
      <c r="AX1131" s="276" t="s">
        <v>79</v>
      </c>
      <c r="AY1131" s="286" t="s">
        <v>160</v>
      </c>
    </row>
    <row r="1132" s="276" customFormat="true" ht="12.8" hidden="false" customHeight="false" outlineLevel="0" collapsed="false">
      <c r="B1132" s="277"/>
      <c r="C1132" s="278"/>
      <c r="D1132" s="254" t="s">
        <v>168</v>
      </c>
      <c r="E1132" s="279"/>
      <c r="F1132" s="280" t="s">
        <v>2139</v>
      </c>
      <c r="G1132" s="278"/>
      <c r="H1132" s="279"/>
      <c r="I1132" s="281"/>
      <c r="J1132" s="278"/>
      <c r="K1132" s="278"/>
      <c r="L1132" s="282"/>
      <c r="M1132" s="283"/>
      <c r="N1132" s="284"/>
      <c r="O1132" s="284"/>
      <c r="P1132" s="284"/>
      <c r="Q1132" s="284"/>
      <c r="R1132" s="284"/>
      <c r="S1132" s="284"/>
      <c r="T1132" s="285"/>
      <c r="AT1132" s="286" t="s">
        <v>168</v>
      </c>
      <c r="AU1132" s="286" t="s">
        <v>86</v>
      </c>
      <c r="AV1132" s="276" t="s">
        <v>86</v>
      </c>
      <c r="AW1132" s="276" t="s">
        <v>35</v>
      </c>
      <c r="AX1132" s="276" t="s">
        <v>79</v>
      </c>
      <c r="AY1132" s="286" t="s">
        <v>160</v>
      </c>
    </row>
    <row r="1133" s="276" customFormat="true" ht="12.8" hidden="false" customHeight="false" outlineLevel="0" collapsed="false">
      <c r="B1133" s="277"/>
      <c r="C1133" s="278"/>
      <c r="D1133" s="254" t="s">
        <v>168</v>
      </c>
      <c r="E1133" s="279"/>
      <c r="F1133" s="280" t="s">
        <v>2140</v>
      </c>
      <c r="G1133" s="278"/>
      <c r="H1133" s="279"/>
      <c r="I1133" s="281"/>
      <c r="J1133" s="278"/>
      <c r="K1133" s="278"/>
      <c r="L1133" s="282"/>
      <c r="M1133" s="283"/>
      <c r="N1133" s="284"/>
      <c r="O1133" s="284"/>
      <c r="P1133" s="284"/>
      <c r="Q1133" s="284"/>
      <c r="R1133" s="284"/>
      <c r="S1133" s="284"/>
      <c r="T1133" s="285"/>
      <c r="AT1133" s="286" t="s">
        <v>168</v>
      </c>
      <c r="AU1133" s="286" t="s">
        <v>86</v>
      </c>
      <c r="AV1133" s="276" t="s">
        <v>86</v>
      </c>
      <c r="AW1133" s="276" t="s">
        <v>35</v>
      </c>
      <c r="AX1133" s="276" t="s">
        <v>79</v>
      </c>
      <c r="AY1133" s="286" t="s">
        <v>160</v>
      </c>
    </row>
    <row r="1134" s="31" customFormat="true" ht="16.5" hidden="false" customHeight="true" outlineLevel="0" collapsed="false">
      <c r="A1134" s="24"/>
      <c r="B1134" s="25"/>
      <c r="C1134" s="237" t="s">
        <v>1284</v>
      </c>
      <c r="D1134" s="237" t="s">
        <v>162</v>
      </c>
      <c r="E1134" s="238" t="s">
        <v>2604</v>
      </c>
      <c r="F1134" s="239" t="s">
        <v>2605</v>
      </c>
      <c r="G1134" s="240" t="s">
        <v>2135</v>
      </c>
      <c r="H1134" s="241" t="n">
        <v>4.216</v>
      </c>
      <c r="I1134" s="242"/>
      <c r="J1134" s="243" t="n">
        <f aca="false">ROUND(I1134*H1134,2)</f>
        <v>0</v>
      </c>
      <c r="K1134" s="244"/>
      <c r="L1134" s="30"/>
      <c r="M1134" s="245"/>
      <c r="N1134" s="246" t="s">
        <v>44</v>
      </c>
      <c r="O1134" s="74"/>
      <c r="P1134" s="247" t="n">
        <f aca="false">O1134*H1134</f>
        <v>0</v>
      </c>
      <c r="Q1134" s="247" t="n">
        <v>0</v>
      </c>
      <c r="R1134" s="247" t="n">
        <f aca="false">Q1134*H1134</f>
        <v>0</v>
      </c>
      <c r="S1134" s="247" t="n">
        <v>0</v>
      </c>
      <c r="T1134" s="248" t="n">
        <f aca="false">S1134*H1134</f>
        <v>0</v>
      </c>
      <c r="U1134" s="24"/>
      <c r="V1134" s="24"/>
      <c r="W1134" s="24"/>
      <c r="X1134" s="24"/>
      <c r="Y1134" s="24"/>
      <c r="Z1134" s="24"/>
      <c r="AA1134" s="24"/>
      <c r="AB1134" s="24"/>
      <c r="AC1134" s="24"/>
      <c r="AD1134" s="24"/>
      <c r="AE1134" s="24"/>
      <c r="AR1134" s="249" t="s">
        <v>166</v>
      </c>
      <c r="AT1134" s="249" t="s">
        <v>162</v>
      </c>
      <c r="AU1134" s="249" t="s">
        <v>86</v>
      </c>
      <c r="AY1134" s="3" t="s">
        <v>160</v>
      </c>
      <c r="BE1134" s="250" t="n">
        <f aca="false">IF(N1134="základní",J1134,0)</f>
        <v>0</v>
      </c>
      <c r="BF1134" s="250" t="n">
        <f aca="false">IF(N1134="snížená",J1134,0)</f>
        <v>0</v>
      </c>
      <c r="BG1134" s="250" t="n">
        <f aca="false">IF(N1134="zákl. přenesená",J1134,0)</f>
        <v>0</v>
      </c>
      <c r="BH1134" s="250" t="n">
        <f aca="false">IF(N1134="sníž. přenesená",J1134,0)</f>
        <v>0</v>
      </c>
      <c r="BI1134" s="250" t="n">
        <f aca="false">IF(N1134="nulová",J1134,0)</f>
        <v>0</v>
      </c>
      <c r="BJ1134" s="3" t="s">
        <v>86</v>
      </c>
      <c r="BK1134" s="250" t="n">
        <f aca="false">ROUND(I1134*H1134,2)</f>
        <v>0</v>
      </c>
      <c r="BL1134" s="3" t="s">
        <v>166</v>
      </c>
      <c r="BM1134" s="249" t="s">
        <v>2606</v>
      </c>
    </row>
    <row r="1135" s="251" customFormat="true" ht="12.8" hidden="false" customHeight="false" outlineLevel="0" collapsed="false">
      <c r="B1135" s="252"/>
      <c r="C1135" s="253"/>
      <c r="D1135" s="254" t="s">
        <v>168</v>
      </c>
      <c r="E1135" s="255"/>
      <c r="F1135" s="256" t="s">
        <v>2345</v>
      </c>
      <c r="G1135" s="253"/>
      <c r="H1135" s="257" t="n">
        <v>4.216</v>
      </c>
      <c r="I1135" s="258"/>
      <c r="J1135" s="253"/>
      <c r="K1135" s="253"/>
      <c r="L1135" s="259"/>
      <c r="M1135" s="260"/>
      <c r="N1135" s="261"/>
      <c r="O1135" s="261"/>
      <c r="P1135" s="261"/>
      <c r="Q1135" s="261"/>
      <c r="R1135" s="261"/>
      <c r="S1135" s="261"/>
      <c r="T1135" s="262"/>
      <c r="AT1135" s="263" t="s">
        <v>168</v>
      </c>
      <c r="AU1135" s="263" t="s">
        <v>86</v>
      </c>
      <c r="AV1135" s="251" t="s">
        <v>88</v>
      </c>
      <c r="AW1135" s="251" t="s">
        <v>35</v>
      </c>
      <c r="AX1135" s="251" t="s">
        <v>86</v>
      </c>
      <c r="AY1135" s="263" t="s">
        <v>160</v>
      </c>
    </row>
    <row r="1136" s="264" customFormat="true" ht="12.8" hidden="false" customHeight="false" outlineLevel="0" collapsed="false">
      <c r="B1136" s="265"/>
      <c r="C1136" s="266"/>
      <c r="D1136" s="254" t="s">
        <v>168</v>
      </c>
      <c r="E1136" s="267"/>
      <c r="F1136" s="268" t="s">
        <v>2137</v>
      </c>
      <c r="G1136" s="266"/>
      <c r="H1136" s="269" t="n">
        <v>4.216</v>
      </c>
      <c r="I1136" s="270"/>
      <c r="J1136" s="266"/>
      <c r="K1136" s="266"/>
      <c r="L1136" s="271"/>
      <c r="M1136" s="272"/>
      <c r="N1136" s="273"/>
      <c r="O1136" s="273"/>
      <c r="P1136" s="273"/>
      <c r="Q1136" s="273"/>
      <c r="R1136" s="273"/>
      <c r="S1136" s="273"/>
      <c r="T1136" s="274"/>
      <c r="AT1136" s="275" t="s">
        <v>168</v>
      </c>
      <c r="AU1136" s="275" t="s">
        <v>86</v>
      </c>
      <c r="AV1136" s="264" t="s">
        <v>166</v>
      </c>
      <c r="AW1136" s="264" t="s">
        <v>35</v>
      </c>
      <c r="AX1136" s="264" t="s">
        <v>79</v>
      </c>
      <c r="AY1136" s="275" t="s">
        <v>160</v>
      </c>
    </row>
    <row r="1137" s="276" customFormat="true" ht="12.8" hidden="false" customHeight="false" outlineLevel="0" collapsed="false">
      <c r="B1137" s="277"/>
      <c r="C1137" s="278"/>
      <c r="D1137" s="254" t="s">
        <v>168</v>
      </c>
      <c r="E1137" s="279"/>
      <c r="F1137" s="280" t="s">
        <v>2138</v>
      </c>
      <c r="G1137" s="278"/>
      <c r="H1137" s="279"/>
      <c r="I1137" s="281"/>
      <c r="J1137" s="278"/>
      <c r="K1137" s="278"/>
      <c r="L1137" s="282"/>
      <c r="M1137" s="283"/>
      <c r="N1137" s="284"/>
      <c r="O1137" s="284"/>
      <c r="P1137" s="284"/>
      <c r="Q1137" s="284"/>
      <c r="R1137" s="284"/>
      <c r="S1137" s="284"/>
      <c r="T1137" s="285"/>
      <c r="AT1137" s="286" t="s">
        <v>168</v>
      </c>
      <c r="AU1137" s="286" t="s">
        <v>86</v>
      </c>
      <c r="AV1137" s="276" t="s">
        <v>86</v>
      </c>
      <c r="AW1137" s="276" t="s">
        <v>35</v>
      </c>
      <c r="AX1137" s="276" t="s">
        <v>79</v>
      </c>
      <c r="AY1137" s="286" t="s">
        <v>160</v>
      </c>
    </row>
    <row r="1138" s="276" customFormat="true" ht="12.8" hidden="false" customHeight="false" outlineLevel="0" collapsed="false">
      <c r="B1138" s="277"/>
      <c r="C1138" s="278"/>
      <c r="D1138" s="254" t="s">
        <v>168</v>
      </c>
      <c r="E1138" s="279"/>
      <c r="F1138" s="280" t="s">
        <v>2139</v>
      </c>
      <c r="G1138" s="278"/>
      <c r="H1138" s="279"/>
      <c r="I1138" s="281"/>
      <c r="J1138" s="278"/>
      <c r="K1138" s="278"/>
      <c r="L1138" s="282"/>
      <c r="M1138" s="283"/>
      <c r="N1138" s="284"/>
      <c r="O1138" s="284"/>
      <c r="P1138" s="284"/>
      <c r="Q1138" s="284"/>
      <c r="R1138" s="284"/>
      <c r="S1138" s="284"/>
      <c r="T1138" s="285"/>
      <c r="AT1138" s="286" t="s">
        <v>168</v>
      </c>
      <c r="AU1138" s="286" t="s">
        <v>86</v>
      </c>
      <c r="AV1138" s="276" t="s">
        <v>86</v>
      </c>
      <c r="AW1138" s="276" t="s">
        <v>35</v>
      </c>
      <c r="AX1138" s="276" t="s">
        <v>79</v>
      </c>
      <c r="AY1138" s="286" t="s">
        <v>160</v>
      </c>
    </row>
    <row r="1139" s="276" customFormat="true" ht="12.8" hidden="false" customHeight="false" outlineLevel="0" collapsed="false">
      <c r="B1139" s="277"/>
      <c r="C1139" s="278"/>
      <c r="D1139" s="254" t="s">
        <v>168</v>
      </c>
      <c r="E1139" s="279"/>
      <c r="F1139" s="280" t="s">
        <v>2140</v>
      </c>
      <c r="G1139" s="278"/>
      <c r="H1139" s="279"/>
      <c r="I1139" s="281"/>
      <c r="J1139" s="278"/>
      <c r="K1139" s="278"/>
      <c r="L1139" s="282"/>
      <c r="M1139" s="283"/>
      <c r="N1139" s="284"/>
      <c r="O1139" s="284"/>
      <c r="P1139" s="284"/>
      <c r="Q1139" s="284"/>
      <c r="R1139" s="284"/>
      <c r="S1139" s="284"/>
      <c r="T1139" s="285"/>
      <c r="AT1139" s="286" t="s">
        <v>168</v>
      </c>
      <c r="AU1139" s="286" t="s">
        <v>86</v>
      </c>
      <c r="AV1139" s="276" t="s">
        <v>86</v>
      </c>
      <c r="AW1139" s="276" t="s">
        <v>35</v>
      </c>
      <c r="AX1139" s="276" t="s">
        <v>79</v>
      </c>
      <c r="AY1139" s="286" t="s">
        <v>160</v>
      </c>
    </row>
    <row r="1140" s="31" customFormat="true" ht="16.5" hidden="false" customHeight="true" outlineLevel="0" collapsed="false">
      <c r="A1140" s="24"/>
      <c r="B1140" s="25"/>
      <c r="C1140" s="237" t="s">
        <v>1295</v>
      </c>
      <c r="D1140" s="237" t="s">
        <v>162</v>
      </c>
      <c r="E1140" s="238" t="s">
        <v>2607</v>
      </c>
      <c r="F1140" s="239" t="s">
        <v>2608</v>
      </c>
      <c r="G1140" s="240" t="s">
        <v>2135</v>
      </c>
      <c r="H1140" s="241" t="n">
        <v>27.704</v>
      </c>
      <c r="I1140" s="242"/>
      <c r="J1140" s="243" t="n">
        <f aca="false">ROUND(I1140*H1140,2)</f>
        <v>0</v>
      </c>
      <c r="K1140" s="244"/>
      <c r="L1140" s="30"/>
      <c r="M1140" s="245"/>
      <c r="N1140" s="246" t="s">
        <v>44</v>
      </c>
      <c r="O1140" s="74"/>
      <c r="P1140" s="247" t="n">
        <f aca="false">O1140*H1140</f>
        <v>0</v>
      </c>
      <c r="Q1140" s="247" t="n">
        <v>0</v>
      </c>
      <c r="R1140" s="247" t="n">
        <f aca="false">Q1140*H1140</f>
        <v>0</v>
      </c>
      <c r="S1140" s="247" t="n">
        <v>0</v>
      </c>
      <c r="T1140" s="248" t="n">
        <f aca="false">S1140*H1140</f>
        <v>0</v>
      </c>
      <c r="U1140" s="24"/>
      <c r="V1140" s="24"/>
      <c r="W1140" s="24"/>
      <c r="X1140" s="24"/>
      <c r="Y1140" s="24"/>
      <c r="Z1140" s="24"/>
      <c r="AA1140" s="24"/>
      <c r="AB1140" s="24"/>
      <c r="AC1140" s="24"/>
      <c r="AD1140" s="24"/>
      <c r="AE1140" s="24"/>
      <c r="AR1140" s="249" t="s">
        <v>166</v>
      </c>
      <c r="AT1140" s="249" t="s">
        <v>162</v>
      </c>
      <c r="AU1140" s="249" t="s">
        <v>86</v>
      </c>
      <c r="AY1140" s="3" t="s">
        <v>160</v>
      </c>
      <c r="BE1140" s="250" t="n">
        <f aca="false">IF(N1140="základní",J1140,0)</f>
        <v>0</v>
      </c>
      <c r="BF1140" s="250" t="n">
        <f aca="false">IF(N1140="snížená",J1140,0)</f>
        <v>0</v>
      </c>
      <c r="BG1140" s="250" t="n">
        <f aca="false">IF(N1140="zákl. přenesená",J1140,0)</f>
        <v>0</v>
      </c>
      <c r="BH1140" s="250" t="n">
        <f aca="false">IF(N1140="sníž. přenesená",J1140,0)</f>
        <v>0</v>
      </c>
      <c r="BI1140" s="250" t="n">
        <f aca="false">IF(N1140="nulová",J1140,0)</f>
        <v>0</v>
      </c>
      <c r="BJ1140" s="3" t="s">
        <v>86</v>
      </c>
      <c r="BK1140" s="250" t="n">
        <f aca="false">ROUND(I1140*H1140,2)</f>
        <v>0</v>
      </c>
      <c r="BL1140" s="3" t="s">
        <v>166</v>
      </c>
      <c r="BM1140" s="249" t="s">
        <v>2609</v>
      </c>
    </row>
    <row r="1141" s="251" customFormat="true" ht="12.8" hidden="false" customHeight="false" outlineLevel="0" collapsed="false">
      <c r="B1141" s="252"/>
      <c r="C1141" s="253"/>
      <c r="D1141" s="254" t="s">
        <v>168</v>
      </c>
      <c r="E1141" s="255"/>
      <c r="F1141" s="256" t="s">
        <v>2600</v>
      </c>
      <c r="G1141" s="253"/>
      <c r="H1141" s="257" t="n">
        <v>27.704</v>
      </c>
      <c r="I1141" s="258"/>
      <c r="J1141" s="253"/>
      <c r="K1141" s="253"/>
      <c r="L1141" s="259"/>
      <c r="M1141" s="260"/>
      <c r="N1141" s="261"/>
      <c r="O1141" s="261"/>
      <c r="P1141" s="261"/>
      <c r="Q1141" s="261"/>
      <c r="R1141" s="261"/>
      <c r="S1141" s="261"/>
      <c r="T1141" s="262"/>
      <c r="AT1141" s="263" t="s">
        <v>168</v>
      </c>
      <c r="AU1141" s="263" t="s">
        <v>86</v>
      </c>
      <c r="AV1141" s="251" t="s">
        <v>88</v>
      </c>
      <c r="AW1141" s="251" t="s">
        <v>35</v>
      </c>
      <c r="AX1141" s="251" t="s">
        <v>86</v>
      </c>
      <c r="AY1141" s="263" t="s">
        <v>160</v>
      </c>
    </row>
    <row r="1142" s="264" customFormat="true" ht="12.8" hidden="false" customHeight="false" outlineLevel="0" collapsed="false">
      <c r="B1142" s="265"/>
      <c r="C1142" s="266"/>
      <c r="D1142" s="254" t="s">
        <v>168</v>
      </c>
      <c r="E1142" s="267"/>
      <c r="F1142" s="268" t="s">
        <v>2137</v>
      </c>
      <c r="G1142" s="266"/>
      <c r="H1142" s="269" t="n">
        <v>27.704</v>
      </c>
      <c r="I1142" s="270"/>
      <c r="J1142" s="266"/>
      <c r="K1142" s="266"/>
      <c r="L1142" s="271"/>
      <c r="M1142" s="272"/>
      <c r="N1142" s="273"/>
      <c r="O1142" s="273"/>
      <c r="P1142" s="273"/>
      <c r="Q1142" s="273"/>
      <c r="R1142" s="273"/>
      <c r="S1142" s="273"/>
      <c r="T1142" s="274"/>
      <c r="AT1142" s="275" t="s">
        <v>168</v>
      </c>
      <c r="AU1142" s="275" t="s">
        <v>86</v>
      </c>
      <c r="AV1142" s="264" t="s">
        <v>166</v>
      </c>
      <c r="AW1142" s="264" t="s">
        <v>35</v>
      </c>
      <c r="AX1142" s="264" t="s">
        <v>79</v>
      </c>
      <c r="AY1142" s="275" t="s">
        <v>160</v>
      </c>
    </row>
    <row r="1143" s="276" customFormat="true" ht="12.8" hidden="false" customHeight="false" outlineLevel="0" collapsed="false">
      <c r="B1143" s="277"/>
      <c r="C1143" s="278"/>
      <c r="D1143" s="254" t="s">
        <v>168</v>
      </c>
      <c r="E1143" s="279"/>
      <c r="F1143" s="280" t="s">
        <v>2138</v>
      </c>
      <c r="G1143" s="278"/>
      <c r="H1143" s="279"/>
      <c r="I1143" s="281"/>
      <c r="J1143" s="278"/>
      <c r="K1143" s="278"/>
      <c r="L1143" s="282"/>
      <c r="M1143" s="283"/>
      <c r="N1143" s="284"/>
      <c r="O1143" s="284"/>
      <c r="P1143" s="284"/>
      <c r="Q1143" s="284"/>
      <c r="R1143" s="284"/>
      <c r="S1143" s="284"/>
      <c r="T1143" s="285"/>
      <c r="AT1143" s="286" t="s">
        <v>168</v>
      </c>
      <c r="AU1143" s="286" t="s">
        <v>86</v>
      </c>
      <c r="AV1143" s="276" t="s">
        <v>86</v>
      </c>
      <c r="AW1143" s="276" t="s">
        <v>35</v>
      </c>
      <c r="AX1143" s="276" t="s">
        <v>79</v>
      </c>
      <c r="AY1143" s="286" t="s">
        <v>160</v>
      </c>
    </row>
    <row r="1144" s="276" customFormat="true" ht="12.8" hidden="false" customHeight="false" outlineLevel="0" collapsed="false">
      <c r="B1144" s="277"/>
      <c r="C1144" s="278"/>
      <c r="D1144" s="254" t="s">
        <v>168</v>
      </c>
      <c r="E1144" s="279"/>
      <c r="F1144" s="280" t="s">
        <v>2139</v>
      </c>
      <c r="G1144" s="278"/>
      <c r="H1144" s="279"/>
      <c r="I1144" s="281"/>
      <c r="J1144" s="278"/>
      <c r="K1144" s="278"/>
      <c r="L1144" s="282"/>
      <c r="M1144" s="283"/>
      <c r="N1144" s="284"/>
      <c r="O1144" s="284"/>
      <c r="P1144" s="284"/>
      <c r="Q1144" s="284"/>
      <c r="R1144" s="284"/>
      <c r="S1144" s="284"/>
      <c r="T1144" s="285"/>
      <c r="AT1144" s="286" t="s">
        <v>168</v>
      </c>
      <c r="AU1144" s="286" t="s">
        <v>86</v>
      </c>
      <c r="AV1144" s="276" t="s">
        <v>86</v>
      </c>
      <c r="AW1144" s="276" t="s">
        <v>35</v>
      </c>
      <c r="AX1144" s="276" t="s">
        <v>79</v>
      </c>
      <c r="AY1144" s="286" t="s">
        <v>160</v>
      </c>
    </row>
    <row r="1145" s="276" customFormat="true" ht="12.8" hidden="false" customHeight="false" outlineLevel="0" collapsed="false">
      <c r="B1145" s="277"/>
      <c r="C1145" s="278"/>
      <c r="D1145" s="254" t="s">
        <v>168</v>
      </c>
      <c r="E1145" s="279"/>
      <c r="F1145" s="280" t="s">
        <v>2140</v>
      </c>
      <c r="G1145" s="278"/>
      <c r="H1145" s="279"/>
      <c r="I1145" s="281"/>
      <c r="J1145" s="278"/>
      <c r="K1145" s="278"/>
      <c r="L1145" s="282"/>
      <c r="M1145" s="283"/>
      <c r="N1145" s="284"/>
      <c r="O1145" s="284"/>
      <c r="P1145" s="284"/>
      <c r="Q1145" s="284"/>
      <c r="R1145" s="284"/>
      <c r="S1145" s="284"/>
      <c r="T1145" s="285"/>
      <c r="AT1145" s="286" t="s">
        <v>168</v>
      </c>
      <c r="AU1145" s="286" t="s">
        <v>86</v>
      </c>
      <c r="AV1145" s="276" t="s">
        <v>86</v>
      </c>
      <c r="AW1145" s="276" t="s">
        <v>35</v>
      </c>
      <c r="AX1145" s="276" t="s">
        <v>79</v>
      </c>
      <c r="AY1145" s="286" t="s">
        <v>160</v>
      </c>
    </row>
    <row r="1146" s="31" customFormat="true" ht="16.5" hidden="false" customHeight="true" outlineLevel="0" collapsed="false">
      <c r="A1146" s="24"/>
      <c r="B1146" s="25"/>
      <c r="C1146" s="237" t="s">
        <v>1299</v>
      </c>
      <c r="D1146" s="237" t="s">
        <v>162</v>
      </c>
      <c r="E1146" s="238" t="s">
        <v>2610</v>
      </c>
      <c r="F1146" s="239" t="s">
        <v>2611</v>
      </c>
      <c r="G1146" s="240" t="s">
        <v>2135</v>
      </c>
      <c r="H1146" s="241" t="n">
        <v>18.068</v>
      </c>
      <c r="I1146" s="242"/>
      <c r="J1146" s="243" t="n">
        <f aca="false">ROUND(I1146*H1146,2)</f>
        <v>0</v>
      </c>
      <c r="K1146" s="244"/>
      <c r="L1146" s="30"/>
      <c r="M1146" s="245"/>
      <c r="N1146" s="246" t="s">
        <v>44</v>
      </c>
      <c r="O1146" s="74"/>
      <c r="P1146" s="247" t="n">
        <f aca="false">O1146*H1146</f>
        <v>0</v>
      </c>
      <c r="Q1146" s="247" t="n">
        <v>0</v>
      </c>
      <c r="R1146" s="247" t="n">
        <f aca="false">Q1146*H1146</f>
        <v>0</v>
      </c>
      <c r="S1146" s="247" t="n">
        <v>0</v>
      </c>
      <c r="T1146" s="248" t="n">
        <f aca="false">S1146*H1146</f>
        <v>0</v>
      </c>
      <c r="U1146" s="24"/>
      <c r="V1146" s="24"/>
      <c r="W1146" s="24"/>
      <c r="X1146" s="24"/>
      <c r="Y1146" s="24"/>
      <c r="Z1146" s="24"/>
      <c r="AA1146" s="24"/>
      <c r="AB1146" s="24"/>
      <c r="AC1146" s="24"/>
      <c r="AD1146" s="24"/>
      <c r="AE1146" s="24"/>
      <c r="AR1146" s="249" t="s">
        <v>166</v>
      </c>
      <c r="AT1146" s="249" t="s">
        <v>162</v>
      </c>
      <c r="AU1146" s="249" t="s">
        <v>86</v>
      </c>
      <c r="AY1146" s="3" t="s">
        <v>160</v>
      </c>
      <c r="BE1146" s="250" t="n">
        <f aca="false">IF(N1146="základní",J1146,0)</f>
        <v>0</v>
      </c>
      <c r="BF1146" s="250" t="n">
        <f aca="false">IF(N1146="snížená",J1146,0)</f>
        <v>0</v>
      </c>
      <c r="BG1146" s="250" t="n">
        <f aca="false">IF(N1146="zákl. přenesená",J1146,0)</f>
        <v>0</v>
      </c>
      <c r="BH1146" s="250" t="n">
        <f aca="false">IF(N1146="sníž. přenesená",J1146,0)</f>
        <v>0</v>
      </c>
      <c r="BI1146" s="250" t="n">
        <f aca="false">IF(N1146="nulová",J1146,0)</f>
        <v>0</v>
      </c>
      <c r="BJ1146" s="3" t="s">
        <v>86</v>
      </c>
      <c r="BK1146" s="250" t="n">
        <f aca="false">ROUND(I1146*H1146,2)</f>
        <v>0</v>
      </c>
      <c r="BL1146" s="3" t="s">
        <v>166</v>
      </c>
      <c r="BM1146" s="249" t="s">
        <v>2612</v>
      </c>
    </row>
    <row r="1147" s="251" customFormat="true" ht="12.8" hidden="false" customHeight="false" outlineLevel="0" collapsed="false">
      <c r="B1147" s="252"/>
      <c r="C1147" s="253"/>
      <c r="D1147" s="254" t="s">
        <v>168</v>
      </c>
      <c r="E1147" s="255"/>
      <c r="F1147" s="256" t="s">
        <v>2324</v>
      </c>
      <c r="G1147" s="253"/>
      <c r="H1147" s="257" t="n">
        <v>18.068</v>
      </c>
      <c r="I1147" s="258"/>
      <c r="J1147" s="253"/>
      <c r="K1147" s="253"/>
      <c r="L1147" s="259"/>
      <c r="M1147" s="260"/>
      <c r="N1147" s="261"/>
      <c r="O1147" s="261"/>
      <c r="P1147" s="261"/>
      <c r="Q1147" s="261"/>
      <c r="R1147" s="261"/>
      <c r="S1147" s="261"/>
      <c r="T1147" s="262"/>
      <c r="AT1147" s="263" t="s">
        <v>168</v>
      </c>
      <c r="AU1147" s="263" t="s">
        <v>86</v>
      </c>
      <c r="AV1147" s="251" t="s">
        <v>88</v>
      </c>
      <c r="AW1147" s="251" t="s">
        <v>35</v>
      </c>
      <c r="AX1147" s="251" t="s">
        <v>86</v>
      </c>
      <c r="AY1147" s="263" t="s">
        <v>160</v>
      </c>
    </row>
    <row r="1148" s="264" customFormat="true" ht="12.8" hidden="false" customHeight="false" outlineLevel="0" collapsed="false">
      <c r="B1148" s="265"/>
      <c r="C1148" s="266"/>
      <c r="D1148" s="254" t="s">
        <v>168</v>
      </c>
      <c r="E1148" s="267"/>
      <c r="F1148" s="268" t="s">
        <v>2137</v>
      </c>
      <c r="G1148" s="266"/>
      <c r="H1148" s="269" t="n">
        <v>18.068</v>
      </c>
      <c r="I1148" s="270"/>
      <c r="J1148" s="266"/>
      <c r="K1148" s="266"/>
      <c r="L1148" s="271"/>
      <c r="M1148" s="272"/>
      <c r="N1148" s="273"/>
      <c r="O1148" s="273"/>
      <c r="P1148" s="273"/>
      <c r="Q1148" s="273"/>
      <c r="R1148" s="273"/>
      <c r="S1148" s="273"/>
      <c r="T1148" s="274"/>
      <c r="AT1148" s="275" t="s">
        <v>168</v>
      </c>
      <c r="AU1148" s="275" t="s">
        <v>86</v>
      </c>
      <c r="AV1148" s="264" t="s">
        <v>166</v>
      </c>
      <c r="AW1148" s="264" t="s">
        <v>35</v>
      </c>
      <c r="AX1148" s="264" t="s">
        <v>79</v>
      </c>
      <c r="AY1148" s="275" t="s">
        <v>160</v>
      </c>
    </row>
    <row r="1149" s="276" customFormat="true" ht="12.8" hidden="false" customHeight="false" outlineLevel="0" collapsed="false">
      <c r="B1149" s="277"/>
      <c r="C1149" s="278"/>
      <c r="D1149" s="254" t="s">
        <v>168</v>
      </c>
      <c r="E1149" s="279"/>
      <c r="F1149" s="280" t="s">
        <v>2138</v>
      </c>
      <c r="G1149" s="278"/>
      <c r="H1149" s="279"/>
      <c r="I1149" s="281"/>
      <c r="J1149" s="278"/>
      <c r="K1149" s="278"/>
      <c r="L1149" s="282"/>
      <c r="M1149" s="283"/>
      <c r="N1149" s="284"/>
      <c r="O1149" s="284"/>
      <c r="P1149" s="284"/>
      <c r="Q1149" s="284"/>
      <c r="R1149" s="284"/>
      <c r="S1149" s="284"/>
      <c r="T1149" s="285"/>
      <c r="AT1149" s="286" t="s">
        <v>168</v>
      </c>
      <c r="AU1149" s="286" t="s">
        <v>86</v>
      </c>
      <c r="AV1149" s="276" t="s">
        <v>86</v>
      </c>
      <c r="AW1149" s="276" t="s">
        <v>35</v>
      </c>
      <c r="AX1149" s="276" t="s">
        <v>79</v>
      </c>
      <c r="AY1149" s="286" t="s">
        <v>160</v>
      </c>
    </row>
    <row r="1150" s="276" customFormat="true" ht="12.8" hidden="false" customHeight="false" outlineLevel="0" collapsed="false">
      <c r="B1150" s="277"/>
      <c r="C1150" s="278"/>
      <c r="D1150" s="254" t="s">
        <v>168</v>
      </c>
      <c r="E1150" s="279"/>
      <c r="F1150" s="280" t="s">
        <v>2139</v>
      </c>
      <c r="G1150" s="278"/>
      <c r="H1150" s="279"/>
      <c r="I1150" s="281"/>
      <c r="J1150" s="278"/>
      <c r="K1150" s="278"/>
      <c r="L1150" s="282"/>
      <c r="M1150" s="283"/>
      <c r="N1150" s="284"/>
      <c r="O1150" s="284"/>
      <c r="P1150" s="284"/>
      <c r="Q1150" s="284"/>
      <c r="R1150" s="284"/>
      <c r="S1150" s="284"/>
      <c r="T1150" s="285"/>
      <c r="AT1150" s="286" t="s">
        <v>168</v>
      </c>
      <c r="AU1150" s="286" t="s">
        <v>86</v>
      </c>
      <c r="AV1150" s="276" t="s">
        <v>86</v>
      </c>
      <c r="AW1150" s="276" t="s">
        <v>35</v>
      </c>
      <c r="AX1150" s="276" t="s">
        <v>79</v>
      </c>
      <c r="AY1150" s="286" t="s">
        <v>160</v>
      </c>
    </row>
    <row r="1151" s="276" customFormat="true" ht="12.8" hidden="false" customHeight="false" outlineLevel="0" collapsed="false">
      <c r="B1151" s="277"/>
      <c r="C1151" s="278"/>
      <c r="D1151" s="254" t="s">
        <v>168</v>
      </c>
      <c r="E1151" s="279"/>
      <c r="F1151" s="280" t="s">
        <v>2140</v>
      </c>
      <c r="G1151" s="278"/>
      <c r="H1151" s="279"/>
      <c r="I1151" s="281"/>
      <c r="J1151" s="278"/>
      <c r="K1151" s="278"/>
      <c r="L1151" s="282"/>
      <c r="M1151" s="283"/>
      <c r="N1151" s="284"/>
      <c r="O1151" s="284"/>
      <c r="P1151" s="284"/>
      <c r="Q1151" s="284"/>
      <c r="R1151" s="284"/>
      <c r="S1151" s="284"/>
      <c r="T1151" s="285"/>
      <c r="AT1151" s="286" t="s">
        <v>168</v>
      </c>
      <c r="AU1151" s="286" t="s">
        <v>86</v>
      </c>
      <c r="AV1151" s="276" t="s">
        <v>86</v>
      </c>
      <c r="AW1151" s="276" t="s">
        <v>35</v>
      </c>
      <c r="AX1151" s="276" t="s">
        <v>79</v>
      </c>
      <c r="AY1151" s="286" t="s">
        <v>160</v>
      </c>
    </row>
    <row r="1152" s="220" customFormat="true" ht="25.9" hidden="false" customHeight="true" outlineLevel="0" collapsed="false">
      <c r="B1152" s="221"/>
      <c r="C1152" s="222"/>
      <c r="D1152" s="223" t="s">
        <v>78</v>
      </c>
      <c r="E1152" s="224" t="s">
        <v>384</v>
      </c>
      <c r="F1152" s="224" t="s">
        <v>385</v>
      </c>
      <c r="G1152" s="222"/>
      <c r="H1152" s="222"/>
      <c r="I1152" s="225"/>
      <c r="J1152" s="226" t="n">
        <f aca="false">BK1152</f>
        <v>0</v>
      </c>
      <c r="K1152" s="222"/>
      <c r="L1152" s="227"/>
      <c r="M1152" s="228"/>
      <c r="N1152" s="229"/>
      <c r="O1152" s="229"/>
      <c r="P1152" s="230" t="n">
        <f aca="false">P1153</f>
        <v>0</v>
      </c>
      <c r="Q1152" s="229"/>
      <c r="R1152" s="230" t="n">
        <f aca="false">R1153</f>
        <v>0</v>
      </c>
      <c r="S1152" s="229"/>
      <c r="T1152" s="231" t="n">
        <f aca="false">T1153</f>
        <v>0</v>
      </c>
      <c r="AR1152" s="232" t="s">
        <v>182</v>
      </c>
      <c r="AT1152" s="233" t="s">
        <v>78</v>
      </c>
      <c r="AU1152" s="233" t="s">
        <v>79</v>
      </c>
      <c r="AY1152" s="232" t="s">
        <v>160</v>
      </c>
      <c r="BK1152" s="234" t="n">
        <f aca="false">BK1153</f>
        <v>0</v>
      </c>
    </row>
    <row r="1153" s="220" customFormat="true" ht="22.8" hidden="false" customHeight="true" outlineLevel="0" collapsed="false">
      <c r="B1153" s="221"/>
      <c r="C1153" s="222"/>
      <c r="D1153" s="223" t="s">
        <v>78</v>
      </c>
      <c r="E1153" s="235" t="s">
        <v>386</v>
      </c>
      <c r="F1153" s="235" t="s">
        <v>387</v>
      </c>
      <c r="G1153" s="222"/>
      <c r="H1153" s="222"/>
      <c r="I1153" s="225"/>
      <c r="J1153" s="236" t="n">
        <f aca="false">BK1153</f>
        <v>0</v>
      </c>
      <c r="K1153" s="222"/>
      <c r="L1153" s="227"/>
      <c r="M1153" s="228"/>
      <c r="N1153" s="229"/>
      <c r="O1153" s="229"/>
      <c r="P1153" s="230" t="n">
        <f aca="false">P1154</f>
        <v>0</v>
      </c>
      <c r="Q1153" s="229"/>
      <c r="R1153" s="230" t="n">
        <f aca="false">R1154</f>
        <v>0</v>
      </c>
      <c r="S1153" s="229"/>
      <c r="T1153" s="231" t="n">
        <f aca="false">T1154</f>
        <v>0</v>
      </c>
      <c r="AR1153" s="232" t="s">
        <v>182</v>
      </c>
      <c r="AT1153" s="233" t="s">
        <v>78</v>
      </c>
      <c r="AU1153" s="233" t="s">
        <v>86</v>
      </c>
      <c r="AY1153" s="232" t="s">
        <v>160</v>
      </c>
      <c r="BK1153" s="234" t="n">
        <f aca="false">BK1154</f>
        <v>0</v>
      </c>
    </row>
    <row r="1154" s="31" customFormat="true" ht="16.5" hidden="false" customHeight="true" outlineLevel="0" collapsed="false">
      <c r="A1154" s="24"/>
      <c r="B1154" s="25"/>
      <c r="C1154" s="237" t="s">
        <v>2613</v>
      </c>
      <c r="D1154" s="237" t="s">
        <v>162</v>
      </c>
      <c r="E1154" s="238" t="s">
        <v>389</v>
      </c>
      <c r="F1154" s="239" t="s">
        <v>387</v>
      </c>
      <c r="G1154" s="240" t="s">
        <v>363</v>
      </c>
      <c r="H1154" s="298"/>
      <c r="I1154" s="242"/>
      <c r="J1154" s="243" t="n">
        <f aca="false">ROUND(I1154*H1154,2)</f>
        <v>0</v>
      </c>
      <c r="K1154" s="244"/>
      <c r="L1154" s="30"/>
      <c r="M1154" s="299"/>
      <c r="N1154" s="300" t="s">
        <v>44</v>
      </c>
      <c r="O1154" s="301"/>
      <c r="P1154" s="302" t="n">
        <f aca="false">O1154*H1154</f>
        <v>0</v>
      </c>
      <c r="Q1154" s="302" t="n">
        <v>0</v>
      </c>
      <c r="R1154" s="302" t="n">
        <f aca="false">Q1154*H1154</f>
        <v>0</v>
      </c>
      <c r="S1154" s="302" t="n">
        <v>0</v>
      </c>
      <c r="T1154" s="303" t="n">
        <f aca="false">S1154*H1154</f>
        <v>0</v>
      </c>
      <c r="U1154" s="24"/>
      <c r="V1154" s="24"/>
      <c r="W1154" s="24"/>
      <c r="X1154" s="24"/>
      <c r="Y1154" s="24"/>
      <c r="Z1154" s="24"/>
      <c r="AA1154" s="24"/>
      <c r="AB1154" s="24"/>
      <c r="AC1154" s="24"/>
      <c r="AD1154" s="24"/>
      <c r="AE1154" s="24"/>
      <c r="AR1154" s="249" t="s">
        <v>390</v>
      </c>
      <c r="AT1154" s="249" t="s">
        <v>162</v>
      </c>
      <c r="AU1154" s="249" t="s">
        <v>88</v>
      </c>
      <c r="AY1154" s="3" t="s">
        <v>160</v>
      </c>
      <c r="BE1154" s="250" t="n">
        <f aca="false">IF(N1154="základní",J1154,0)</f>
        <v>0</v>
      </c>
      <c r="BF1154" s="250" t="n">
        <f aca="false">IF(N1154="snížená",J1154,0)</f>
        <v>0</v>
      </c>
      <c r="BG1154" s="250" t="n">
        <f aca="false">IF(N1154="zákl. přenesená",J1154,0)</f>
        <v>0</v>
      </c>
      <c r="BH1154" s="250" t="n">
        <f aca="false">IF(N1154="sníž. přenesená",J1154,0)</f>
        <v>0</v>
      </c>
      <c r="BI1154" s="250" t="n">
        <f aca="false">IF(N1154="nulová",J1154,0)</f>
        <v>0</v>
      </c>
      <c r="BJ1154" s="3" t="s">
        <v>86</v>
      </c>
      <c r="BK1154" s="250" t="n">
        <f aca="false">ROUND(I1154*H1154,2)</f>
        <v>0</v>
      </c>
      <c r="BL1154" s="3" t="s">
        <v>390</v>
      </c>
      <c r="BM1154" s="249" t="s">
        <v>2614</v>
      </c>
    </row>
    <row r="1155" s="31" customFormat="true" ht="6.95" hidden="false" customHeight="true" outlineLevel="0" collapsed="false">
      <c r="A1155" s="24"/>
      <c r="B1155" s="52"/>
      <c r="C1155" s="53"/>
      <c r="D1155" s="53"/>
      <c r="E1155" s="53"/>
      <c r="F1155" s="53"/>
      <c r="G1155" s="53"/>
      <c r="H1155" s="53"/>
      <c r="I1155" s="178"/>
      <c r="J1155" s="53"/>
      <c r="K1155" s="53"/>
      <c r="L1155" s="30"/>
      <c r="M1155" s="24"/>
      <c r="O1155" s="24"/>
      <c r="P1155" s="24"/>
      <c r="Q1155" s="24"/>
      <c r="R1155" s="24"/>
      <c r="S1155" s="24"/>
      <c r="T1155" s="24"/>
      <c r="U1155" s="24"/>
      <c r="V1155" s="24"/>
      <c r="W1155" s="24"/>
      <c r="X1155" s="24"/>
      <c r="Y1155" s="24"/>
      <c r="Z1155" s="24"/>
      <c r="AA1155" s="24"/>
      <c r="AB1155" s="24"/>
      <c r="AC1155" s="24"/>
      <c r="AD1155" s="24"/>
      <c r="AE1155" s="24"/>
    </row>
  </sheetData>
  <sheetProtection algorithmName="SHA-512" hashValue="Wt4+gXsG2UXpKQ3qxERXcnpdOa5Vqqb0PrGW5jhtVNyG4lN67//yRFfsm1UiDz8SyNrYecEC4//lY0EuM0WHkw==" saltValue="8ecSEN5i0DtMqNeX6hf70LVvixC2rEl4utRLj6cBlAmF75QcRODXvXfyK0aEtpxfWYLX9RvhAkEYHp7Tue9RTw==" spinCount="100000" sheet="true" password="cc35" objects="true" scenarios="true" formatColumns="false" formatRows="false" autoFilter="false"/>
  <autoFilter ref="C126:K1154"/>
  <mergeCells count="9">
    <mergeCell ref="L2:V2"/>
    <mergeCell ref="E7:H7"/>
    <mergeCell ref="E9:H9"/>
    <mergeCell ref="E18:H18"/>
    <mergeCell ref="E27:H27"/>
    <mergeCell ref="E85:H85"/>
    <mergeCell ref="E87:H87"/>
    <mergeCell ref="E117:H117"/>
    <mergeCell ref="E119:H119"/>
  </mergeCells>
  <printOptions headings="false" gridLines="false" gridLinesSet="true" horizontalCentered="false" verticalCentered="false"/>
  <pageMargins left="0.39375" right="0.39375" top="0.39375" bottom="0.393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BM19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34"/>
    <col collapsed="false" customWidth="true" hidden="false" outlineLevel="0" max="2" min="2" style="0" width="1.68"/>
    <col collapsed="false" customWidth="true" hidden="false" outlineLevel="0" max="3" min="3" style="0" width="4.16"/>
    <col collapsed="false" customWidth="true" hidden="false" outlineLevel="0" max="4" min="4" style="0" width="4.34"/>
    <col collapsed="false" customWidth="true" hidden="false" outlineLevel="0" max="5" min="5" style="0" width="17.15"/>
    <col collapsed="false" customWidth="true" hidden="false" outlineLevel="0" max="6" min="6" style="0" width="50.84"/>
    <col collapsed="false" customWidth="true" hidden="false" outlineLevel="0" max="7" min="7" style="0" width="7"/>
    <col collapsed="false" customWidth="true" hidden="false" outlineLevel="0" max="8" min="8" style="0" width="11.5"/>
    <col collapsed="false" customWidth="true" hidden="false" outlineLevel="0" max="9" min="9" style="130" width="20.15"/>
    <col collapsed="false" customWidth="true" hidden="false" outlineLevel="0" max="10" min="10" style="0" width="20.15"/>
    <col collapsed="false" customWidth="true" hidden="true" outlineLevel="0" max="11" min="11" style="0" width="20.15"/>
    <col collapsed="false" customWidth="true" hidden="false" outlineLevel="0" max="12" min="12" style="0" width="9.34"/>
    <col collapsed="false" customWidth="true" hidden="true" outlineLevel="0" max="13" min="13" style="0" width="10.83"/>
    <col collapsed="false" customWidth="true" hidden="true" outlineLevel="0" max="14" min="14" style="0" width="9.34"/>
    <col collapsed="false" customWidth="true" hidden="true" outlineLevel="0" max="20" min="15" style="0" width="14.16"/>
    <col collapsed="false" customWidth="true" hidden="true" outlineLevel="0" max="21" min="21" style="0" width="16.34"/>
    <col collapsed="false" customWidth="true" hidden="false" outlineLevel="0" max="22" min="22" style="0" width="12.34"/>
    <col collapsed="false" customWidth="true" hidden="false" outlineLevel="0" max="23" min="23" style="0" width="16.34"/>
    <col collapsed="false" customWidth="true" hidden="false" outlineLevel="0" max="24" min="24" style="0" width="12.34"/>
    <col collapsed="false" customWidth="true" hidden="false" outlineLevel="0" max="25" min="25" style="0" width="15"/>
    <col collapsed="false" customWidth="true" hidden="false" outlineLevel="0" max="26" min="26" style="0" width="11"/>
    <col collapsed="false" customWidth="true" hidden="false" outlineLevel="0" max="27" min="27" style="0" width="15"/>
    <col collapsed="false" customWidth="true" hidden="false" outlineLevel="0" max="28" min="28" style="0" width="16.34"/>
    <col collapsed="false" customWidth="true" hidden="false" outlineLevel="0" max="29" min="29" style="0" width="11"/>
    <col collapsed="false" customWidth="true" hidden="false" outlineLevel="0" max="30" min="30" style="0" width="15"/>
    <col collapsed="false" customWidth="true" hidden="false" outlineLevel="0" max="31" min="31" style="0" width="16.34"/>
    <col collapsed="false" customWidth="true" hidden="false" outlineLevel="0" max="43" min="32" style="0" width="8.5"/>
    <col collapsed="false" customWidth="true" hidden="true" outlineLevel="0" max="65" min="44" style="0" width="9.34"/>
    <col collapsed="false" customWidth="true" hidden="false" outlineLevel="0" max="1025" min="66" style="0" width="8.5"/>
  </cols>
  <sheetData>
    <row r="2" customFormat="false" ht="36.95" hidden="false" customHeight="true" outlineLevel="0" collapsed="false">
      <c r="L2" s="2"/>
      <c r="M2" s="2"/>
      <c r="N2" s="2"/>
      <c r="O2" s="2"/>
      <c r="P2" s="2"/>
      <c r="Q2" s="2"/>
      <c r="R2" s="2"/>
      <c r="S2" s="2"/>
      <c r="T2" s="2"/>
      <c r="U2" s="2"/>
      <c r="V2" s="2"/>
      <c r="AT2" s="3" t="s">
        <v>109</v>
      </c>
    </row>
    <row r="3" customFormat="false" ht="6.95" hidden="true" customHeight="true" outlineLevel="0" collapsed="false">
      <c r="B3" s="131"/>
      <c r="C3" s="132"/>
      <c r="D3" s="132"/>
      <c r="E3" s="132"/>
      <c r="F3" s="132"/>
      <c r="G3" s="132"/>
      <c r="H3" s="132"/>
      <c r="I3" s="133"/>
      <c r="J3" s="132"/>
      <c r="K3" s="132"/>
      <c r="L3" s="6"/>
      <c r="AT3" s="3" t="s">
        <v>88</v>
      </c>
    </row>
    <row r="4" customFormat="false" ht="24.95" hidden="true" customHeight="true" outlineLevel="0" collapsed="false">
      <c r="B4" s="6"/>
      <c r="D4" s="134" t="s">
        <v>122</v>
      </c>
      <c r="L4" s="6"/>
      <c r="M4" s="135" t="s">
        <v>9</v>
      </c>
      <c r="AT4" s="3" t="s">
        <v>3</v>
      </c>
    </row>
    <row r="5" customFormat="false" ht="6.95" hidden="true" customHeight="true" outlineLevel="0" collapsed="false">
      <c r="B5" s="6"/>
      <c r="L5" s="6"/>
    </row>
    <row r="6" customFormat="false" ht="12" hidden="true" customHeight="true" outlineLevel="0" collapsed="false">
      <c r="B6" s="6"/>
      <c r="D6" s="136" t="s">
        <v>15</v>
      </c>
      <c r="L6" s="6"/>
    </row>
    <row r="7" customFormat="false" ht="23.25" hidden="true" customHeight="true" outlineLevel="0" collapsed="false">
      <c r="B7" s="6"/>
      <c r="E7" s="137" t="str">
        <f aca="false">'Rekapitulace stavby'!K6</f>
        <v>TECHNICKÉ SLUŽBY KŘINICE - 4 bytové jednotky, na st. p. č. 118 k.ú. Křinice</v>
      </c>
      <c r="F7" s="137"/>
      <c r="G7" s="137"/>
      <c r="H7" s="137"/>
      <c r="L7" s="6"/>
    </row>
    <row r="8" s="31" customFormat="true" ht="12" hidden="true" customHeight="true" outlineLevel="0" collapsed="false">
      <c r="A8" s="24"/>
      <c r="B8" s="30"/>
      <c r="C8" s="24"/>
      <c r="D8" s="136" t="s">
        <v>123</v>
      </c>
      <c r="E8" s="24"/>
      <c r="F8" s="24"/>
      <c r="G8" s="24"/>
      <c r="H8" s="24"/>
      <c r="I8" s="138"/>
      <c r="J8" s="24"/>
      <c r="K8" s="24"/>
      <c r="L8" s="49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</row>
    <row r="9" s="31" customFormat="true" ht="16.5" hidden="true" customHeight="true" outlineLevel="0" collapsed="false">
      <c r="A9" s="24"/>
      <c r="B9" s="30"/>
      <c r="C9" s="24"/>
      <c r="D9" s="24"/>
      <c r="E9" s="139" t="s">
        <v>2615</v>
      </c>
      <c r="F9" s="139"/>
      <c r="G9" s="139"/>
      <c r="H9" s="139"/>
      <c r="I9" s="138"/>
      <c r="J9" s="24"/>
      <c r="K9" s="24"/>
      <c r="L9" s="49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="31" customFormat="true" ht="12.8" hidden="true" customHeight="false" outlineLevel="0" collapsed="false">
      <c r="A10" s="24"/>
      <c r="B10" s="30"/>
      <c r="C10" s="24"/>
      <c r="D10" s="24"/>
      <c r="E10" s="24"/>
      <c r="F10" s="24"/>
      <c r="G10" s="24"/>
      <c r="H10" s="24"/>
      <c r="I10" s="138"/>
      <c r="J10" s="24"/>
      <c r="K10" s="24"/>
      <c r="L10" s="49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</row>
    <row r="11" s="31" customFormat="true" ht="12" hidden="true" customHeight="true" outlineLevel="0" collapsed="false">
      <c r="A11" s="24"/>
      <c r="B11" s="30"/>
      <c r="C11" s="24"/>
      <c r="D11" s="136" t="s">
        <v>17</v>
      </c>
      <c r="E11" s="24"/>
      <c r="F11" s="125"/>
      <c r="G11" s="24"/>
      <c r="H11" s="24"/>
      <c r="I11" s="140" t="s">
        <v>18</v>
      </c>
      <c r="J11" s="125"/>
      <c r="K11" s="24"/>
      <c r="L11" s="49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</row>
    <row r="12" s="31" customFormat="true" ht="12" hidden="true" customHeight="true" outlineLevel="0" collapsed="false">
      <c r="A12" s="24"/>
      <c r="B12" s="30"/>
      <c r="C12" s="24"/>
      <c r="D12" s="136" t="s">
        <v>19</v>
      </c>
      <c r="E12" s="24"/>
      <c r="F12" s="125" t="s">
        <v>20</v>
      </c>
      <c r="G12" s="24"/>
      <c r="H12" s="24"/>
      <c r="I12" s="140" t="s">
        <v>21</v>
      </c>
      <c r="J12" s="141" t="str">
        <f aca="false">'Rekapitulace stavby'!AN8</f>
        <v>13. 5. 2020</v>
      </c>
      <c r="K12" s="24"/>
      <c r="L12" s="49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</row>
    <row r="13" s="31" customFormat="true" ht="10.8" hidden="true" customHeight="true" outlineLevel="0" collapsed="false">
      <c r="A13" s="24"/>
      <c r="B13" s="30"/>
      <c r="C13" s="24"/>
      <c r="D13" s="24"/>
      <c r="E13" s="24"/>
      <c r="F13" s="24"/>
      <c r="G13" s="24"/>
      <c r="H13" s="24"/>
      <c r="I13" s="138"/>
      <c r="J13" s="24"/>
      <c r="K13" s="24"/>
      <c r="L13" s="49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</row>
    <row r="14" s="31" customFormat="true" ht="12" hidden="true" customHeight="true" outlineLevel="0" collapsed="false">
      <c r="A14" s="24"/>
      <c r="B14" s="30"/>
      <c r="C14" s="24"/>
      <c r="D14" s="136" t="s">
        <v>23</v>
      </c>
      <c r="E14" s="24"/>
      <c r="F14" s="24"/>
      <c r="G14" s="24"/>
      <c r="H14" s="24"/>
      <c r="I14" s="140" t="s">
        <v>24</v>
      </c>
      <c r="J14" s="125" t="s">
        <v>25</v>
      </c>
      <c r="K14" s="24"/>
      <c r="L14" s="49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</row>
    <row r="15" s="31" customFormat="true" ht="18" hidden="true" customHeight="true" outlineLevel="0" collapsed="false">
      <c r="A15" s="24"/>
      <c r="B15" s="30"/>
      <c r="C15" s="24"/>
      <c r="D15" s="24"/>
      <c r="E15" s="125" t="s">
        <v>26</v>
      </c>
      <c r="F15" s="24"/>
      <c r="G15" s="24"/>
      <c r="H15" s="24"/>
      <c r="I15" s="140" t="s">
        <v>27</v>
      </c>
      <c r="J15" s="125" t="s">
        <v>28</v>
      </c>
      <c r="K15" s="24"/>
      <c r="L15" s="49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="31" customFormat="true" ht="6.95" hidden="true" customHeight="true" outlineLevel="0" collapsed="false">
      <c r="A16" s="24"/>
      <c r="B16" s="30"/>
      <c r="C16" s="24"/>
      <c r="D16" s="24"/>
      <c r="E16" s="24"/>
      <c r="F16" s="24"/>
      <c r="G16" s="24"/>
      <c r="H16" s="24"/>
      <c r="I16" s="138"/>
      <c r="J16" s="24"/>
      <c r="K16" s="24"/>
      <c r="L16" s="49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</row>
    <row r="17" s="31" customFormat="true" ht="12" hidden="true" customHeight="true" outlineLevel="0" collapsed="false">
      <c r="A17" s="24"/>
      <c r="B17" s="30"/>
      <c r="C17" s="24"/>
      <c r="D17" s="136" t="s">
        <v>29</v>
      </c>
      <c r="E17" s="24"/>
      <c r="F17" s="24"/>
      <c r="G17" s="24"/>
      <c r="H17" s="24"/>
      <c r="I17" s="140" t="s">
        <v>24</v>
      </c>
      <c r="J17" s="19" t="str">
        <f aca="false">'Rekapitulace stavby'!AN13</f>
        <v>Vyplň údaj</v>
      </c>
      <c r="K17" s="24"/>
      <c r="L17" s="49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</row>
    <row r="18" s="31" customFormat="true" ht="18" hidden="true" customHeight="true" outlineLevel="0" collapsed="false">
      <c r="A18" s="24"/>
      <c r="B18" s="30"/>
      <c r="C18" s="24"/>
      <c r="D18" s="24"/>
      <c r="E18" s="142" t="str">
        <f aca="false">'Rekapitulace stavby'!E14</f>
        <v>Vyplň údaj</v>
      </c>
      <c r="F18" s="142"/>
      <c r="G18" s="142"/>
      <c r="H18" s="142"/>
      <c r="I18" s="140" t="s">
        <v>27</v>
      </c>
      <c r="J18" s="19" t="str">
        <f aca="false">'Rekapitulace stavby'!AN14</f>
        <v>Vyplň údaj</v>
      </c>
      <c r="K18" s="24"/>
      <c r="L18" s="49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</row>
    <row r="19" s="31" customFormat="true" ht="6.95" hidden="true" customHeight="true" outlineLevel="0" collapsed="false">
      <c r="A19" s="24"/>
      <c r="B19" s="30"/>
      <c r="C19" s="24"/>
      <c r="D19" s="24"/>
      <c r="E19" s="24"/>
      <c r="F19" s="24"/>
      <c r="G19" s="24"/>
      <c r="H19" s="24"/>
      <c r="I19" s="138"/>
      <c r="J19" s="24"/>
      <c r="K19" s="24"/>
      <c r="L19" s="49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</row>
    <row r="20" s="31" customFormat="true" ht="12" hidden="true" customHeight="true" outlineLevel="0" collapsed="false">
      <c r="A20" s="24"/>
      <c r="B20" s="30"/>
      <c r="C20" s="24"/>
      <c r="D20" s="136" t="s">
        <v>31</v>
      </c>
      <c r="E20" s="24"/>
      <c r="F20" s="24"/>
      <c r="G20" s="24"/>
      <c r="H20" s="24"/>
      <c r="I20" s="140" t="s">
        <v>24</v>
      </c>
      <c r="J20" s="125" t="s">
        <v>32</v>
      </c>
      <c r="K20" s="24"/>
      <c r="L20" s="49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</row>
    <row r="21" s="31" customFormat="true" ht="18" hidden="true" customHeight="true" outlineLevel="0" collapsed="false">
      <c r="A21" s="24"/>
      <c r="B21" s="30"/>
      <c r="C21" s="24"/>
      <c r="D21" s="24"/>
      <c r="E21" s="125" t="s">
        <v>33</v>
      </c>
      <c r="F21" s="24"/>
      <c r="G21" s="24"/>
      <c r="H21" s="24"/>
      <c r="I21" s="140" t="s">
        <v>27</v>
      </c>
      <c r="J21" s="125" t="s">
        <v>34</v>
      </c>
      <c r="K21" s="24"/>
      <c r="L21" s="49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</row>
    <row r="22" s="31" customFormat="true" ht="6.95" hidden="true" customHeight="true" outlineLevel="0" collapsed="false">
      <c r="A22" s="24"/>
      <c r="B22" s="30"/>
      <c r="C22" s="24"/>
      <c r="D22" s="24"/>
      <c r="E22" s="24"/>
      <c r="F22" s="24"/>
      <c r="G22" s="24"/>
      <c r="H22" s="24"/>
      <c r="I22" s="138"/>
      <c r="J22" s="24"/>
      <c r="K22" s="24"/>
      <c r="L22" s="49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</row>
    <row r="23" s="31" customFormat="true" ht="12" hidden="true" customHeight="true" outlineLevel="0" collapsed="false">
      <c r="A23" s="24"/>
      <c r="B23" s="30"/>
      <c r="C23" s="24"/>
      <c r="D23" s="136" t="s">
        <v>36</v>
      </c>
      <c r="E23" s="24"/>
      <c r="F23" s="24"/>
      <c r="G23" s="24"/>
      <c r="H23" s="24"/>
      <c r="I23" s="140" t="s">
        <v>24</v>
      </c>
      <c r="J23" s="125" t="s">
        <v>32</v>
      </c>
      <c r="K23" s="24"/>
      <c r="L23" s="49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s="31" customFormat="true" ht="18" hidden="true" customHeight="true" outlineLevel="0" collapsed="false">
      <c r="A24" s="24"/>
      <c r="B24" s="30"/>
      <c r="C24" s="24"/>
      <c r="D24" s="24"/>
      <c r="E24" s="125" t="s">
        <v>33</v>
      </c>
      <c r="F24" s="24"/>
      <c r="G24" s="24"/>
      <c r="H24" s="24"/>
      <c r="I24" s="140" t="s">
        <v>27</v>
      </c>
      <c r="J24" s="125" t="s">
        <v>34</v>
      </c>
      <c r="K24" s="24"/>
      <c r="L24" s="49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 s="31" customFormat="true" ht="6.95" hidden="true" customHeight="true" outlineLevel="0" collapsed="false">
      <c r="A25" s="24"/>
      <c r="B25" s="30"/>
      <c r="C25" s="24"/>
      <c r="D25" s="24"/>
      <c r="E25" s="24"/>
      <c r="F25" s="24"/>
      <c r="G25" s="24"/>
      <c r="H25" s="24"/>
      <c r="I25" s="138"/>
      <c r="J25" s="24"/>
      <c r="K25" s="24"/>
      <c r="L25" s="49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="31" customFormat="true" ht="12" hidden="true" customHeight="true" outlineLevel="0" collapsed="false">
      <c r="A26" s="24"/>
      <c r="B26" s="30"/>
      <c r="C26" s="24"/>
      <c r="D26" s="136" t="s">
        <v>37</v>
      </c>
      <c r="E26" s="24"/>
      <c r="F26" s="24"/>
      <c r="G26" s="24"/>
      <c r="H26" s="24"/>
      <c r="I26" s="138"/>
      <c r="J26" s="24"/>
      <c r="K26" s="24"/>
      <c r="L26" s="49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s="148" customFormat="true" ht="83.25" hidden="true" customHeight="true" outlineLevel="0" collapsed="false">
      <c r="A27" s="143"/>
      <c r="B27" s="144"/>
      <c r="C27" s="143"/>
      <c r="D27" s="143"/>
      <c r="E27" s="145" t="s">
        <v>1598</v>
      </c>
      <c r="F27" s="145"/>
      <c r="G27" s="145"/>
      <c r="H27" s="145"/>
      <c r="I27" s="146"/>
      <c r="J27" s="143"/>
      <c r="K27" s="143"/>
      <c r="L27" s="147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</row>
    <row r="28" s="31" customFormat="true" ht="6.95" hidden="true" customHeight="true" outlineLevel="0" collapsed="false">
      <c r="A28" s="24"/>
      <c r="B28" s="30"/>
      <c r="C28" s="24"/>
      <c r="D28" s="24"/>
      <c r="E28" s="24"/>
      <c r="F28" s="24"/>
      <c r="G28" s="24"/>
      <c r="H28" s="24"/>
      <c r="I28" s="138"/>
      <c r="J28" s="24"/>
      <c r="K28" s="24"/>
      <c r="L28" s="49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="31" customFormat="true" ht="6.95" hidden="true" customHeight="true" outlineLevel="0" collapsed="false">
      <c r="A29" s="24"/>
      <c r="B29" s="30"/>
      <c r="C29" s="24"/>
      <c r="D29" s="149"/>
      <c r="E29" s="149"/>
      <c r="F29" s="149"/>
      <c r="G29" s="149"/>
      <c r="H29" s="149"/>
      <c r="I29" s="150"/>
      <c r="J29" s="149"/>
      <c r="K29" s="149"/>
      <c r="L29" s="49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="31" customFormat="true" ht="25.45" hidden="true" customHeight="true" outlineLevel="0" collapsed="false">
      <c r="A30" s="24"/>
      <c r="B30" s="30"/>
      <c r="C30" s="24"/>
      <c r="D30" s="151" t="s">
        <v>39</v>
      </c>
      <c r="E30" s="24"/>
      <c r="F30" s="24"/>
      <c r="G30" s="24"/>
      <c r="H30" s="24"/>
      <c r="I30" s="138"/>
      <c r="J30" s="152" t="n">
        <f aca="false">ROUND(J121, 2)</f>
        <v>0</v>
      </c>
      <c r="K30" s="24"/>
      <c r="L30" s="49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="31" customFormat="true" ht="6.95" hidden="true" customHeight="true" outlineLevel="0" collapsed="false">
      <c r="A31" s="24"/>
      <c r="B31" s="30"/>
      <c r="C31" s="24"/>
      <c r="D31" s="149"/>
      <c r="E31" s="149"/>
      <c r="F31" s="149"/>
      <c r="G31" s="149"/>
      <c r="H31" s="149"/>
      <c r="I31" s="150"/>
      <c r="J31" s="149"/>
      <c r="K31" s="149"/>
      <c r="L31" s="49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</row>
    <row r="32" s="31" customFormat="true" ht="14.4" hidden="true" customHeight="true" outlineLevel="0" collapsed="false">
      <c r="A32" s="24"/>
      <c r="B32" s="30"/>
      <c r="C32" s="24"/>
      <c r="D32" s="24"/>
      <c r="E32" s="24"/>
      <c r="F32" s="153" t="s">
        <v>41</v>
      </c>
      <c r="G32" s="24"/>
      <c r="H32" s="24"/>
      <c r="I32" s="154" t="s">
        <v>40</v>
      </c>
      <c r="J32" s="153" t="s">
        <v>42</v>
      </c>
      <c r="K32" s="24"/>
      <c r="L32" s="49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="31" customFormat="true" ht="14.4" hidden="true" customHeight="true" outlineLevel="0" collapsed="false">
      <c r="A33" s="24"/>
      <c r="B33" s="30"/>
      <c r="C33" s="24"/>
      <c r="D33" s="155" t="s">
        <v>43</v>
      </c>
      <c r="E33" s="136" t="s">
        <v>44</v>
      </c>
      <c r="F33" s="156" t="n">
        <f aca="false">ROUND((SUM(BE121:BE195)),  2)</f>
        <v>0</v>
      </c>
      <c r="G33" s="24"/>
      <c r="H33" s="24"/>
      <c r="I33" s="157" t="n">
        <v>0.21</v>
      </c>
      <c r="J33" s="156" t="n">
        <f aca="false">ROUND(((SUM(BE121:BE195))*I33),  2)</f>
        <v>0</v>
      </c>
      <c r="K33" s="24"/>
      <c r="L33" s="49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="31" customFormat="true" ht="14.4" hidden="true" customHeight="true" outlineLevel="0" collapsed="false">
      <c r="A34" s="24"/>
      <c r="B34" s="30"/>
      <c r="C34" s="24"/>
      <c r="D34" s="24"/>
      <c r="E34" s="136" t="s">
        <v>45</v>
      </c>
      <c r="F34" s="156" t="n">
        <f aca="false">ROUND((SUM(BF121:BF195)),  2)</f>
        <v>0</v>
      </c>
      <c r="G34" s="24"/>
      <c r="H34" s="24"/>
      <c r="I34" s="157" t="n">
        <v>0.15</v>
      </c>
      <c r="J34" s="156" t="n">
        <f aca="false">ROUND(((SUM(BF121:BF195))*I34),  2)</f>
        <v>0</v>
      </c>
      <c r="K34" s="24"/>
      <c r="L34" s="49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="31" customFormat="true" ht="14.4" hidden="true" customHeight="true" outlineLevel="0" collapsed="false">
      <c r="A35" s="24"/>
      <c r="B35" s="30"/>
      <c r="C35" s="24"/>
      <c r="D35" s="24"/>
      <c r="E35" s="136" t="s">
        <v>46</v>
      </c>
      <c r="F35" s="156" t="n">
        <f aca="false">ROUND((SUM(BG121:BG195)),  2)</f>
        <v>0</v>
      </c>
      <c r="G35" s="24"/>
      <c r="H35" s="24"/>
      <c r="I35" s="157" t="n">
        <v>0.21</v>
      </c>
      <c r="J35" s="156" t="n">
        <f aca="false">0</f>
        <v>0</v>
      </c>
      <c r="K35" s="24"/>
      <c r="L35" s="49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 s="31" customFormat="true" ht="14.4" hidden="true" customHeight="true" outlineLevel="0" collapsed="false">
      <c r="A36" s="24"/>
      <c r="B36" s="30"/>
      <c r="C36" s="24"/>
      <c r="D36" s="24"/>
      <c r="E36" s="136" t="s">
        <v>47</v>
      </c>
      <c r="F36" s="156" t="n">
        <f aca="false">ROUND((SUM(BH121:BH195)),  2)</f>
        <v>0</v>
      </c>
      <c r="G36" s="24"/>
      <c r="H36" s="24"/>
      <c r="I36" s="157" t="n">
        <v>0.15</v>
      </c>
      <c r="J36" s="156" t="n">
        <f aca="false">0</f>
        <v>0</v>
      </c>
      <c r="K36" s="24"/>
      <c r="L36" s="49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  <row r="37" s="31" customFormat="true" ht="14.4" hidden="true" customHeight="true" outlineLevel="0" collapsed="false">
      <c r="A37" s="24"/>
      <c r="B37" s="30"/>
      <c r="C37" s="24"/>
      <c r="D37" s="24"/>
      <c r="E37" s="136" t="s">
        <v>48</v>
      </c>
      <c r="F37" s="156" t="n">
        <f aca="false">ROUND((SUM(BI121:BI195)),  2)</f>
        <v>0</v>
      </c>
      <c r="G37" s="24"/>
      <c r="H37" s="24"/>
      <c r="I37" s="157" t="n">
        <v>0</v>
      </c>
      <c r="J37" s="156" t="n">
        <f aca="false">0</f>
        <v>0</v>
      </c>
      <c r="K37" s="24"/>
      <c r="L37" s="49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</row>
    <row r="38" s="31" customFormat="true" ht="6.95" hidden="true" customHeight="true" outlineLevel="0" collapsed="false">
      <c r="A38" s="24"/>
      <c r="B38" s="30"/>
      <c r="C38" s="24"/>
      <c r="D38" s="24"/>
      <c r="E38" s="24"/>
      <c r="F38" s="24"/>
      <c r="G38" s="24"/>
      <c r="H38" s="24"/>
      <c r="I38" s="138"/>
      <c r="J38" s="24"/>
      <c r="K38" s="24"/>
      <c r="L38" s="49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="31" customFormat="true" ht="25.45" hidden="true" customHeight="true" outlineLevel="0" collapsed="false">
      <c r="A39" s="24"/>
      <c r="B39" s="30"/>
      <c r="C39" s="158"/>
      <c r="D39" s="159" t="s">
        <v>49</v>
      </c>
      <c r="E39" s="160"/>
      <c r="F39" s="160"/>
      <c r="G39" s="161" t="s">
        <v>50</v>
      </c>
      <c r="H39" s="162" t="s">
        <v>51</v>
      </c>
      <c r="I39" s="163"/>
      <c r="J39" s="164" t="n">
        <f aca="false">SUM(J30:J37)</f>
        <v>0</v>
      </c>
      <c r="K39" s="165"/>
      <c r="L39" s="49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</row>
    <row r="40" s="31" customFormat="true" ht="14.4" hidden="true" customHeight="true" outlineLevel="0" collapsed="false">
      <c r="A40" s="24"/>
      <c r="B40" s="30"/>
      <c r="C40" s="24"/>
      <c r="D40" s="24"/>
      <c r="E40" s="24"/>
      <c r="F40" s="24"/>
      <c r="G40" s="24"/>
      <c r="H40" s="24"/>
      <c r="I40" s="138"/>
      <c r="J40" s="24"/>
      <c r="K40" s="24"/>
      <c r="L40" s="49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</row>
    <row r="41" customFormat="false" ht="14.4" hidden="true" customHeight="true" outlineLevel="0" collapsed="false">
      <c r="B41" s="6"/>
      <c r="L41" s="6"/>
    </row>
    <row r="42" customFormat="false" ht="14.4" hidden="true" customHeight="true" outlineLevel="0" collapsed="false">
      <c r="B42" s="6"/>
      <c r="L42" s="6"/>
    </row>
    <row r="43" customFormat="false" ht="14.4" hidden="true" customHeight="true" outlineLevel="0" collapsed="false">
      <c r="B43" s="6"/>
      <c r="L43" s="6"/>
    </row>
    <row r="44" customFormat="false" ht="14.4" hidden="true" customHeight="true" outlineLevel="0" collapsed="false">
      <c r="B44" s="6"/>
      <c r="L44" s="6"/>
    </row>
    <row r="45" customFormat="false" ht="14.4" hidden="true" customHeight="true" outlineLevel="0" collapsed="false">
      <c r="B45" s="6"/>
      <c r="L45" s="6"/>
    </row>
    <row r="46" customFormat="false" ht="14.4" hidden="true" customHeight="true" outlineLevel="0" collapsed="false">
      <c r="B46" s="6"/>
      <c r="L46" s="6"/>
    </row>
    <row r="47" customFormat="false" ht="14.4" hidden="true" customHeight="true" outlineLevel="0" collapsed="false">
      <c r="B47" s="6"/>
      <c r="L47" s="6"/>
    </row>
    <row r="48" customFormat="false" ht="14.4" hidden="true" customHeight="true" outlineLevel="0" collapsed="false">
      <c r="B48" s="6"/>
      <c r="L48" s="6"/>
    </row>
    <row r="49" customFormat="false" ht="14.4" hidden="true" customHeight="true" outlineLevel="0" collapsed="false">
      <c r="B49" s="6"/>
      <c r="L49" s="6"/>
    </row>
    <row r="50" s="31" customFormat="true" ht="14.4" hidden="true" customHeight="true" outlineLevel="0" collapsed="false">
      <c r="B50" s="49"/>
      <c r="D50" s="166" t="s">
        <v>52</v>
      </c>
      <c r="E50" s="167"/>
      <c r="F50" s="167"/>
      <c r="G50" s="166" t="s">
        <v>53</v>
      </c>
      <c r="H50" s="167"/>
      <c r="I50" s="168"/>
      <c r="J50" s="167"/>
      <c r="K50" s="167"/>
      <c r="L50" s="49"/>
    </row>
    <row r="51" customFormat="false" ht="12.8" hidden="true" customHeight="false" outlineLevel="0" collapsed="false">
      <c r="B51" s="6"/>
      <c r="L51" s="6"/>
    </row>
    <row r="52" customFormat="false" ht="12.8" hidden="true" customHeight="false" outlineLevel="0" collapsed="false">
      <c r="B52" s="6"/>
      <c r="L52" s="6"/>
    </row>
    <row r="53" customFormat="false" ht="12.8" hidden="true" customHeight="false" outlineLevel="0" collapsed="false">
      <c r="B53" s="6"/>
      <c r="L53" s="6"/>
    </row>
    <row r="54" customFormat="false" ht="12.8" hidden="true" customHeight="false" outlineLevel="0" collapsed="false">
      <c r="B54" s="6"/>
      <c r="L54" s="6"/>
    </row>
    <row r="55" customFormat="false" ht="12.8" hidden="true" customHeight="false" outlineLevel="0" collapsed="false">
      <c r="B55" s="6"/>
      <c r="L55" s="6"/>
    </row>
    <row r="56" customFormat="false" ht="12.8" hidden="true" customHeight="false" outlineLevel="0" collapsed="false">
      <c r="B56" s="6"/>
      <c r="L56" s="6"/>
    </row>
    <row r="57" customFormat="false" ht="12.8" hidden="true" customHeight="false" outlineLevel="0" collapsed="false">
      <c r="B57" s="6"/>
      <c r="L57" s="6"/>
    </row>
    <row r="58" customFormat="false" ht="12.8" hidden="true" customHeight="false" outlineLevel="0" collapsed="false">
      <c r="B58" s="6"/>
      <c r="L58" s="6"/>
    </row>
    <row r="59" customFormat="false" ht="12.8" hidden="true" customHeight="false" outlineLevel="0" collapsed="false">
      <c r="B59" s="6"/>
      <c r="L59" s="6"/>
    </row>
    <row r="60" customFormat="false" ht="12.8" hidden="true" customHeight="false" outlineLevel="0" collapsed="false">
      <c r="B60" s="6"/>
      <c r="L60" s="6"/>
    </row>
    <row r="61" s="31" customFormat="true" ht="12.8" hidden="true" customHeight="false" outlineLevel="0" collapsed="false">
      <c r="A61" s="24"/>
      <c r="B61" s="30"/>
      <c r="C61" s="24"/>
      <c r="D61" s="169" t="s">
        <v>54</v>
      </c>
      <c r="E61" s="170"/>
      <c r="F61" s="171" t="s">
        <v>55</v>
      </c>
      <c r="G61" s="169" t="s">
        <v>54</v>
      </c>
      <c r="H61" s="170"/>
      <c r="I61" s="172"/>
      <c r="J61" s="173" t="s">
        <v>55</v>
      </c>
      <c r="K61" s="170"/>
      <c r="L61" s="49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 customFormat="false" ht="12.8" hidden="true" customHeight="false" outlineLevel="0" collapsed="false">
      <c r="B62" s="6"/>
      <c r="L62" s="6"/>
    </row>
    <row r="63" customFormat="false" ht="12.8" hidden="true" customHeight="false" outlineLevel="0" collapsed="false">
      <c r="B63" s="6"/>
      <c r="L63" s="6"/>
    </row>
    <row r="64" customFormat="false" ht="12.8" hidden="true" customHeight="false" outlineLevel="0" collapsed="false">
      <c r="B64" s="6"/>
      <c r="L64" s="6"/>
    </row>
    <row r="65" s="31" customFormat="true" ht="12.8" hidden="true" customHeight="false" outlineLevel="0" collapsed="false">
      <c r="A65" s="24"/>
      <c r="B65" s="30"/>
      <c r="C65" s="24"/>
      <c r="D65" s="166" t="s">
        <v>56</v>
      </c>
      <c r="E65" s="174"/>
      <c r="F65" s="174"/>
      <c r="G65" s="166" t="s">
        <v>57</v>
      </c>
      <c r="H65" s="174"/>
      <c r="I65" s="175"/>
      <c r="J65" s="174"/>
      <c r="K65" s="174"/>
      <c r="L65" s="49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 customFormat="false" ht="12.8" hidden="true" customHeight="false" outlineLevel="0" collapsed="false">
      <c r="B66" s="6"/>
      <c r="L66" s="6"/>
    </row>
    <row r="67" customFormat="false" ht="12.8" hidden="true" customHeight="false" outlineLevel="0" collapsed="false">
      <c r="B67" s="6"/>
      <c r="L67" s="6"/>
    </row>
    <row r="68" customFormat="false" ht="12.8" hidden="true" customHeight="false" outlineLevel="0" collapsed="false">
      <c r="B68" s="6"/>
      <c r="L68" s="6"/>
    </row>
    <row r="69" customFormat="false" ht="12.8" hidden="true" customHeight="false" outlineLevel="0" collapsed="false">
      <c r="B69" s="6"/>
      <c r="L69" s="6"/>
    </row>
    <row r="70" customFormat="false" ht="12.8" hidden="true" customHeight="false" outlineLevel="0" collapsed="false">
      <c r="B70" s="6"/>
      <c r="L70" s="6"/>
    </row>
    <row r="71" customFormat="false" ht="12.8" hidden="true" customHeight="false" outlineLevel="0" collapsed="false">
      <c r="B71" s="6"/>
      <c r="L71" s="6"/>
    </row>
    <row r="72" customFormat="false" ht="12.8" hidden="true" customHeight="false" outlineLevel="0" collapsed="false">
      <c r="B72" s="6"/>
      <c r="L72" s="6"/>
    </row>
    <row r="73" customFormat="false" ht="12.8" hidden="true" customHeight="false" outlineLevel="0" collapsed="false">
      <c r="B73" s="6"/>
      <c r="L73" s="6"/>
    </row>
    <row r="74" customFormat="false" ht="12.8" hidden="true" customHeight="false" outlineLevel="0" collapsed="false">
      <c r="B74" s="6"/>
      <c r="L74" s="6"/>
    </row>
    <row r="75" customFormat="false" ht="12.8" hidden="true" customHeight="false" outlineLevel="0" collapsed="false">
      <c r="B75" s="6"/>
      <c r="L75" s="6"/>
    </row>
    <row r="76" s="31" customFormat="true" ht="12.8" hidden="true" customHeight="false" outlineLevel="0" collapsed="false">
      <c r="A76" s="24"/>
      <c r="B76" s="30"/>
      <c r="C76" s="24"/>
      <c r="D76" s="169" t="s">
        <v>54</v>
      </c>
      <c r="E76" s="170"/>
      <c r="F76" s="171" t="s">
        <v>55</v>
      </c>
      <c r="G76" s="169" t="s">
        <v>54</v>
      </c>
      <c r="H76" s="170"/>
      <c r="I76" s="172"/>
      <c r="J76" s="173" t="s">
        <v>55</v>
      </c>
      <c r="K76" s="170"/>
      <c r="L76" s="49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 s="31" customFormat="true" ht="14.4" hidden="true" customHeight="true" outlineLevel="0" collapsed="false">
      <c r="A77" s="24"/>
      <c r="B77" s="176"/>
      <c r="C77" s="177"/>
      <c r="D77" s="177"/>
      <c r="E77" s="177"/>
      <c r="F77" s="177"/>
      <c r="G77" s="177"/>
      <c r="H77" s="177"/>
      <c r="I77" s="178"/>
      <c r="J77" s="177"/>
      <c r="K77" s="177"/>
      <c r="L77" s="49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 customFormat="false" ht="12.8" hidden="true" customHeight="false" outlineLevel="0" collapsed="false"/>
    <row r="79" customFormat="false" ht="12.8" hidden="true" customHeight="false" outlineLevel="0" collapsed="false"/>
    <row r="80" customFormat="false" ht="12.8" hidden="true" customHeight="false" outlineLevel="0" collapsed="false"/>
    <row r="81" s="31" customFormat="true" ht="6.95" hidden="true" customHeight="true" outlineLevel="0" collapsed="false">
      <c r="A81" s="24"/>
      <c r="B81" s="179"/>
      <c r="C81" s="180"/>
      <c r="D81" s="180"/>
      <c r="E81" s="180"/>
      <c r="F81" s="180"/>
      <c r="G81" s="180"/>
      <c r="H81" s="180"/>
      <c r="I81" s="181"/>
      <c r="J81" s="180"/>
      <c r="K81" s="180"/>
      <c r="L81" s="49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</row>
    <row r="82" s="31" customFormat="true" ht="24.95" hidden="true" customHeight="true" outlineLevel="0" collapsed="false">
      <c r="A82" s="24"/>
      <c r="B82" s="25"/>
      <c r="C82" s="9" t="s">
        <v>127</v>
      </c>
      <c r="D82" s="26"/>
      <c r="E82" s="26"/>
      <c r="F82" s="26"/>
      <c r="G82" s="26"/>
      <c r="H82" s="26"/>
      <c r="I82" s="138"/>
      <c r="J82" s="26"/>
      <c r="K82" s="26"/>
      <c r="L82" s="49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</row>
    <row r="83" s="31" customFormat="true" ht="6.95" hidden="true" customHeight="true" outlineLevel="0" collapsed="false">
      <c r="A83" s="24"/>
      <c r="B83" s="25"/>
      <c r="C83" s="26"/>
      <c r="D83" s="26"/>
      <c r="E83" s="26"/>
      <c r="F83" s="26"/>
      <c r="G83" s="26"/>
      <c r="H83" s="26"/>
      <c r="I83" s="138"/>
      <c r="J83" s="26"/>
      <c r="K83" s="26"/>
      <c r="L83" s="49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 s="31" customFormat="true" ht="12" hidden="true" customHeight="true" outlineLevel="0" collapsed="false">
      <c r="A84" s="24"/>
      <c r="B84" s="25"/>
      <c r="C84" s="17" t="s">
        <v>15</v>
      </c>
      <c r="D84" s="26"/>
      <c r="E84" s="26"/>
      <c r="F84" s="26"/>
      <c r="G84" s="26"/>
      <c r="H84" s="26"/>
      <c r="I84" s="138"/>
      <c r="J84" s="26"/>
      <c r="K84" s="26"/>
      <c r="L84" s="49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 s="31" customFormat="true" ht="23.25" hidden="true" customHeight="true" outlineLevel="0" collapsed="false">
      <c r="A85" s="24"/>
      <c r="B85" s="25"/>
      <c r="C85" s="26"/>
      <c r="D85" s="26"/>
      <c r="E85" s="182" t="str">
        <f aca="false">E7</f>
        <v>TECHNICKÉ SLUŽBY KŘINICE - 4 bytové jednotky, na st. p. č. 118 k.ú. Křinice</v>
      </c>
      <c r="F85" s="182"/>
      <c r="G85" s="182"/>
      <c r="H85" s="182"/>
      <c r="I85" s="138"/>
      <c r="J85" s="26"/>
      <c r="K85" s="26"/>
      <c r="L85" s="49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</row>
    <row r="86" s="31" customFormat="true" ht="12" hidden="true" customHeight="true" outlineLevel="0" collapsed="false">
      <c r="A86" s="24"/>
      <c r="B86" s="25"/>
      <c r="C86" s="17" t="s">
        <v>123</v>
      </c>
      <c r="D86" s="26"/>
      <c r="E86" s="26"/>
      <c r="F86" s="26"/>
      <c r="G86" s="26"/>
      <c r="H86" s="26"/>
      <c r="I86" s="138"/>
      <c r="J86" s="26"/>
      <c r="K86" s="26"/>
      <c r="L86" s="49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</row>
    <row r="87" s="31" customFormat="true" ht="16.5" hidden="true" customHeight="true" outlineLevel="0" collapsed="false">
      <c r="A87" s="24"/>
      <c r="B87" s="25"/>
      <c r="C87" s="26"/>
      <c r="D87" s="26"/>
      <c r="E87" s="64" t="str">
        <f aca="false">E9</f>
        <v>03 - ZTI</v>
      </c>
      <c r="F87" s="64"/>
      <c r="G87" s="64"/>
      <c r="H87" s="64"/>
      <c r="I87" s="138"/>
      <c r="J87" s="26"/>
      <c r="K87" s="26"/>
      <c r="L87" s="49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</row>
    <row r="88" s="31" customFormat="true" ht="6.95" hidden="true" customHeight="true" outlineLevel="0" collapsed="false">
      <c r="A88" s="24"/>
      <c r="B88" s="25"/>
      <c r="C88" s="26"/>
      <c r="D88" s="26"/>
      <c r="E88" s="26"/>
      <c r="F88" s="26"/>
      <c r="G88" s="26"/>
      <c r="H88" s="26"/>
      <c r="I88" s="138"/>
      <c r="J88" s="26"/>
      <c r="K88" s="26"/>
      <c r="L88" s="49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</row>
    <row r="89" s="31" customFormat="true" ht="12" hidden="true" customHeight="true" outlineLevel="0" collapsed="false">
      <c r="A89" s="24"/>
      <c r="B89" s="25"/>
      <c r="C89" s="17" t="s">
        <v>19</v>
      </c>
      <c r="D89" s="26"/>
      <c r="E89" s="26"/>
      <c r="F89" s="18" t="str">
        <f aca="false">F12</f>
        <v>st. p. č. 118 k.ú. Křinice</v>
      </c>
      <c r="G89" s="26"/>
      <c r="H89" s="26"/>
      <c r="I89" s="140" t="s">
        <v>21</v>
      </c>
      <c r="J89" s="183" t="str">
        <f aca="false">IF(J12="","",J12)</f>
        <v>13. 5. 2020</v>
      </c>
      <c r="K89" s="26"/>
      <c r="L89" s="49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</row>
    <row r="90" s="31" customFormat="true" ht="6.95" hidden="true" customHeight="true" outlineLevel="0" collapsed="false">
      <c r="A90" s="24"/>
      <c r="B90" s="25"/>
      <c r="C90" s="26"/>
      <c r="D90" s="26"/>
      <c r="E90" s="26"/>
      <c r="F90" s="26"/>
      <c r="G90" s="26"/>
      <c r="H90" s="26"/>
      <c r="I90" s="138"/>
      <c r="J90" s="26"/>
      <c r="K90" s="26"/>
      <c r="L90" s="49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</row>
    <row r="91" s="31" customFormat="true" ht="15.15" hidden="true" customHeight="true" outlineLevel="0" collapsed="false">
      <c r="A91" s="24"/>
      <c r="B91" s="25"/>
      <c r="C91" s="17" t="s">
        <v>23</v>
      </c>
      <c r="D91" s="26"/>
      <c r="E91" s="26"/>
      <c r="F91" s="18" t="str">
        <f aca="false">E15</f>
        <v>Obec Křinice</v>
      </c>
      <c r="G91" s="26"/>
      <c r="H91" s="26"/>
      <c r="I91" s="140" t="s">
        <v>31</v>
      </c>
      <c r="J91" s="184" t="str">
        <f aca="false">E21</f>
        <v>Tomáš Valenta</v>
      </c>
      <c r="K91" s="26"/>
      <c r="L91" s="49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</row>
    <row r="92" s="31" customFormat="true" ht="15.15" hidden="true" customHeight="true" outlineLevel="0" collapsed="false">
      <c r="A92" s="24"/>
      <c r="B92" s="25"/>
      <c r="C92" s="17" t="s">
        <v>29</v>
      </c>
      <c r="D92" s="26"/>
      <c r="E92" s="26"/>
      <c r="F92" s="18" t="str">
        <f aca="false">IF(E18="","",E18)</f>
        <v>Vyplň údaj</v>
      </c>
      <c r="G92" s="26"/>
      <c r="H92" s="26"/>
      <c r="I92" s="140" t="s">
        <v>36</v>
      </c>
      <c r="J92" s="184" t="str">
        <f aca="false">E24</f>
        <v>Tomáš Valenta</v>
      </c>
      <c r="K92" s="26"/>
      <c r="L92" s="49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</row>
    <row r="93" s="31" customFormat="true" ht="10.3" hidden="true" customHeight="true" outlineLevel="0" collapsed="false">
      <c r="A93" s="24"/>
      <c r="B93" s="25"/>
      <c r="C93" s="26"/>
      <c r="D93" s="26"/>
      <c r="E93" s="26"/>
      <c r="F93" s="26"/>
      <c r="G93" s="26"/>
      <c r="H93" s="26"/>
      <c r="I93" s="138"/>
      <c r="J93" s="26"/>
      <c r="K93" s="26"/>
      <c r="L93" s="49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</row>
    <row r="94" s="31" customFormat="true" ht="29.3" hidden="true" customHeight="true" outlineLevel="0" collapsed="false">
      <c r="A94" s="24"/>
      <c r="B94" s="25"/>
      <c r="C94" s="185" t="s">
        <v>128</v>
      </c>
      <c r="D94" s="186"/>
      <c r="E94" s="186"/>
      <c r="F94" s="186"/>
      <c r="G94" s="186"/>
      <c r="H94" s="186"/>
      <c r="I94" s="187"/>
      <c r="J94" s="188" t="s">
        <v>129</v>
      </c>
      <c r="K94" s="186"/>
      <c r="L94" s="49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</row>
    <row r="95" s="31" customFormat="true" ht="10.3" hidden="true" customHeight="true" outlineLevel="0" collapsed="false">
      <c r="A95" s="24"/>
      <c r="B95" s="25"/>
      <c r="C95" s="26"/>
      <c r="D95" s="26"/>
      <c r="E95" s="26"/>
      <c r="F95" s="26"/>
      <c r="G95" s="26"/>
      <c r="H95" s="26"/>
      <c r="I95" s="138"/>
      <c r="J95" s="26"/>
      <c r="K95" s="26"/>
      <c r="L95" s="49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</row>
    <row r="96" s="31" customFormat="true" ht="22.8" hidden="true" customHeight="true" outlineLevel="0" collapsed="false">
      <c r="A96" s="24"/>
      <c r="B96" s="25"/>
      <c r="C96" s="189" t="s">
        <v>130</v>
      </c>
      <c r="D96" s="26"/>
      <c r="E96" s="26"/>
      <c r="F96" s="26"/>
      <c r="G96" s="26"/>
      <c r="H96" s="26"/>
      <c r="I96" s="138"/>
      <c r="J96" s="190" t="n">
        <f aca="false">J121</f>
        <v>0</v>
      </c>
      <c r="K96" s="26"/>
      <c r="L96" s="49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U96" s="3" t="s">
        <v>131</v>
      </c>
    </row>
    <row r="97" s="191" customFormat="true" ht="24.95" hidden="true" customHeight="true" outlineLevel="0" collapsed="false">
      <c r="B97" s="192"/>
      <c r="C97" s="193"/>
      <c r="D97" s="194" t="s">
        <v>2616</v>
      </c>
      <c r="E97" s="195"/>
      <c r="F97" s="195"/>
      <c r="G97" s="195"/>
      <c r="H97" s="195"/>
      <c r="I97" s="196"/>
      <c r="J97" s="197" t="n">
        <f aca="false">J122</f>
        <v>0</v>
      </c>
      <c r="K97" s="193"/>
      <c r="L97" s="198"/>
    </row>
    <row r="98" s="191" customFormat="true" ht="24.95" hidden="true" customHeight="true" outlineLevel="0" collapsed="false">
      <c r="B98" s="192"/>
      <c r="C98" s="193"/>
      <c r="D98" s="194" t="s">
        <v>2617</v>
      </c>
      <c r="E98" s="195"/>
      <c r="F98" s="195"/>
      <c r="G98" s="195"/>
      <c r="H98" s="195"/>
      <c r="I98" s="196"/>
      <c r="J98" s="197" t="n">
        <f aca="false">J145</f>
        <v>0</v>
      </c>
      <c r="K98" s="193"/>
      <c r="L98" s="198"/>
    </row>
    <row r="99" s="191" customFormat="true" ht="24.95" hidden="true" customHeight="true" outlineLevel="0" collapsed="false">
      <c r="B99" s="192"/>
      <c r="C99" s="193"/>
      <c r="D99" s="194" t="s">
        <v>2618</v>
      </c>
      <c r="E99" s="195"/>
      <c r="F99" s="195"/>
      <c r="G99" s="195"/>
      <c r="H99" s="195"/>
      <c r="I99" s="196"/>
      <c r="J99" s="197" t="n">
        <f aca="false">J170</f>
        <v>0</v>
      </c>
      <c r="K99" s="193"/>
      <c r="L99" s="198"/>
    </row>
    <row r="100" s="191" customFormat="true" ht="24.95" hidden="true" customHeight="true" outlineLevel="0" collapsed="false">
      <c r="B100" s="192"/>
      <c r="C100" s="193"/>
      <c r="D100" s="194" t="s">
        <v>143</v>
      </c>
      <c r="E100" s="195"/>
      <c r="F100" s="195"/>
      <c r="G100" s="195"/>
      <c r="H100" s="195"/>
      <c r="I100" s="196"/>
      <c r="J100" s="197" t="n">
        <f aca="false">J193</f>
        <v>0</v>
      </c>
      <c r="K100" s="193"/>
      <c r="L100" s="198"/>
    </row>
    <row r="101" s="199" customFormat="true" ht="19.95" hidden="true" customHeight="true" outlineLevel="0" collapsed="false">
      <c r="B101" s="200"/>
      <c r="C101" s="117"/>
      <c r="D101" s="201" t="s">
        <v>144</v>
      </c>
      <c r="E101" s="202"/>
      <c r="F101" s="202"/>
      <c r="G101" s="202"/>
      <c r="H101" s="202"/>
      <c r="I101" s="203"/>
      <c r="J101" s="204" t="n">
        <f aca="false">J194</f>
        <v>0</v>
      </c>
      <c r="K101" s="117"/>
      <c r="L101" s="205"/>
    </row>
    <row r="102" s="31" customFormat="true" ht="21.85" hidden="true" customHeight="true" outlineLevel="0" collapsed="false">
      <c r="A102" s="24"/>
      <c r="B102" s="25"/>
      <c r="C102" s="26"/>
      <c r="D102" s="26"/>
      <c r="E102" s="26"/>
      <c r="F102" s="26"/>
      <c r="G102" s="26"/>
      <c r="H102" s="26"/>
      <c r="I102" s="138"/>
      <c r="J102" s="26"/>
      <c r="K102" s="26"/>
      <c r="L102" s="49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</row>
    <row r="103" s="31" customFormat="true" ht="6.95" hidden="true" customHeight="true" outlineLevel="0" collapsed="false">
      <c r="A103" s="24"/>
      <c r="B103" s="52"/>
      <c r="C103" s="53"/>
      <c r="D103" s="53"/>
      <c r="E103" s="53"/>
      <c r="F103" s="53"/>
      <c r="G103" s="53"/>
      <c r="H103" s="53"/>
      <c r="I103" s="178"/>
      <c r="J103" s="53"/>
      <c r="K103" s="53"/>
      <c r="L103" s="49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</row>
    <row r="104" customFormat="false" ht="12.8" hidden="true" customHeight="false" outlineLevel="0" collapsed="false"/>
    <row r="105" customFormat="false" ht="12.8" hidden="true" customHeight="false" outlineLevel="0" collapsed="false"/>
    <row r="106" customFormat="false" ht="12.8" hidden="true" customHeight="false" outlineLevel="0" collapsed="false"/>
    <row r="107" s="31" customFormat="true" ht="6.95" hidden="false" customHeight="true" outlineLevel="0" collapsed="false">
      <c r="A107" s="24"/>
      <c r="B107" s="54"/>
      <c r="C107" s="55"/>
      <c r="D107" s="55"/>
      <c r="E107" s="55"/>
      <c r="F107" s="55"/>
      <c r="G107" s="55"/>
      <c r="H107" s="55"/>
      <c r="I107" s="181"/>
      <c r="J107" s="55"/>
      <c r="K107" s="55"/>
      <c r="L107" s="49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</row>
    <row r="108" s="31" customFormat="true" ht="24.95" hidden="false" customHeight="true" outlineLevel="0" collapsed="false">
      <c r="A108" s="24"/>
      <c r="B108" s="25"/>
      <c r="C108" s="9" t="s">
        <v>145</v>
      </c>
      <c r="D108" s="26"/>
      <c r="E108" s="26"/>
      <c r="F108" s="26"/>
      <c r="G108" s="26"/>
      <c r="H108" s="26"/>
      <c r="I108" s="138"/>
      <c r="J108" s="26"/>
      <c r="K108" s="26"/>
      <c r="L108" s="49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</row>
    <row r="109" s="31" customFormat="true" ht="6.95" hidden="false" customHeight="true" outlineLevel="0" collapsed="false">
      <c r="A109" s="24"/>
      <c r="B109" s="25"/>
      <c r="C109" s="26"/>
      <c r="D109" s="26"/>
      <c r="E109" s="26"/>
      <c r="F109" s="26"/>
      <c r="G109" s="26"/>
      <c r="H109" s="26"/>
      <c r="I109" s="138"/>
      <c r="J109" s="26"/>
      <c r="K109" s="26"/>
      <c r="L109" s="49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</row>
    <row r="110" s="31" customFormat="true" ht="12" hidden="false" customHeight="true" outlineLevel="0" collapsed="false">
      <c r="A110" s="24"/>
      <c r="B110" s="25"/>
      <c r="C110" s="17" t="s">
        <v>15</v>
      </c>
      <c r="D110" s="26"/>
      <c r="E110" s="26"/>
      <c r="F110" s="26"/>
      <c r="G110" s="26"/>
      <c r="H110" s="26"/>
      <c r="I110" s="138"/>
      <c r="J110" s="26"/>
      <c r="K110" s="26"/>
      <c r="L110" s="49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</row>
    <row r="111" s="31" customFormat="true" ht="23.25" hidden="false" customHeight="true" outlineLevel="0" collapsed="false">
      <c r="A111" s="24"/>
      <c r="B111" s="25"/>
      <c r="C111" s="26"/>
      <c r="D111" s="26"/>
      <c r="E111" s="182" t="str">
        <f aca="false">E7</f>
        <v>TECHNICKÉ SLUŽBY KŘINICE - 4 bytové jednotky, na st. p. č. 118 k.ú. Křinice</v>
      </c>
      <c r="F111" s="182"/>
      <c r="G111" s="182"/>
      <c r="H111" s="182"/>
      <c r="I111" s="138"/>
      <c r="J111" s="26"/>
      <c r="K111" s="26"/>
      <c r="L111" s="49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</row>
    <row r="112" s="31" customFormat="true" ht="12" hidden="false" customHeight="true" outlineLevel="0" collapsed="false">
      <c r="A112" s="24"/>
      <c r="B112" s="25"/>
      <c r="C112" s="17" t="s">
        <v>123</v>
      </c>
      <c r="D112" s="26"/>
      <c r="E112" s="26"/>
      <c r="F112" s="26"/>
      <c r="G112" s="26"/>
      <c r="H112" s="26"/>
      <c r="I112" s="138"/>
      <c r="J112" s="26"/>
      <c r="K112" s="26"/>
      <c r="L112" s="49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</row>
    <row r="113" s="31" customFormat="true" ht="16.5" hidden="false" customHeight="true" outlineLevel="0" collapsed="false">
      <c r="A113" s="24"/>
      <c r="B113" s="25"/>
      <c r="C113" s="26"/>
      <c r="D113" s="26"/>
      <c r="E113" s="64" t="str">
        <f aca="false">E9</f>
        <v>03 - ZTI</v>
      </c>
      <c r="F113" s="64"/>
      <c r="G113" s="64"/>
      <c r="H113" s="64"/>
      <c r="I113" s="138"/>
      <c r="J113" s="26"/>
      <c r="K113" s="26"/>
      <c r="L113" s="49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</row>
    <row r="114" s="31" customFormat="true" ht="6.95" hidden="false" customHeight="true" outlineLevel="0" collapsed="false">
      <c r="A114" s="24"/>
      <c r="B114" s="25"/>
      <c r="C114" s="26"/>
      <c r="D114" s="26"/>
      <c r="E114" s="26"/>
      <c r="F114" s="26"/>
      <c r="G114" s="26"/>
      <c r="H114" s="26"/>
      <c r="I114" s="138"/>
      <c r="J114" s="26"/>
      <c r="K114" s="26"/>
      <c r="L114" s="49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</row>
    <row r="115" s="31" customFormat="true" ht="12" hidden="false" customHeight="true" outlineLevel="0" collapsed="false">
      <c r="A115" s="24"/>
      <c r="B115" s="25"/>
      <c r="C115" s="17" t="s">
        <v>19</v>
      </c>
      <c r="D115" s="26"/>
      <c r="E115" s="26"/>
      <c r="F115" s="18" t="str">
        <f aca="false">F12</f>
        <v>st. p. č. 118 k.ú. Křinice</v>
      </c>
      <c r="G115" s="26"/>
      <c r="H115" s="26"/>
      <c r="I115" s="140" t="s">
        <v>21</v>
      </c>
      <c r="J115" s="183" t="str">
        <f aca="false">IF(J12="","",J12)</f>
        <v>13. 5. 2020</v>
      </c>
      <c r="K115" s="26"/>
      <c r="L115" s="49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 s="31" customFormat="true" ht="6.95" hidden="false" customHeight="true" outlineLevel="0" collapsed="false">
      <c r="A116" s="24"/>
      <c r="B116" s="25"/>
      <c r="C116" s="26"/>
      <c r="D116" s="26"/>
      <c r="E116" s="26"/>
      <c r="F116" s="26"/>
      <c r="G116" s="26"/>
      <c r="H116" s="26"/>
      <c r="I116" s="138"/>
      <c r="J116" s="26"/>
      <c r="K116" s="26"/>
      <c r="L116" s="49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 s="31" customFormat="true" ht="15.15" hidden="false" customHeight="true" outlineLevel="0" collapsed="false">
      <c r="A117" s="24"/>
      <c r="B117" s="25"/>
      <c r="C117" s="17" t="s">
        <v>23</v>
      </c>
      <c r="D117" s="26"/>
      <c r="E117" s="26"/>
      <c r="F117" s="18" t="str">
        <f aca="false">E15</f>
        <v>Obec Křinice</v>
      </c>
      <c r="G117" s="26"/>
      <c r="H117" s="26"/>
      <c r="I117" s="140" t="s">
        <v>31</v>
      </c>
      <c r="J117" s="184" t="str">
        <f aca="false">E21</f>
        <v>Tomáš Valenta</v>
      </c>
      <c r="K117" s="26"/>
      <c r="L117" s="49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 s="31" customFormat="true" ht="15.15" hidden="false" customHeight="true" outlineLevel="0" collapsed="false">
      <c r="A118" s="24"/>
      <c r="B118" s="25"/>
      <c r="C118" s="17" t="s">
        <v>29</v>
      </c>
      <c r="D118" s="26"/>
      <c r="E118" s="26"/>
      <c r="F118" s="18" t="str">
        <f aca="false">IF(E18="","",E18)</f>
        <v>Vyplň údaj</v>
      </c>
      <c r="G118" s="26"/>
      <c r="H118" s="26"/>
      <c r="I118" s="140" t="s">
        <v>36</v>
      </c>
      <c r="J118" s="184" t="str">
        <f aca="false">E24</f>
        <v>Tomáš Valenta</v>
      </c>
      <c r="K118" s="26"/>
      <c r="L118" s="49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  <row r="119" s="31" customFormat="true" ht="10.3" hidden="false" customHeight="true" outlineLevel="0" collapsed="false">
      <c r="A119" s="24"/>
      <c r="B119" s="25"/>
      <c r="C119" s="26"/>
      <c r="D119" s="26"/>
      <c r="E119" s="26"/>
      <c r="F119" s="26"/>
      <c r="G119" s="26"/>
      <c r="H119" s="26"/>
      <c r="I119" s="138"/>
      <c r="J119" s="26"/>
      <c r="K119" s="26"/>
      <c r="L119" s="49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</row>
    <row r="120" s="214" customFormat="true" ht="29.3" hidden="false" customHeight="true" outlineLevel="0" collapsed="false">
      <c r="A120" s="206"/>
      <c r="B120" s="207"/>
      <c r="C120" s="208" t="s">
        <v>146</v>
      </c>
      <c r="D120" s="209" t="s">
        <v>64</v>
      </c>
      <c r="E120" s="209" t="s">
        <v>60</v>
      </c>
      <c r="F120" s="209" t="s">
        <v>61</v>
      </c>
      <c r="G120" s="209" t="s">
        <v>147</v>
      </c>
      <c r="H120" s="209" t="s">
        <v>148</v>
      </c>
      <c r="I120" s="210" t="s">
        <v>149</v>
      </c>
      <c r="J120" s="211" t="s">
        <v>129</v>
      </c>
      <c r="K120" s="212" t="s">
        <v>150</v>
      </c>
      <c r="L120" s="213"/>
      <c r="M120" s="82"/>
      <c r="N120" s="83" t="s">
        <v>43</v>
      </c>
      <c r="O120" s="83" t="s">
        <v>151</v>
      </c>
      <c r="P120" s="83" t="s">
        <v>152</v>
      </c>
      <c r="Q120" s="83" t="s">
        <v>153</v>
      </c>
      <c r="R120" s="83" t="s">
        <v>154</v>
      </c>
      <c r="S120" s="83" t="s">
        <v>155</v>
      </c>
      <c r="T120" s="84" t="s">
        <v>156</v>
      </c>
      <c r="U120" s="206"/>
      <c r="V120" s="206"/>
      <c r="W120" s="206"/>
      <c r="X120" s="206"/>
      <c r="Y120" s="206"/>
      <c r="Z120" s="206"/>
      <c r="AA120" s="206"/>
      <c r="AB120" s="206"/>
      <c r="AC120" s="206"/>
      <c r="AD120" s="206"/>
      <c r="AE120" s="206"/>
    </row>
    <row r="121" s="31" customFormat="true" ht="22.8" hidden="false" customHeight="true" outlineLevel="0" collapsed="false">
      <c r="A121" s="24"/>
      <c r="B121" s="25"/>
      <c r="C121" s="90" t="s">
        <v>157</v>
      </c>
      <c r="D121" s="26"/>
      <c r="E121" s="26"/>
      <c r="F121" s="26"/>
      <c r="G121" s="26"/>
      <c r="H121" s="26"/>
      <c r="I121" s="138"/>
      <c r="J121" s="215" t="n">
        <f aca="false">BK121</f>
        <v>0</v>
      </c>
      <c r="K121" s="26"/>
      <c r="L121" s="30"/>
      <c r="M121" s="85"/>
      <c r="N121" s="216"/>
      <c r="O121" s="86"/>
      <c r="P121" s="217" t="n">
        <f aca="false">P122+P145+P170+P193</f>
        <v>0</v>
      </c>
      <c r="Q121" s="86"/>
      <c r="R121" s="217" t="n">
        <f aca="false">R122+R145+R170+R193</f>
        <v>0</v>
      </c>
      <c r="S121" s="86"/>
      <c r="T121" s="218" t="n">
        <f aca="false">T122+T145+T170+T193</f>
        <v>0</v>
      </c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T121" s="3" t="s">
        <v>78</v>
      </c>
      <c r="AU121" s="3" t="s">
        <v>131</v>
      </c>
      <c r="BK121" s="219" t="n">
        <f aca="false">BK122+BK145+BK170+BK193</f>
        <v>0</v>
      </c>
    </row>
    <row r="122" s="220" customFormat="true" ht="25.9" hidden="false" customHeight="true" outlineLevel="0" collapsed="false">
      <c r="B122" s="221"/>
      <c r="C122" s="222"/>
      <c r="D122" s="223" t="s">
        <v>78</v>
      </c>
      <c r="E122" s="224" t="s">
        <v>2619</v>
      </c>
      <c r="F122" s="224" t="s">
        <v>2620</v>
      </c>
      <c r="G122" s="222"/>
      <c r="H122" s="222"/>
      <c r="I122" s="225"/>
      <c r="J122" s="226" t="n">
        <f aca="false">BK122</f>
        <v>0</v>
      </c>
      <c r="K122" s="222"/>
      <c r="L122" s="227"/>
      <c r="M122" s="228"/>
      <c r="N122" s="229"/>
      <c r="O122" s="229"/>
      <c r="P122" s="230" t="n">
        <f aca="false">SUM(P123:P144)</f>
        <v>0</v>
      </c>
      <c r="Q122" s="229"/>
      <c r="R122" s="230" t="n">
        <f aca="false">SUM(R123:R144)</f>
        <v>0</v>
      </c>
      <c r="S122" s="229"/>
      <c r="T122" s="231" t="n">
        <f aca="false">SUM(T123:T144)</f>
        <v>0</v>
      </c>
      <c r="AR122" s="232" t="s">
        <v>88</v>
      </c>
      <c r="AT122" s="233" t="s">
        <v>78</v>
      </c>
      <c r="AU122" s="233" t="s">
        <v>79</v>
      </c>
      <c r="AY122" s="232" t="s">
        <v>160</v>
      </c>
      <c r="BK122" s="234" t="n">
        <f aca="false">SUM(BK123:BK144)</f>
        <v>0</v>
      </c>
    </row>
    <row r="123" s="31" customFormat="true" ht="16.5" hidden="false" customHeight="true" outlineLevel="0" collapsed="false">
      <c r="A123" s="24"/>
      <c r="B123" s="25"/>
      <c r="C123" s="237" t="s">
        <v>86</v>
      </c>
      <c r="D123" s="237" t="s">
        <v>162</v>
      </c>
      <c r="E123" s="238" t="s">
        <v>2621</v>
      </c>
      <c r="F123" s="239" t="s">
        <v>2622</v>
      </c>
      <c r="G123" s="240" t="s">
        <v>221</v>
      </c>
      <c r="H123" s="241" t="n">
        <v>9.03</v>
      </c>
      <c r="I123" s="242"/>
      <c r="J123" s="243" t="n">
        <f aca="false">ROUND(I123*H123,2)</f>
        <v>0</v>
      </c>
      <c r="K123" s="244"/>
      <c r="L123" s="30"/>
      <c r="M123" s="245"/>
      <c r="N123" s="246" t="s">
        <v>44</v>
      </c>
      <c r="O123" s="74"/>
      <c r="P123" s="247" t="n">
        <f aca="false">O123*H123</f>
        <v>0</v>
      </c>
      <c r="Q123" s="247" t="n">
        <v>0</v>
      </c>
      <c r="R123" s="247" t="n">
        <f aca="false">Q123*H123</f>
        <v>0</v>
      </c>
      <c r="S123" s="247" t="n">
        <v>0</v>
      </c>
      <c r="T123" s="248" t="n">
        <f aca="false">S123*H123</f>
        <v>0</v>
      </c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R123" s="249" t="s">
        <v>256</v>
      </c>
      <c r="AT123" s="249" t="s">
        <v>162</v>
      </c>
      <c r="AU123" s="249" t="s">
        <v>86</v>
      </c>
      <c r="AY123" s="3" t="s">
        <v>160</v>
      </c>
      <c r="BE123" s="250" t="n">
        <f aca="false">IF(N123="základní",J123,0)</f>
        <v>0</v>
      </c>
      <c r="BF123" s="250" t="n">
        <f aca="false">IF(N123="snížená",J123,0)</f>
        <v>0</v>
      </c>
      <c r="BG123" s="250" t="n">
        <f aca="false">IF(N123="zákl. přenesená",J123,0)</f>
        <v>0</v>
      </c>
      <c r="BH123" s="250" t="n">
        <f aca="false">IF(N123="sníž. přenesená",J123,0)</f>
        <v>0</v>
      </c>
      <c r="BI123" s="250" t="n">
        <f aca="false">IF(N123="nulová",J123,0)</f>
        <v>0</v>
      </c>
      <c r="BJ123" s="3" t="s">
        <v>86</v>
      </c>
      <c r="BK123" s="250" t="n">
        <f aca="false">ROUND(I123*H123,2)</f>
        <v>0</v>
      </c>
      <c r="BL123" s="3" t="s">
        <v>256</v>
      </c>
      <c r="BM123" s="249" t="s">
        <v>88</v>
      </c>
    </row>
    <row r="124" s="31" customFormat="true" ht="16.5" hidden="false" customHeight="true" outlineLevel="0" collapsed="false">
      <c r="A124" s="24"/>
      <c r="B124" s="25"/>
      <c r="C124" s="237" t="s">
        <v>88</v>
      </c>
      <c r="D124" s="237" t="s">
        <v>162</v>
      </c>
      <c r="E124" s="238" t="s">
        <v>2623</v>
      </c>
      <c r="F124" s="239" t="s">
        <v>2624</v>
      </c>
      <c r="G124" s="240" t="s">
        <v>221</v>
      </c>
      <c r="H124" s="241" t="n">
        <v>12.04</v>
      </c>
      <c r="I124" s="242"/>
      <c r="J124" s="243" t="n">
        <f aca="false">ROUND(I124*H124,2)</f>
        <v>0</v>
      </c>
      <c r="K124" s="244"/>
      <c r="L124" s="30"/>
      <c r="M124" s="245"/>
      <c r="N124" s="246" t="s">
        <v>44</v>
      </c>
      <c r="O124" s="74"/>
      <c r="P124" s="247" t="n">
        <f aca="false">O124*H124</f>
        <v>0</v>
      </c>
      <c r="Q124" s="247" t="n">
        <v>0</v>
      </c>
      <c r="R124" s="247" t="n">
        <f aca="false">Q124*H124</f>
        <v>0</v>
      </c>
      <c r="S124" s="247" t="n">
        <v>0</v>
      </c>
      <c r="T124" s="248" t="n">
        <f aca="false">S124*H124</f>
        <v>0</v>
      </c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R124" s="249" t="s">
        <v>256</v>
      </c>
      <c r="AT124" s="249" t="s">
        <v>162</v>
      </c>
      <c r="AU124" s="249" t="s">
        <v>86</v>
      </c>
      <c r="AY124" s="3" t="s">
        <v>160</v>
      </c>
      <c r="BE124" s="250" t="n">
        <f aca="false">IF(N124="základní",J124,0)</f>
        <v>0</v>
      </c>
      <c r="BF124" s="250" t="n">
        <f aca="false">IF(N124="snížená",J124,0)</f>
        <v>0</v>
      </c>
      <c r="BG124" s="250" t="n">
        <f aca="false">IF(N124="zákl. přenesená",J124,0)</f>
        <v>0</v>
      </c>
      <c r="BH124" s="250" t="n">
        <f aca="false">IF(N124="sníž. přenesená",J124,0)</f>
        <v>0</v>
      </c>
      <c r="BI124" s="250" t="n">
        <f aca="false">IF(N124="nulová",J124,0)</f>
        <v>0</v>
      </c>
      <c r="BJ124" s="3" t="s">
        <v>86</v>
      </c>
      <c r="BK124" s="250" t="n">
        <f aca="false">ROUND(I124*H124,2)</f>
        <v>0</v>
      </c>
      <c r="BL124" s="3" t="s">
        <v>256</v>
      </c>
      <c r="BM124" s="249" t="s">
        <v>166</v>
      </c>
    </row>
    <row r="125" s="31" customFormat="true" ht="16.5" hidden="false" customHeight="true" outlineLevel="0" collapsed="false">
      <c r="A125" s="24"/>
      <c r="B125" s="25"/>
      <c r="C125" s="237" t="s">
        <v>95</v>
      </c>
      <c r="D125" s="237" t="s">
        <v>162</v>
      </c>
      <c r="E125" s="238" t="s">
        <v>2625</v>
      </c>
      <c r="F125" s="239" t="s">
        <v>2626</v>
      </c>
      <c r="G125" s="240" t="s">
        <v>221</v>
      </c>
      <c r="H125" s="241" t="n">
        <v>6.02</v>
      </c>
      <c r="I125" s="242"/>
      <c r="J125" s="243" t="n">
        <f aca="false">ROUND(I125*H125,2)</f>
        <v>0</v>
      </c>
      <c r="K125" s="244"/>
      <c r="L125" s="30"/>
      <c r="M125" s="245"/>
      <c r="N125" s="246" t="s">
        <v>44</v>
      </c>
      <c r="O125" s="74"/>
      <c r="P125" s="247" t="n">
        <f aca="false">O125*H125</f>
        <v>0</v>
      </c>
      <c r="Q125" s="247" t="n">
        <v>0</v>
      </c>
      <c r="R125" s="247" t="n">
        <f aca="false">Q125*H125</f>
        <v>0</v>
      </c>
      <c r="S125" s="247" t="n">
        <v>0</v>
      </c>
      <c r="T125" s="248" t="n">
        <f aca="false">S125*H125</f>
        <v>0</v>
      </c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R125" s="249" t="s">
        <v>256</v>
      </c>
      <c r="AT125" s="249" t="s">
        <v>162</v>
      </c>
      <c r="AU125" s="249" t="s">
        <v>86</v>
      </c>
      <c r="AY125" s="3" t="s">
        <v>160</v>
      </c>
      <c r="BE125" s="250" t="n">
        <f aca="false">IF(N125="základní",J125,0)</f>
        <v>0</v>
      </c>
      <c r="BF125" s="250" t="n">
        <f aca="false">IF(N125="snížená",J125,0)</f>
        <v>0</v>
      </c>
      <c r="BG125" s="250" t="n">
        <f aca="false">IF(N125="zákl. přenesená",J125,0)</f>
        <v>0</v>
      </c>
      <c r="BH125" s="250" t="n">
        <f aca="false">IF(N125="sníž. přenesená",J125,0)</f>
        <v>0</v>
      </c>
      <c r="BI125" s="250" t="n">
        <f aca="false">IF(N125="nulová",J125,0)</f>
        <v>0</v>
      </c>
      <c r="BJ125" s="3" t="s">
        <v>86</v>
      </c>
      <c r="BK125" s="250" t="n">
        <f aca="false">ROUND(I125*H125,2)</f>
        <v>0</v>
      </c>
      <c r="BL125" s="3" t="s">
        <v>256</v>
      </c>
      <c r="BM125" s="249" t="s">
        <v>186</v>
      </c>
    </row>
    <row r="126" s="31" customFormat="true" ht="16.5" hidden="false" customHeight="true" outlineLevel="0" collapsed="false">
      <c r="A126" s="24"/>
      <c r="B126" s="25"/>
      <c r="C126" s="237" t="s">
        <v>166</v>
      </c>
      <c r="D126" s="237" t="s">
        <v>162</v>
      </c>
      <c r="E126" s="238" t="s">
        <v>2627</v>
      </c>
      <c r="F126" s="239" t="s">
        <v>2628</v>
      </c>
      <c r="G126" s="240" t="s">
        <v>221</v>
      </c>
      <c r="H126" s="241" t="n">
        <v>3.612</v>
      </c>
      <c r="I126" s="242"/>
      <c r="J126" s="243" t="n">
        <f aca="false">ROUND(I126*H126,2)</f>
        <v>0</v>
      </c>
      <c r="K126" s="244"/>
      <c r="L126" s="30"/>
      <c r="M126" s="245"/>
      <c r="N126" s="246" t="s">
        <v>44</v>
      </c>
      <c r="O126" s="74"/>
      <c r="P126" s="247" t="n">
        <f aca="false">O126*H126</f>
        <v>0</v>
      </c>
      <c r="Q126" s="247" t="n">
        <v>0</v>
      </c>
      <c r="R126" s="247" t="n">
        <f aca="false">Q126*H126</f>
        <v>0</v>
      </c>
      <c r="S126" s="247" t="n">
        <v>0</v>
      </c>
      <c r="T126" s="248" t="n">
        <f aca="false">S126*H126</f>
        <v>0</v>
      </c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R126" s="249" t="s">
        <v>256</v>
      </c>
      <c r="AT126" s="249" t="s">
        <v>162</v>
      </c>
      <c r="AU126" s="249" t="s">
        <v>86</v>
      </c>
      <c r="AY126" s="3" t="s">
        <v>160</v>
      </c>
      <c r="BE126" s="250" t="n">
        <f aca="false">IF(N126="základní",J126,0)</f>
        <v>0</v>
      </c>
      <c r="BF126" s="250" t="n">
        <f aca="false">IF(N126="snížená",J126,0)</f>
        <v>0</v>
      </c>
      <c r="BG126" s="250" t="n">
        <f aca="false">IF(N126="zákl. přenesená",J126,0)</f>
        <v>0</v>
      </c>
      <c r="BH126" s="250" t="n">
        <f aca="false">IF(N126="sníž. přenesená",J126,0)</f>
        <v>0</v>
      </c>
      <c r="BI126" s="250" t="n">
        <f aca="false">IF(N126="nulová",J126,0)</f>
        <v>0</v>
      </c>
      <c r="BJ126" s="3" t="s">
        <v>86</v>
      </c>
      <c r="BK126" s="250" t="n">
        <f aca="false">ROUND(I126*H126,2)</f>
        <v>0</v>
      </c>
      <c r="BL126" s="3" t="s">
        <v>256</v>
      </c>
      <c r="BM126" s="249" t="s">
        <v>200</v>
      </c>
    </row>
    <row r="127" s="31" customFormat="true" ht="16.5" hidden="false" customHeight="true" outlineLevel="0" collapsed="false">
      <c r="A127" s="24"/>
      <c r="B127" s="25"/>
      <c r="C127" s="237" t="s">
        <v>182</v>
      </c>
      <c r="D127" s="237" t="s">
        <v>162</v>
      </c>
      <c r="E127" s="238" t="s">
        <v>2629</v>
      </c>
      <c r="F127" s="239" t="s">
        <v>2630</v>
      </c>
      <c r="G127" s="240" t="s">
        <v>221</v>
      </c>
      <c r="H127" s="241" t="n">
        <v>2.408</v>
      </c>
      <c r="I127" s="242"/>
      <c r="J127" s="243" t="n">
        <f aca="false">ROUND(I127*H127,2)</f>
        <v>0</v>
      </c>
      <c r="K127" s="244"/>
      <c r="L127" s="30"/>
      <c r="M127" s="245"/>
      <c r="N127" s="246" t="s">
        <v>44</v>
      </c>
      <c r="O127" s="74"/>
      <c r="P127" s="247" t="n">
        <f aca="false">O127*H127</f>
        <v>0</v>
      </c>
      <c r="Q127" s="247" t="n">
        <v>0</v>
      </c>
      <c r="R127" s="247" t="n">
        <f aca="false">Q127*H127</f>
        <v>0</v>
      </c>
      <c r="S127" s="247" t="n">
        <v>0</v>
      </c>
      <c r="T127" s="248" t="n">
        <f aca="false">S127*H127</f>
        <v>0</v>
      </c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R127" s="249" t="s">
        <v>256</v>
      </c>
      <c r="AT127" s="249" t="s">
        <v>162</v>
      </c>
      <c r="AU127" s="249" t="s">
        <v>86</v>
      </c>
      <c r="AY127" s="3" t="s">
        <v>160</v>
      </c>
      <c r="BE127" s="250" t="n">
        <f aca="false">IF(N127="základní",J127,0)</f>
        <v>0</v>
      </c>
      <c r="BF127" s="250" t="n">
        <f aca="false">IF(N127="snížená",J127,0)</f>
        <v>0</v>
      </c>
      <c r="BG127" s="250" t="n">
        <f aca="false">IF(N127="zákl. přenesená",J127,0)</f>
        <v>0</v>
      </c>
      <c r="BH127" s="250" t="n">
        <f aca="false">IF(N127="sníž. přenesená",J127,0)</f>
        <v>0</v>
      </c>
      <c r="BI127" s="250" t="n">
        <f aca="false">IF(N127="nulová",J127,0)</f>
        <v>0</v>
      </c>
      <c r="BJ127" s="3" t="s">
        <v>86</v>
      </c>
      <c r="BK127" s="250" t="n">
        <f aca="false">ROUND(I127*H127,2)</f>
        <v>0</v>
      </c>
      <c r="BL127" s="3" t="s">
        <v>256</v>
      </c>
      <c r="BM127" s="249" t="s">
        <v>210</v>
      </c>
    </row>
    <row r="128" s="31" customFormat="true" ht="16.5" hidden="false" customHeight="true" outlineLevel="0" collapsed="false">
      <c r="A128" s="24"/>
      <c r="B128" s="25"/>
      <c r="C128" s="237" t="s">
        <v>186</v>
      </c>
      <c r="D128" s="237" t="s">
        <v>162</v>
      </c>
      <c r="E128" s="238" t="s">
        <v>2631</v>
      </c>
      <c r="F128" s="239" t="s">
        <v>2632</v>
      </c>
      <c r="G128" s="240" t="s">
        <v>221</v>
      </c>
      <c r="H128" s="241" t="n">
        <v>4.816</v>
      </c>
      <c r="I128" s="242"/>
      <c r="J128" s="243" t="n">
        <f aca="false">ROUND(I128*H128,2)</f>
        <v>0</v>
      </c>
      <c r="K128" s="244"/>
      <c r="L128" s="30"/>
      <c r="M128" s="245"/>
      <c r="N128" s="246" t="s">
        <v>44</v>
      </c>
      <c r="O128" s="74"/>
      <c r="P128" s="247" t="n">
        <f aca="false">O128*H128</f>
        <v>0</v>
      </c>
      <c r="Q128" s="247" t="n">
        <v>0</v>
      </c>
      <c r="R128" s="247" t="n">
        <f aca="false">Q128*H128</f>
        <v>0</v>
      </c>
      <c r="S128" s="247" t="n">
        <v>0</v>
      </c>
      <c r="T128" s="248" t="n">
        <f aca="false">S128*H128</f>
        <v>0</v>
      </c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R128" s="249" t="s">
        <v>256</v>
      </c>
      <c r="AT128" s="249" t="s">
        <v>162</v>
      </c>
      <c r="AU128" s="249" t="s">
        <v>86</v>
      </c>
      <c r="AY128" s="3" t="s">
        <v>160</v>
      </c>
      <c r="BE128" s="250" t="n">
        <f aca="false">IF(N128="základní",J128,0)</f>
        <v>0</v>
      </c>
      <c r="BF128" s="250" t="n">
        <f aca="false">IF(N128="snížená",J128,0)</f>
        <v>0</v>
      </c>
      <c r="BG128" s="250" t="n">
        <f aca="false">IF(N128="zákl. přenesená",J128,0)</f>
        <v>0</v>
      </c>
      <c r="BH128" s="250" t="n">
        <f aca="false">IF(N128="sníž. přenesená",J128,0)</f>
        <v>0</v>
      </c>
      <c r="BI128" s="250" t="n">
        <f aca="false">IF(N128="nulová",J128,0)</f>
        <v>0</v>
      </c>
      <c r="BJ128" s="3" t="s">
        <v>86</v>
      </c>
      <c r="BK128" s="250" t="n">
        <f aca="false">ROUND(I128*H128,2)</f>
        <v>0</v>
      </c>
      <c r="BL128" s="3" t="s">
        <v>256</v>
      </c>
      <c r="BM128" s="249" t="s">
        <v>225</v>
      </c>
    </row>
    <row r="129" s="31" customFormat="true" ht="16.5" hidden="false" customHeight="true" outlineLevel="0" collapsed="false">
      <c r="A129" s="24"/>
      <c r="B129" s="25"/>
      <c r="C129" s="237" t="s">
        <v>193</v>
      </c>
      <c r="D129" s="237" t="s">
        <v>162</v>
      </c>
      <c r="E129" s="238" t="s">
        <v>2633</v>
      </c>
      <c r="F129" s="239" t="s">
        <v>2634</v>
      </c>
      <c r="G129" s="240" t="s">
        <v>221</v>
      </c>
      <c r="H129" s="241" t="n">
        <v>3.01</v>
      </c>
      <c r="I129" s="242"/>
      <c r="J129" s="243" t="n">
        <f aca="false">ROUND(I129*H129,2)</f>
        <v>0</v>
      </c>
      <c r="K129" s="244"/>
      <c r="L129" s="30"/>
      <c r="M129" s="245"/>
      <c r="N129" s="246" t="s">
        <v>44</v>
      </c>
      <c r="O129" s="74"/>
      <c r="P129" s="247" t="n">
        <f aca="false">O129*H129</f>
        <v>0</v>
      </c>
      <c r="Q129" s="247" t="n">
        <v>0</v>
      </c>
      <c r="R129" s="247" t="n">
        <f aca="false">Q129*H129</f>
        <v>0</v>
      </c>
      <c r="S129" s="247" t="n">
        <v>0</v>
      </c>
      <c r="T129" s="248" t="n">
        <f aca="false">S129*H129</f>
        <v>0</v>
      </c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R129" s="249" t="s">
        <v>256</v>
      </c>
      <c r="AT129" s="249" t="s">
        <v>162</v>
      </c>
      <c r="AU129" s="249" t="s">
        <v>86</v>
      </c>
      <c r="AY129" s="3" t="s">
        <v>160</v>
      </c>
      <c r="BE129" s="250" t="n">
        <f aca="false">IF(N129="základní",J129,0)</f>
        <v>0</v>
      </c>
      <c r="BF129" s="250" t="n">
        <f aca="false">IF(N129="snížená",J129,0)</f>
        <v>0</v>
      </c>
      <c r="BG129" s="250" t="n">
        <f aca="false">IF(N129="zákl. přenesená",J129,0)</f>
        <v>0</v>
      </c>
      <c r="BH129" s="250" t="n">
        <f aca="false">IF(N129="sníž. přenesená",J129,0)</f>
        <v>0</v>
      </c>
      <c r="BI129" s="250" t="n">
        <f aca="false">IF(N129="nulová",J129,0)</f>
        <v>0</v>
      </c>
      <c r="BJ129" s="3" t="s">
        <v>86</v>
      </c>
      <c r="BK129" s="250" t="n">
        <f aca="false">ROUND(I129*H129,2)</f>
        <v>0</v>
      </c>
      <c r="BL129" s="3" t="s">
        <v>256</v>
      </c>
      <c r="BM129" s="249" t="s">
        <v>240</v>
      </c>
    </row>
    <row r="130" s="31" customFormat="true" ht="16.5" hidden="false" customHeight="true" outlineLevel="0" collapsed="false">
      <c r="A130" s="24"/>
      <c r="B130" s="25"/>
      <c r="C130" s="237" t="s">
        <v>200</v>
      </c>
      <c r="D130" s="237" t="s">
        <v>162</v>
      </c>
      <c r="E130" s="238" t="s">
        <v>2635</v>
      </c>
      <c r="F130" s="239" t="s">
        <v>2636</v>
      </c>
      <c r="G130" s="240" t="s">
        <v>221</v>
      </c>
      <c r="H130" s="241" t="n">
        <v>6.02</v>
      </c>
      <c r="I130" s="242"/>
      <c r="J130" s="243" t="n">
        <f aca="false">ROUND(I130*H130,2)</f>
        <v>0</v>
      </c>
      <c r="K130" s="244"/>
      <c r="L130" s="30"/>
      <c r="M130" s="245"/>
      <c r="N130" s="246" t="s">
        <v>44</v>
      </c>
      <c r="O130" s="74"/>
      <c r="P130" s="247" t="n">
        <f aca="false">O130*H130</f>
        <v>0</v>
      </c>
      <c r="Q130" s="247" t="n">
        <v>0</v>
      </c>
      <c r="R130" s="247" t="n">
        <f aca="false">Q130*H130</f>
        <v>0</v>
      </c>
      <c r="S130" s="247" t="n">
        <v>0</v>
      </c>
      <c r="T130" s="248" t="n">
        <f aca="false">S130*H130</f>
        <v>0</v>
      </c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R130" s="249" t="s">
        <v>256</v>
      </c>
      <c r="AT130" s="249" t="s">
        <v>162</v>
      </c>
      <c r="AU130" s="249" t="s">
        <v>86</v>
      </c>
      <c r="AY130" s="3" t="s">
        <v>160</v>
      </c>
      <c r="BE130" s="250" t="n">
        <f aca="false">IF(N130="základní",J130,0)</f>
        <v>0</v>
      </c>
      <c r="BF130" s="250" t="n">
        <f aca="false">IF(N130="snížená",J130,0)</f>
        <v>0</v>
      </c>
      <c r="BG130" s="250" t="n">
        <f aca="false">IF(N130="zákl. přenesená",J130,0)</f>
        <v>0</v>
      </c>
      <c r="BH130" s="250" t="n">
        <f aca="false">IF(N130="sníž. přenesená",J130,0)</f>
        <v>0</v>
      </c>
      <c r="BI130" s="250" t="n">
        <f aca="false">IF(N130="nulová",J130,0)</f>
        <v>0</v>
      </c>
      <c r="BJ130" s="3" t="s">
        <v>86</v>
      </c>
      <c r="BK130" s="250" t="n">
        <f aca="false">ROUND(I130*H130,2)</f>
        <v>0</v>
      </c>
      <c r="BL130" s="3" t="s">
        <v>256</v>
      </c>
      <c r="BM130" s="249" t="s">
        <v>256</v>
      </c>
    </row>
    <row r="131" s="31" customFormat="true" ht="16.5" hidden="false" customHeight="true" outlineLevel="0" collapsed="false">
      <c r="A131" s="24"/>
      <c r="B131" s="25"/>
      <c r="C131" s="237" t="s">
        <v>204</v>
      </c>
      <c r="D131" s="237" t="s">
        <v>162</v>
      </c>
      <c r="E131" s="238" t="s">
        <v>2637</v>
      </c>
      <c r="F131" s="239" t="s">
        <v>2638</v>
      </c>
      <c r="G131" s="240" t="s">
        <v>221</v>
      </c>
      <c r="H131" s="241" t="n">
        <v>30.1</v>
      </c>
      <c r="I131" s="242"/>
      <c r="J131" s="243" t="n">
        <f aca="false">ROUND(I131*H131,2)</f>
        <v>0</v>
      </c>
      <c r="K131" s="244"/>
      <c r="L131" s="30"/>
      <c r="M131" s="245"/>
      <c r="N131" s="246" t="s">
        <v>44</v>
      </c>
      <c r="O131" s="74"/>
      <c r="P131" s="247" t="n">
        <f aca="false">O131*H131</f>
        <v>0</v>
      </c>
      <c r="Q131" s="247" t="n">
        <v>0</v>
      </c>
      <c r="R131" s="247" t="n">
        <f aca="false">Q131*H131</f>
        <v>0</v>
      </c>
      <c r="S131" s="247" t="n">
        <v>0</v>
      </c>
      <c r="T131" s="248" t="n">
        <f aca="false">S131*H131</f>
        <v>0</v>
      </c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R131" s="249" t="s">
        <v>256</v>
      </c>
      <c r="AT131" s="249" t="s">
        <v>162</v>
      </c>
      <c r="AU131" s="249" t="s">
        <v>86</v>
      </c>
      <c r="AY131" s="3" t="s">
        <v>160</v>
      </c>
      <c r="BE131" s="250" t="n">
        <f aca="false">IF(N131="základní",J131,0)</f>
        <v>0</v>
      </c>
      <c r="BF131" s="250" t="n">
        <f aca="false">IF(N131="snížená",J131,0)</f>
        <v>0</v>
      </c>
      <c r="BG131" s="250" t="n">
        <f aca="false">IF(N131="zákl. přenesená",J131,0)</f>
        <v>0</v>
      </c>
      <c r="BH131" s="250" t="n">
        <f aca="false">IF(N131="sníž. přenesená",J131,0)</f>
        <v>0</v>
      </c>
      <c r="BI131" s="250" t="n">
        <f aca="false">IF(N131="nulová",J131,0)</f>
        <v>0</v>
      </c>
      <c r="BJ131" s="3" t="s">
        <v>86</v>
      </c>
      <c r="BK131" s="250" t="n">
        <f aca="false">ROUND(I131*H131,2)</f>
        <v>0</v>
      </c>
      <c r="BL131" s="3" t="s">
        <v>256</v>
      </c>
      <c r="BM131" s="249" t="s">
        <v>267</v>
      </c>
    </row>
    <row r="132" s="31" customFormat="true" ht="16.5" hidden="false" customHeight="true" outlineLevel="0" collapsed="false">
      <c r="A132" s="24"/>
      <c r="B132" s="25"/>
      <c r="C132" s="237" t="s">
        <v>210</v>
      </c>
      <c r="D132" s="237" t="s">
        <v>162</v>
      </c>
      <c r="E132" s="238" t="s">
        <v>2639</v>
      </c>
      <c r="F132" s="239" t="s">
        <v>2640</v>
      </c>
      <c r="G132" s="240" t="s">
        <v>221</v>
      </c>
      <c r="H132" s="241" t="n">
        <v>21.07</v>
      </c>
      <c r="I132" s="242"/>
      <c r="J132" s="243" t="n">
        <f aca="false">ROUND(I132*H132,2)</f>
        <v>0</v>
      </c>
      <c r="K132" s="244"/>
      <c r="L132" s="30"/>
      <c r="M132" s="245"/>
      <c r="N132" s="246" t="s">
        <v>44</v>
      </c>
      <c r="O132" s="74"/>
      <c r="P132" s="247" t="n">
        <f aca="false">O132*H132</f>
        <v>0</v>
      </c>
      <c r="Q132" s="247" t="n">
        <v>0</v>
      </c>
      <c r="R132" s="247" t="n">
        <f aca="false">Q132*H132</f>
        <v>0</v>
      </c>
      <c r="S132" s="247" t="n">
        <v>0</v>
      </c>
      <c r="T132" s="248" t="n">
        <f aca="false">S132*H132</f>
        <v>0</v>
      </c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R132" s="249" t="s">
        <v>256</v>
      </c>
      <c r="AT132" s="249" t="s">
        <v>162</v>
      </c>
      <c r="AU132" s="249" t="s">
        <v>86</v>
      </c>
      <c r="AY132" s="3" t="s">
        <v>160</v>
      </c>
      <c r="BE132" s="250" t="n">
        <f aca="false">IF(N132="základní",J132,0)</f>
        <v>0</v>
      </c>
      <c r="BF132" s="250" t="n">
        <f aca="false">IF(N132="snížená",J132,0)</f>
        <v>0</v>
      </c>
      <c r="BG132" s="250" t="n">
        <f aca="false">IF(N132="zákl. přenesená",J132,0)</f>
        <v>0</v>
      </c>
      <c r="BH132" s="250" t="n">
        <f aca="false">IF(N132="sníž. přenesená",J132,0)</f>
        <v>0</v>
      </c>
      <c r="BI132" s="250" t="n">
        <f aca="false">IF(N132="nulová",J132,0)</f>
        <v>0</v>
      </c>
      <c r="BJ132" s="3" t="s">
        <v>86</v>
      </c>
      <c r="BK132" s="250" t="n">
        <f aca="false">ROUND(I132*H132,2)</f>
        <v>0</v>
      </c>
      <c r="BL132" s="3" t="s">
        <v>256</v>
      </c>
      <c r="BM132" s="249" t="s">
        <v>282</v>
      </c>
    </row>
    <row r="133" s="31" customFormat="true" ht="16.5" hidden="false" customHeight="true" outlineLevel="0" collapsed="false">
      <c r="A133" s="24"/>
      <c r="B133" s="25"/>
      <c r="C133" s="237" t="s">
        <v>218</v>
      </c>
      <c r="D133" s="237" t="s">
        <v>162</v>
      </c>
      <c r="E133" s="238" t="s">
        <v>2641</v>
      </c>
      <c r="F133" s="239" t="s">
        <v>2642</v>
      </c>
      <c r="G133" s="240" t="s">
        <v>221</v>
      </c>
      <c r="H133" s="241" t="n">
        <v>3.01</v>
      </c>
      <c r="I133" s="242"/>
      <c r="J133" s="243" t="n">
        <f aca="false">ROUND(I133*H133,2)</f>
        <v>0</v>
      </c>
      <c r="K133" s="244"/>
      <c r="L133" s="30"/>
      <c r="M133" s="245"/>
      <c r="N133" s="246" t="s">
        <v>44</v>
      </c>
      <c r="O133" s="74"/>
      <c r="P133" s="247" t="n">
        <f aca="false">O133*H133</f>
        <v>0</v>
      </c>
      <c r="Q133" s="247" t="n">
        <v>0</v>
      </c>
      <c r="R133" s="247" t="n">
        <f aca="false">Q133*H133</f>
        <v>0</v>
      </c>
      <c r="S133" s="247" t="n">
        <v>0</v>
      </c>
      <c r="T133" s="248" t="n">
        <f aca="false">S133*H133</f>
        <v>0</v>
      </c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R133" s="249" t="s">
        <v>256</v>
      </c>
      <c r="AT133" s="249" t="s">
        <v>162</v>
      </c>
      <c r="AU133" s="249" t="s">
        <v>86</v>
      </c>
      <c r="AY133" s="3" t="s">
        <v>160</v>
      </c>
      <c r="BE133" s="250" t="n">
        <f aca="false">IF(N133="základní",J133,0)</f>
        <v>0</v>
      </c>
      <c r="BF133" s="250" t="n">
        <f aca="false">IF(N133="snížená",J133,0)</f>
        <v>0</v>
      </c>
      <c r="BG133" s="250" t="n">
        <f aca="false">IF(N133="zákl. přenesená",J133,0)</f>
        <v>0</v>
      </c>
      <c r="BH133" s="250" t="n">
        <f aca="false">IF(N133="sníž. přenesená",J133,0)</f>
        <v>0</v>
      </c>
      <c r="BI133" s="250" t="n">
        <f aca="false">IF(N133="nulová",J133,0)</f>
        <v>0</v>
      </c>
      <c r="BJ133" s="3" t="s">
        <v>86</v>
      </c>
      <c r="BK133" s="250" t="n">
        <f aca="false">ROUND(I133*H133,2)</f>
        <v>0</v>
      </c>
      <c r="BL133" s="3" t="s">
        <v>256</v>
      </c>
      <c r="BM133" s="249" t="s">
        <v>291</v>
      </c>
    </row>
    <row r="134" s="31" customFormat="true" ht="16.5" hidden="false" customHeight="true" outlineLevel="0" collapsed="false">
      <c r="A134" s="24"/>
      <c r="B134" s="25"/>
      <c r="C134" s="237" t="s">
        <v>225</v>
      </c>
      <c r="D134" s="237" t="s">
        <v>162</v>
      </c>
      <c r="E134" s="238" t="s">
        <v>2643</v>
      </c>
      <c r="F134" s="239" t="s">
        <v>2644</v>
      </c>
      <c r="G134" s="240" t="s">
        <v>259</v>
      </c>
      <c r="H134" s="241" t="n">
        <v>7.224</v>
      </c>
      <c r="I134" s="242"/>
      <c r="J134" s="243" t="n">
        <f aca="false">ROUND(I134*H134,2)</f>
        <v>0</v>
      </c>
      <c r="K134" s="244"/>
      <c r="L134" s="30"/>
      <c r="M134" s="245"/>
      <c r="N134" s="246" t="s">
        <v>44</v>
      </c>
      <c r="O134" s="74"/>
      <c r="P134" s="247" t="n">
        <f aca="false">O134*H134</f>
        <v>0</v>
      </c>
      <c r="Q134" s="247" t="n">
        <v>0</v>
      </c>
      <c r="R134" s="247" t="n">
        <f aca="false">Q134*H134</f>
        <v>0</v>
      </c>
      <c r="S134" s="247" t="n">
        <v>0</v>
      </c>
      <c r="T134" s="248" t="n">
        <f aca="false">S134*H134</f>
        <v>0</v>
      </c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R134" s="249" t="s">
        <v>256</v>
      </c>
      <c r="AT134" s="249" t="s">
        <v>162</v>
      </c>
      <c r="AU134" s="249" t="s">
        <v>86</v>
      </c>
      <c r="AY134" s="3" t="s">
        <v>160</v>
      </c>
      <c r="BE134" s="250" t="n">
        <f aca="false">IF(N134="základní",J134,0)</f>
        <v>0</v>
      </c>
      <c r="BF134" s="250" t="n">
        <f aca="false">IF(N134="snížená",J134,0)</f>
        <v>0</v>
      </c>
      <c r="BG134" s="250" t="n">
        <f aca="false">IF(N134="zákl. přenesená",J134,0)</f>
        <v>0</v>
      </c>
      <c r="BH134" s="250" t="n">
        <f aca="false">IF(N134="sníž. přenesená",J134,0)</f>
        <v>0</v>
      </c>
      <c r="BI134" s="250" t="n">
        <f aca="false">IF(N134="nulová",J134,0)</f>
        <v>0</v>
      </c>
      <c r="BJ134" s="3" t="s">
        <v>86</v>
      </c>
      <c r="BK134" s="250" t="n">
        <f aca="false">ROUND(I134*H134,2)</f>
        <v>0</v>
      </c>
      <c r="BL134" s="3" t="s">
        <v>256</v>
      </c>
      <c r="BM134" s="249" t="s">
        <v>301</v>
      </c>
    </row>
    <row r="135" s="31" customFormat="true" ht="16.5" hidden="false" customHeight="true" outlineLevel="0" collapsed="false">
      <c r="A135" s="24"/>
      <c r="B135" s="25"/>
      <c r="C135" s="237" t="s">
        <v>232</v>
      </c>
      <c r="D135" s="237" t="s">
        <v>162</v>
      </c>
      <c r="E135" s="238" t="s">
        <v>2645</v>
      </c>
      <c r="F135" s="239" t="s">
        <v>2646</v>
      </c>
      <c r="G135" s="240" t="s">
        <v>259</v>
      </c>
      <c r="H135" s="241" t="n">
        <v>7.224</v>
      </c>
      <c r="I135" s="242"/>
      <c r="J135" s="243" t="n">
        <f aca="false">ROUND(I135*H135,2)</f>
        <v>0</v>
      </c>
      <c r="K135" s="244"/>
      <c r="L135" s="30"/>
      <c r="M135" s="245"/>
      <c r="N135" s="246" t="s">
        <v>44</v>
      </c>
      <c r="O135" s="74"/>
      <c r="P135" s="247" t="n">
        <f aca="false">O135*H135</f>
        <v>0</v>
      </c>
      <c r="Q135" s="247" t="n">
        <v>0</v>
      </c>
      <c r="R135" s="247" t="n">
        <f aca="false">Q135*H135</f>
        <v>0</v>
      </c>
      <c r="S135" s="247" t="n">
        <v>0</v>
      </c>
      <c r="T135" s="248" t="n">
        <f aca="false">S135*H135</f>
        <v>0</v>
      </c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R135" s="249" t="s">
        <v>256</v>
      </c>
      <c r="AT135" s="249" t="s">
        <v>162</v>
      </c>
      <c r="AU135" s="249" t="s">
        <v>86</v>
      </c>
      <c r="AY135" s="3" t="s">
        <v>160</v>
      </c>
      <c r="BE135" s="250" t="n">
        <f aca="false">IF(N135="základní",J135,0)</f>
        <v>0</v>
      </c>
      <c r="BF135" s="250" t="n">
        <f aca="false">IF(N135="snížená",J135,0)</f>
        <v>0</v>
      </c>
      <c r="BG135" s="250" t="n">
        <f aca="false">IF(N135="zákl. přenesená",J135,0)</f>
        <v>0</v>
      </c>
      <c r="BH135" s="250" t="n">
        <f aca="false">IF(N135="sníž. přenesená",J135,0)</f>
        <v>0</v>
      </c>
      <c r="BI135" s="250" t="n">
        <f aca="false">IF(N135="nulová",J135,0)</f>
        <v>0</v>
      </c>
      <c r="BJ135" s="3" t="s">
        <v>86</v>
      </c>
      <c r="BK135" s="250" t="n">
        <f aca="false">ROUND(I135*H135,2)</f>
        <v>0</v>
      </c>
      <c r="BL135" s="3" t="s">
        <v>256</v>
      </c>
      <c r="BM135" s="249" t="s">
        <v>310</v>
      </c>
    </row>
    <row r="136" s="31" customFormat="true" ht="16.5" hidden="false" customHeight="true" outlineLevel="0" collapsed="false">
      <c r="A136" s="24"/>
      <c r="B136" s="25"/>
      <c r="C136" s="237" t="s">
        <v>240</v>
      </c>
      <c r="D136" s="237" t="s">
        <v>162</v>
      </c>
      <c r="E136" s="238" t="s">
        <v>2647</v>
      </c>
      <c r="F136" s="239" t="s">
        <v>2648</v>
      </c>
      <c r="G136" s="240" t="s">
        <v>259</v>
      </c>
      <c r="H136" s="241" t="n">
        <v>3.612</v>
      </c>
      <c r="I136" s="242"/>
      <c r="J136" s="243" t="n">
        <f aca="false">ROUND(I136*H136,2)</f>
        <v>0</v>
      </c>
      <c r="K136" s="244"/>
      <c r="L136" s="30"/>
      <c r="M136" s="245"/>
      <c r="N136" s="246" t="s">
        <v>44</v>
      </c>
      <c r="O136" s="74"/>
      <c r="P136" s="247" t="n">
        <f aca="false">O136*H136</f>
        <v>0</v>
      </c>
      <c r="Q136" s="247" t="n">
        <v>0</v>
      </c>
      <c r="R136" s="247" t="n">
        <f aca="false">Q136*H136</f>
        <v>0</v>
      </c>
      <c r="S136" s="247" t="n">
        <v>0</v>
      </c>
      <c r="T136" s="248" t="n">
        <f aca="false">S136*H136</f>
        <v>0</v>
      </c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R136" s="249" t="s">
        <v>256</v>
      </c>
      <c r="AT136" s="249" t="s">
        <v>162</v>
      </c>
      <c r="AU136" s="249" t="s">
        <v>86</v>
      </c>
      <c r="AY136" s="3" t="s">
        <v>160</v>
      </c>
      <c r="BE136" s="250" t="n">
        <f aca="false">IF(N136="základní",J136,0)</f>
        <v>0</v>
      </c>
      <c r="BF136" s="250" t="n">
        <f aca="false">IF(N136="snížená",J136,0)</f>
        <v>0</v>
      </c>
      <c r="BG136" s="250" t="n">
        <f aca="false">IF(N136="zákl. přenesená",J136,0)</f>
        <v>0</v>
      </c>
      <c r="BH136" s="250" t="n">
        <f aca="false">IF(N136="sníž. přenesená",J136,0)</f>
        <v>0</v>
      </c>
      <c r="BI136" s="250" t="n">
        <f aca="false">IF(N136="nulová",J136,0)</f>
        <v>0</v>
      </c>
      <c r="BJ136" s="3" t="s">
        <v>86</v>
      </c>
      <c r="BK136" s="250" t="n">
        <f aca="false">ROUND(I136*H136,2)</f>
        <v>0</v>
      </c>
      <c r="BL136" s="3" t="s">
        <v>256</v>
      </c>
      <c r="BM136" s="249" t="s">
        <v>324</v>
      </c>
    </row>
    <row r="137" s="31" customFormat="true" ht="16.5" hidden="false" customHeight="true" outlineLevel="0" collapsed="false">
      <c r="A137" s="24"/>
      <c r="B137" s="25"/>
      <c r="C137" s="237" t="s">
        <v>7</v>
      </c>
      <c r="D137" s="237" t="s">
        <v>162</v>
      </c>
      <c r="E137" s="238" t="s">
        <v>2649</v>
      </c>
      <c r="F137" s="239" t="s">
        <v>2650</v>
      </c>
      <c r="G137" s="240" t="s">
        <v>259</v>
      </c>
      <c r="H137" s="241" t="n">
        <v>1.204</v>
      </c>
      <c r="I137" s="242"/>
      <c r="J137" s="243" t="n">
        <f aca="false">ROUND(I137*H137,2)</f>
        <v>0</v>
      </c>
      <c r="K137" s="244"/>
      <c r="L137" s="30"/>
      <c r="M137" s="245"/>
      <c r="N137" s="246" t="s">
        <v>44</v>
      </c>
      <c r="O137" s="74"/>
      <c r="P137" s="247" t="n">
        <f aca="false">O137*H137</f>
        <v>0</v>
      </c>
      <c r="Q137" s="247" t="n">
        <v>0</v>
      </c>
      <c r="R137" s="247" t="n">
        <f aca="false">Q137*H137</f>
        <v>0</v>
      </c>
      <c r="S137" s="247" t="n">
        <v>0</v>
      </c>
      <c r="T137" s="248" t="n">
        <f aca="false">S137*H137</f>
        <v>0</v>
      </c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R137" s="249" t="s">
        <v>256</v>
      </c>
      <c r="AT137" s="249" t="s">
        <v>162</v>
      </c>
      <c r="AU137" s="249" t="s">
        <v>86</v>
      </c>
      <c r="AY137" s="3" t="s">
        <v>160</v>
      </c>
      <c r="BE137" s="250" t="n">
        <f aca="false">IF(N137="základní",J137,0)</f>
        <v>0</v>
      </c>
      <c r="BF137" s="250" t="n">
        <f aca="false">IF(N137="snížená",J137,0)</f>
        <v>0</v>
      </c>
      <c r="BG137" s="250" t="n">
        <f aca="false">IF(N137="zákl. přenesená",J137,0)</f>
        <v>0</v>
      </c>
      <c r="BH137" s="250" t="n">
        <f aca="false">IF(N137="sníž. přenesená",J137,0)</f>
        <v>0</v>
      </c>
      <c r="BI137" s="250" t="n">
        <f aca="false">IF(N137="nulová",J137,0)</f>
        <v>0</v>
      </c>
      <c r="BJ137" s="3" t="s">
        <v>86</v>
      </c>
      <c r="BK137" s="250" t="n">
        <f aca="false">ROUND(I137*H137,2)</f>
        <v>0</v>
      </c>
      <c r="BL137" s="3" t="s">
        <v>256</v>
      </c>
      <c r="BM137" s="249" t="s">
        <v>333</v>
      </c>
    </row>
    <row r="138" s="31" customFormat="true" ht="16.5" hidden="false" customHeight="true" outlineLevel="0" collapsed="false">
      <c r="A138" s="24"/>
      <c r="B138" s="25"/>
      <c r="C138" s="237" t="s">
        <v>256</v>
      </c>
      <c r="D138" s="237" t="s">
        <v>162</v>
      </c>
      <c r="E138" s="238" t="s">
        <v>2651</v>
      </c>
      <c r="F138" s="239" t="s">
        <v>2652</v>
      </c>
      <c r="G138" s="240" t="s">
        <v>259</v>
      </c>
      <c r="H138" s="241" t="n">
        <v>1.204</v>
      </c>
      <c r="I138" s="242"/>
      <c r="J138" s="243" t="n">
        <f aca="false">ROUND(I138*H138,2)</f>
        <v>0</v>
      </c>
      <c r="K138" s="244"/>
      <c r="L138" s="30"/>
      <c r="M138" s="245"/>
      <c r="N138" s="246" t="s">
        <v>44</v>
      </c>
      <c r="O138" s="74"/>
      <c r="P138" s="247" t="n">
        <f aca="false">O138*H138</f>
        <v>0</v>
      </c>
      <c r="Q138" s="247" t="n">
        <v>0</v>
      </c>
      <c r="R138" s="247" t="n">
        <f aca="false">Q138*H138</f>
        <v>0</v>
      </c>
      <c r="S138" s="247" t="n">
        <v>0</v>
      </c>
      <c r="T138" s="248" t="n">
        <f aca="false">S138*H138</f>
        <v>0</v>
      </c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R138" s="249" t="s">
        <v>256</v>
      </c>
      <c r="AT138" s="249" t="s">
        <v>162</v>
      </c>
      <c r="AU138" s="249" t="s">
        <v>86</v>
      </c>
      <c r="AY138" s="3" t="s">
        <v>160</v>
      </c>
      <c r="BE138" s="250" t="n">
        <f aca="false">IF(N138="základní",J138,0)</f>
        <v>0</v>
      </c>
      <c r="BF138" s="250" t="n">
        <f aca="false">IF(N138="snížená",J138,0)</f>
        <v>0</v>
      </c>
      <c r="BG138" s="250" t="n">
        <f aca="false">IF(N138="zákl. přenesená",J138,0)</f>
        <v>0</v>
      </c>
      <c r="BH138" s="250" t="n">
        <f aca="false">IF(N138="sníž. přenesená",J138,0)</f>
        <v>0</v>
      </c>
      <c r="BI138" s="250" t="n">
        <f aca="false">IF(N138="nulová",J138,0)</f>
        <v>0</v>
      </c>
      <c r="BJ138" s="3" t="s">
        <v>86</v>
      </c>
      <c r="BK138" s="250" t="n">
        <f aca="false">ROUND(I138*H138,2)</f>
        <v>0</v>
      </c>
      <c r="BL138" s="3" t="s">
        <v>256</v>
      </c>
      <c r="BM138" s="249" t="s">
        <v>331</v>
      </c>
    </row>
    <row r="139" s="31" customFormat="true" ht="16.5" hidden="false" customHeight="true" outlineLevel="0" collapsed="false">
      <c r="A139" s="24"/>
      <c r="B139" s="25"/>
      <c r="C139" s="237" t="s">
        <v>261</v>
      </c>
      <c r="D139" s="237" t="s">
        <v>162</v>
      </c>
      <c r="E139" s="238" t="s">
        <v>2653</v>
      </c>
      <c r="F139" s="239" t="s">
        <v>2654</v>
      </c>
      <c r="G139" s="240" t="s">
        <v>259</v>
      </c>
      <c r="H139" s="241" t="n">
        <v>0.602</v>
      </c>
      <c r="I139" s="242"/>
      <c r="J139" s="243" t="n">
        <f aca="false">ROUND(I139*H139,2)</f>
        <v>0</v>
      </c>
      <c r="K139" s="244"/>
      <c r="L139" s="30"/>
      <c r="M139" s="245"/>
      <c r="N139" s="246" t="s">
        <v>44</v>
      </c>
      <c r="O139" s="74"/>
      <c r="P139" s="247" t="n">
        <f aca="false">O139*H139</f>
        <v>0</v>
      </c>
      <c r="Q139" s="247" t="n">
        <v>0</v>
      </c>
      <c r="R139" s="247" t="n">
        <f aca="false">Q139*H139</f>
        <v>0</v>
      </c>
      <c r="S139" s="247" t="n">
        <v>0</v>
      </c>
      <c r="T139" s="248" t="n">
        <f aca="false">S139*H139</f>
        <v>0</v>
      </c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R139" s="249" t="s">
        <v>256</v>
      </c>
      <c r="AT139" s="249" t="s">
        <v>162</v>
      </c>
      <c r="AU139" s="249" t="s">
        <v>86</v>
      </c>
      <c r="AY139" s="3" t="s">
        <v>160</v>
      </c>
      <c r="BE139" s="250" t="n">
        <f aca="false">IF(N139="základní",J139,0)</f>
        <v>0</v>
      </c>
      <c r="BF139" s="250" t="n">
        <f aca="false">IF(N139="snížená",J139,0)</f>
        <v>0</v>
      </c>
      <c r="BG139" s="250" t="n">
        <f aca="false">IF(N139="zákl. přenesená",J139,0)</f>
        <v>0</v>
      </c>
      <c r="BH139" s="250" t="n">
        <f aca="false">IF(N139="sníž. přenesená",J139,0)</f>
        <v>0</v>
      </c>
      <c r="BI139" s="250" t="n">
        <f aca="false">IF(N139="nulová",J139,0)</f>
        <v>0</v>
      </c>
      <c r="BJ139" s="3" t="s">
        <v>86</v>
      </c>
      <c r="BK139" s="250" t="n">
        <f aca="false">ROUND(I139*H139,2)</f>
        <v>0</v>
      </c>
      <c r="BL139" s="3" t="s">
        <v>256</v>
      </c>
      <c r="BM139" s="249" t="s">
        <v>348</v>
      </c>
    </row>
    <row r="140" s="31" customFormat="true" ht="21.75" hidden="false" customHeight="true" outlineLevel="0" collapsed="false">
      <c r="A140" s="24"/>
      <c r="B140" s="25"/>
      <c r="C140" s="237" t="s">
        <v>267</v>
      </c>
      <c r="D140" s="237" t="s">
        <v>162</v>
      </c>
      <c r="E140" s="238" t="s">
        <v>2655</v>
      </c>
      <c r="F140" s="239" t="s">
        <v>2656</v>
      </c>
      <c r="G140" s="240" t="s">
        <v>259</v>
      </c>
      <c r="H140" s="241" t="n">
        <v>1.806</v>
      </c>
      <c r="I140" s="242"/>
      <c r="J140" s="243" t="n">
        <f aca="false">ROUND(I140*H140,2)</f>
        <v>0</v>
      </c>
      <c r="K140" s="244"/>
      <c r="L140" s="30"/>
      <c r="M140" s="245"/>
      <c r="N140" s="246" t="s">
        <v>44</v>
      </c>
      <c r="O140" s="74"/>
      <c r="P140" s="247" t="n">
        <f aca="false">O140*H140</f>
        <v>0</v>
      </c>
      <c r="Q140" s="247" t="n">
        <v>0</v>
      </c>
      <c r="R140" s="247" t="n">
        <f aca="false">Q140*H140</f>
        <v>0</v>
      </c>
      <c r="S140" s="247" t="n">
        <v>0</v>
      </c>
      <c r="T140" s="248" t="n">
        <f aca="false">S140*H140</f>
        <v>0</v>
      </c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R140" s="249" t="s">
        <v>256</v>
      </c>
      <c r="AT140" s="249" t="s">
        <v>162</v>
      </c>
      <c r="AU140" s="249" t="s">
        <v>86</v>
      </c>
      <c r="AY140" s="3" t="s">
        <v>160</v>
      </c>
      <c r="BE140" s="250" t="n">
        <f aca="false">IF(N140="základní",J140,0)</f>
        <v>0</v>
      </c>
      <c r="BF140" s="250" t="n">
        <f aca="false">IF(N140="snížená",J140,0)</f>
        <v>0</v>
      </c>
      <c r="BG140" s="250" t="n">
        <f aca="false">IF(N140="zákl. přenesená",J140,0)</f>
        <v>0</v>
      </c>
      <c r="BH140" s="250" t="n">
        <f aca="false">IF(N140="sníž. přenesená",J140,0)</f>
        <v>0</v>
      </c>
      <c r="BI140" s="250" t="n">
        <f aca="false">IF(N140="nulová",J140,0)</f>
        <v>0</v>
      </c>
      <c r="BJ140" s="3" t="s">
        <v>86</v>
      </c>
      <c r="BK140" s="250" t="n">
        <f aca="false">ROUND(I140*H140,2)</f>
        <v>0</v>
      </c>
      <c r="BL140" s="3" t="s">
        <v>256</v>
      </c>
      <c r="BM140" s="249" t="s">
        <v>356</v>
      </c>
    </row>
    <row r="141" s="31" customFormat="true" ht="21.75" hidden="false" customHeight="true" outlineLevel="0" collapsed="false">
      <c r="A141" s="24"/>
      <c r="B141" s="25"/>
      <c r="C141" s="237" t="s">
        <v>278</v>
      </c>
      <c r="D141" s="237" t="s">
        <v>162</v>
      </c>
      <c r="E141" s="238" t="s">
        <v>2657</v>
      </c>
      <c r="F141" s="239" t="s">
        <v>2658</v>
      </c>
      <c r="G141" s="240" t="s">
        <v>259</v>
      </c>
      <c r="H141" s="241" t="n">
        <v>0.602</v>
      </c>
      <c r="I141" s="242"/>
      <c r="J141" s="243" t="n">
        <f aca="false">ROUND(I141*H141,2)</f>
        <v>0</v>
      </c>
      <c r="K141" s="244"/>
      <c r="L141" s="30"/>
      <c r="M141" s="245"/>
      <c r="N141" s="246" t="s">
        <v>44</v>
      </c>
      <c r="O141" s="74"/>
      <c r="P141" s="247" t="n">
        <f aca="false">O141*H141</f>
        <v>0</v>
      </c>
      <c r="Q141" s="247" t="n">
        <v>0</v>
      </c>
      <c r="R141" s="247" t="n">
        <f aca="false">Q141*H141</f>
        <v>0</v>
      </c>
      <c r="S141" s="247" t="n">
        <v>0</v>
      </c>
      <c r="T141" s="248" t="n">
        <f aca="false">S141*H141</f>
        <v>0</v>
      </c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R141" s="249" t="s">
        <v>256</v>
      </c>
      <c r="AT141" s="249" t="s">
        <v>162</v>
      </c>
      <c r="AU141" s="249" t="s">
        <v>86</v>
      </c>
      <c r="AY141" s="3" t="s">
        <v>160</v>
      </c>
      <c r="BE141" s="250" t="n">
        <f aca="false">IF(N141="základní",J141,0)</f>
        <v>0</v>
      </c>
      <c r="BF141" s="250" t="n">
        <f aca="false">IF(N141="snížená",J141,0)</f>
        <v>0</v>
      </c>
      <c r="BG141" s="250" t="n">
        <f aca="false">IF(N141="zákl. přenesená",J141,0)</f>
        <v>0</v>
      </c>
      <c r="BH141" s="250" t="n">
        <f aca="false">IF(N141="sníž. přenesená",J141,0)</f>
        <v>0</v>
      </c>
      <c r="BI141" s="250" t="n">
        <f aca="false">IF(N141="nulová",J141,0)</f>
        <v>0</v>
      </c>
      <c r="BJ141" s="3" t="s">
        <v>86</v>
      </c>
      <c r="BK141" s="250" t="n">
        <f aca="false">ROUND(I141*H141,2)</f>
        <v>0</v>
      </c>
      <c r="BL141" s="3" t="s">
        <v>256</v>
      </c>
      <c r="BM141" s="249" t="s">
        <v>367</v>
      </c>
    </row>
    <row r="142" s="31" customFormat="true" ht="16.5" hidden="false" customHeight="true" outlineLevel="0" collapsed="false">
      <c r="A142" s="24"/>
      <c r="B142" s="25"/>
      <c r="C142" s="237" t="s">
        <v>282</v>
      </c>
      <c r="D142" s="237" t="s">
        <v>162</v>
      </c>
      <c r="E142" s="238" t="s">
        <v>2659</v>
      </c>
      <c r="F142" s="239" t="s">
        <v>2660</v>
      </c>
      <c r="G142" s="240" t="s">
        <v>221</v>
      </c>
      <c r="H142" s="241" t="n">
        <v>101.136</v>
      </c>
      <c r="I142" s="242"/>
      <c r="J142" s="243" t="n">
        <f aca="false">ROUND(I142*H142,2)</f>
        <v>0</v>
      </c>
      <c r="K142" s="244"/>
      <c r="L142" s="30"/>
      <c r="M142" s="245"/>
      <c r="N142" s="246" t="s">
        <v>44</v>
      </c>
      <c r="O142" s="74"/>
      <c r="P142" s="247" t="n">
        <f aca="false">O142*H142</f>
        <v>0</v>
      </c>
      <c r="Q142" s="247" t="n">
        <v>0</v>
      </c>
      <c r="R142" s="247" t="n">
        <f aca="false">Q142*H142</f>
        <v>0</v>
      </c>
      <c r="S142" s="247" t="n">
        <v>0</v>
      </c>
      <c r="T142" s="248" t="n">
        <f aca="false">S142*H142</f>
        <v>0</v>
      </c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R142" s="249" t="s">
        <v>256</v>
      </c>
      <c r="AT142" s="249" t="s">
        <v>162</v>
      </c>
      <c r="AU142" s="249" t="s">
        <v>86</v>
      </c>
      <c r="AY142" s="3" t="s">
        <v>160</v>
      </c>
      <c r="BE142" s="250" t="n">
        <f aca="false">IF(N142="základní",J142,0)</f>
        <v>0</v>
      </c>
      <c r="BF142" s="250" t="n">
        <f aca="false">IF(N142="snížená",J142,0)</f>
        <v>0</v>
      </c>
      <c r="BG142" s="250" t="n">
        <f aca="false">IF(N142="zákl. přenesená",J142,0)</f>
        <v>0</v>
      </c>
      <c r="BH142" s="250" t="n">
        <f aca="false">IF(N142="sníž. přenesená",J142,0)</f>
        <v>0</v>
      </c>
      <c r="BI142" s="250" t="n">
        <f aca="false">IF(N142="nulová",J142,0)</f>
        <v>0</v>
      </c>
      <c r="BJ142" s="3" t="s">
        <v>86</v>
      </c>
      <c r="BK142" s="250" t="n">
        <f aca="false">ROUND(I142*H142,2)</f>
        <v>0</v>
      </c>
      <c r="BL142" s="3" t="s">
        <v>256</v>
      </c>
      <c r="BM142" s="249" t="s">
        <v>376</v>
      </c>
    </row>
    <row r="143" s="31" customFormat="true" ht="16.5" hidden="false" customHeight="true" outlineLevel="0" collapsed="false">
      <c r="A143" s="24"/>
      <c r="B143" s="25"/>
      <c r="C143" s="237" t="s">
        <v>6</v>
      </c>
      <c r="D143" s="237" t="s">
        <v>162</v>
      </c>
      <c r="E143" s="238" t="s">
        <v>2661</v>
      </c>
      <c r="F143" s="239" t="s">
        <v>2662</v>
      </c>
      <c r="G143" s="240" t="s">
        <v>2663</v>
      </c>
      <c r="H143" s="241" t="n">
        <v>30.1</v>
      </c>
      <c r="I143" s="242"/>
      <c r="J143" s="243" t="n">
        <f aca="false">ROUND(I143*H143,2)</f>
        <v>0</v>
      </c>
      <c r="K143" s="244"/>
      <c r="L143" s="30"/>
      <c r="M143" s="245"/>
      <c r="N143" s="246" t="s">
        <v>44</v>
      </c>
      <c r="O143" s="74"/>
      <c r="P143" s="247" t="n">
        <f aca="false">O143*H143</f>
        <v>0</v>
      </c>
      <c r="Q143" s="247" t="n">
        <v>0</v>
      </c>
      <c r="R143" s="247" t="n">
        <f aca="false">Q143*H143</f>
        <v>0</v>
      </c>
      <c r="S143" s="247" t="n">
        <v>0</v>
      </c>
      <c r="T143" s="248" t="n">
        <f aca="false">S143*H143</f>
        <v>0</v>
      </c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R143" s="249" t="s">
        <v>256</v>
      </c>
      <c r="AT143" s="249" t="s">
        <v>162</v>
      </c>
      <c r="AU143" s="249" t="s">
        <v>86</v>
      </c>
      <c r="AY143" s="3" t="s">
        <v>160</v>
      </c>
      <c r="BE143" s="250" t="n">
        <f aca="false">IF(N143="základní",J143,0)</f>
        <v>0</v>
      </c>
      <c r="BF143" s="250" t="n">
        <f aca="false">IF(N143="snížená",J143,0)</f>
        <v>0</v>
      </c>
      <c r="BG143" s="250" t="n">
        <f aca="false">IF(N143="zákl. přenesená",J143,0)</f>
        <v>0</v>
      </c>
      <c r="BH143" s="250" t="n">
        <f aca="false">IF(N143="sníž. přenesená",J143,0)</f>
        <v>0</v>
      </c>
      <c r="BI143" s="250" t="n">
        <f aca="false">IF(N143="nulová",J143,0)</f>
        <v>0</v>
      </c>
      <c r="BJ143" s="3" t="s">
        <v>86</v>
      </c>
      <c r="BK143" s="250" t="n">
        <f aca="false">ROUND(I143*H143,2)</f>
        <v>0</v>
      </c>
      <c r="BL143" s="3" t="s">
        <v>256</v>
      </c>
      <c r="BM143" s="249" t="s">
        <v>388</v>
      </c>
    </row>
    <row r="144" s="31" customFormat="true" ht="21.75" hidden="false" customHeight="true" outlineLevel="0" collapsed="false">
      <c r="A144" s="24"/>
      <c r="B144" s="25"/>
      <c r="C144" s="237" t="s">
        <v>291</v>
      </c>
      <c r="D144" s="237" t="s">
        <v>162</v>
      </c>
      <c r="E144" s="238" t="s">
        <v>2664</v>
      </c>
      <c r="F144" s="239" t="s">
        <v>2665</v>
      </c>
      <c r="G144" s="240" t="s">
        <v>363</v>
      </c>
      <c r="H144" s="298"/>
      <c r="I144" s="242"/>
      <c r="J144" s="243" t="n">
        <f aca="false">ROUND(I144*H144,2)</f>
        <v>0</v>
      </c>
      <c r="K144" s="244"/>
      <c r="L144" s="30"/>
      <c r="M144" s="245"/>
      <c r="N144" s="246" t="s">
        <v>44</v>
      </c>
      <c r="O144" s="74"/>
      <c r="P144" s="247" t="n">
        <f aca="false">O144*H144</f>
        <v>0</v>
      </c>
      <c r="Q144" s="247" t="n">
        <v>0</v>
      </c>
      <c r="R144" s="247" t="n">
        <f aca="false">Q144*H144</f>
        <v>0</v>
      </c>
      <c r="S144" s="247" t="n">
        <v>0</v>
      </c>
      <c r="T144" s="248" t="n">
        <f aca="false">S144*H144</f>
        <v>0</v>
      </c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R144" s="249" t="s">
        <v>256</v>
      </c>
      <c r="AT144" s="249" t="s">
        <v>162</v>
      </c>
      <c r="AU144" s="249" t="s">
        <v>86</v>
      </c>
      <c r="AY144" s="3" t="s">
        <v>160</v>
      </c>
      <c r="BE144" s="250" t="n">
        <f aca="false">IF(N144="základní",J144,0)</f>
        <v>0</v>
      </c>
      <c r="BF144" s="250" t="n">
        <f aca="false">IF(N144="snížená",J144,0)</f>
        <v>0</v>
      </c>
      <c r="BG144" s="250" t="n">
        <f aca="false">IF(N144="zákl. přenesená",J144,0)</f>
        <v>0</v>
      </c>
      <c r="BH144" s="250" t="n">
        <f aca="false">IF(N144="sníž. přenesená",J144,0)</f>
        <v>0</v>
      </c>
      <c r="BI144" s="250" t="n">
        <f aca="false">IF(N144="nulová",J144,0)</f>
        <v>0</v>
      </c>
      <c r="BJ144" s="3" t="s">
        <v>86</v>
      </c>
      <c r="BK144" s="250" t="n">
        <f aca="false">ROUND(I144*H144,2)</f>
        <v>0</v>
      </c>
      <c r="BL144" s="3" t="s">
        <v>256</v>
      </c>
      <c r="BM144" s="249" t="s">
        <v>2666</v>
      </c>
    </row>
    <row r="145" s="220" customFormat="true" ht="25.9" hidden="false" customHeight="true" outlineLevel="0" collapsed="false">
      <c r="B145" s="221"/>
      <c r="C145" s="222"/>
      <c r="D145" s="223" t="s">
        <v>78</v>
      </c>
      <c r="E145" s="224" t="s">
        <v>2667</v>
      </c>
      <c r="F145" s="224" t="s">
        <v>2668</v>
      </c>
      <c r="G145" s="222"/>
      <c r="H145" s="222"/>
      <c r="I145" s="225"/>
      <c r="J145" s="226" t="n">
        <f aca="false">BK145</f>
        <v>0</v>
      </c>
      <c r="K145" s="222"/>
      <c r="L145" s="227"/>
      <c r="M145" s="228"/>
      <c r="N145" s="229"/>
      <c r="O145" s="229"/>
      <c r="P145" s="230" t="n">
        <f aca="false">SUM(P146:P169)</f>
        <v>0</v>
      </c>
      <c r="Q145" s="229"/>
      <c r="R145" s="230" t="n">
        <f aca="false">SUM(R146:R169)</f>
        <v>0</v>
      </c>
      <c r="S145" s="229"/>
      <c r="T145" s="231" t="n">
        <f aca="false">SUM(T146:T169)</f>
        <v>0</v>
      </c>
      <c r="AR145" s="232" t="s">
        <v>88</v>
      </c>
      <c r="AT145" s="233" t="s">
        <v>78</v>
      </c>
      <c r="AU145" s="233" t="s">
        <v>79</v>
      </c>
      <c r="AY145" s="232" t="s">
        <v>160</v>
      </c>
      <c r="BK145" s="234" t="n">
        <f aca="false">SUM(BK146:BK169)</f>
        <v>0</v>
      </c>
    </row>
    <row r="146" s="31" customFormat="true" ht="16.5" hidden="false" customHeight="true" outlineLevel="0" collapsed="false">
      <c r="A146" s="24"/>
      <c r="B146" s="25"/>
      <c r="C146" s="237" t="s">
        <v>297</v>
      </c>
      <c r="D146" s="237" t="s">
        <v>162</v>
      </c>
      <c r="E146" s="238" t="s">
        <v>2669</v>
      </c>
      <c r="F146" s="239" t="s">
        <v>2670</v>
      </c>
      <c r="G146" s="240" t="s">
        <v>221</v>
      </c>
      <c r="H146" s="241" t="n">
        <v>66.22</v>
      </c>
      <c r="I146" s="242"/>
      <c r="J146" s="243" t="n">
        <f aca="false">ROUND(I146*H146,2)</f>
        <v>0</v>
      </c>
      <c r="K146" s="244"/>
      <c r="L146" s="30"/>
      <c r="M146" s="245"/>
      <c r="N146" s="246" t="s">
        <v>44</v>
      </c>
      <c r="O146" s="74"/>
      <c r="P146" s="247" t="n">
        <f aca="false">O146*H146</f>
        <v>0</v>
      </c>
      <c r="Q146" s="247" t="n">
        <v>0</v>
      </c>
      <c r="R146" s="247" t="n">
        <f aca="false">Q146*H146</f>
        <v>0</v>
      </c>
      <c r="S146" s="247" t="n">
        <v>0</v>
      </c>
      <c r="T146" s="248" t="n">
        <f aca="false">S146*H146</f>
        <v>0</v>
      </c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R146" s="249" t="s">
        <v>256</v>
      </c>
      <c r="AT146" s="249" t="s">
        <v>162</v>
      </c>
      <c r="AU146" s="249" t="s">
        <v>86</v>
      </c>
      <c r="AY146" s="3" t="s">
        <v>160</v>
      </c>
      <c r="BE146" s="250" t="n">
        <f aca="false">IF(N146="základní",J146,0)</f>
        <v>0</v>
      </c>
      <c r="BF146" s="250" t="n">
        <f aca="false">IF(N146="snížená",J146,0)</f>
        <v>0</v>
      </c>
      <c r="BG146" s="250" t="n">
        <f aca="false">IF(N146="zákl. přenesená",J146,0)</f>
        <v>0</v>
      </c>
      <c r="BH146" s="250" t="n">
        <f aca="false">IF(N146="sníž. přenesená",J146,0)</f>
        <v>0</v>
      </c>
      <c r="BI146" s="250" t="n">
        <f aca="false">IF(N146="nulová",J146,0)</f>
        <v>0</v>
      </c>
      <c r="BJ146" s="3" t="s">
        <v>86</v>
      </c>
      <c r="BK146" s="250" t="n">
        <f aca="false">ROUND(I146*H146,2)</f>
        <v>0</v>
      </c>
      <c r="BL146" s="3" t="s">
        <v>256</v>
      </c>
      <c r="BM146" s="249" t="s">
        <v>679</v>
      </c>
    </row>
    <row r="147" s="31" customFormat="true" ht="16.5" hidden="false" customHeight="true" outlineLevel="0" collapsed="false">
      <c r="A147" s="24"/>
      <c r="B147" s="25"/>
      <c r="C147" s="237" t="s">
        <v>301</v>
      </c>
      <c r="D147" s="237" t="s">
        <v>162</v>
      </c>
      <c r="E147" s="238" t="s">
        <v>2671</v>
      </c>
      <c r="F147" s="239" t="s">
        <v>2672</v>
      </c>
      <c r="G147" s="240" t="s">
        <v>221</v>
      </c>
      <c r="H147" s="241" t="n">
        <v>36.12</v>
      </c>
      <c r="I147" s="242"/>
      <c r="J147" s="243" t="n">
        <f aca="false">ROUND(I147*H147,2)</f>
        <v>0</v>
      </c>
      <c r="K147" s="244"/>
      <c r="L147" s="30"/>
      <c r="M147" s="245"/>
      <c r="N147" s="246" t="s">
        <v>44</v>
      </c>
      <c r="O147" s="74"/>
      <c r="P147" s="247" t="n">
        <f aca="false">O147*H147</f>
        <v>0</v>
      </c>
      <c r="Q147" s="247" t="n">
        <v>0</v>
      </c>
      <c r="R147" s="247" t="n">
        <f aca="false">Q147*H147</f>
        <v>0</v>
      </c>
      <c r="S147" s="247" t="n">
        <v>0</v>
      </c>
      <c r="T147" s="248" t="n">
        <f aca="false">S147*H147</f>
        <v>0</v>
      </c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R147" s="249" t="s">
        <v>256</v>
      </c>
      <c r="AT147" s="249" t="s">
        <v>162</v>
      </c>
      <c r="AU147" s="249" t="s">
        <v>86</v>
      </c>
      <c r="AY147" s="3" t="s">
        <v>160</v>
      </c>
      <c r="BE147" s="250" t="n">
        <f aca="false">IF(N147="základní",J147,0)</f>
        <v>0</v>
      </c>
      <c r="BF147" s="250" t="n">
        <f aca="false">IF(N147="snížená",J147,0)</f>
        <v>0</v>
      </c>
      <c r="BG147" s="250" t="n">
        <f aca="false">IF(N147="zákl. přenesená",J147,0)</f>
        <v>0</v>
      </c>
      <c r="BH147" s="250" t="n">
        <f aca="false">IF(N147="sníž. přenesená",J147,0)</f>
        <v>0</v>
      </c>
      <c r="BI147" s="250" t="n">
        <f aca="false">IF(N147="nulová",J147,0)</f>
        <v>0</v>
      </c>
      <c r="BJ147" s="3" t="s">
        <v>86</v>
      </c>
      <c r="BK147" s="250" t="n">
        <f aca="false">ROUND(I147*H147,2)</f>
        <v>0</v>
      </c>
      <c r="BL147" s="3" t="s">
        <v>256</v>
      </c>
      <c r="BM147" s="249" t="s">
        <v>685</v>
      </c>
    </row>
    <row r="148" s="31" customFormat="true" ht="16.5" hidden="false" customHeight="true" outlineLevel="0" collapsed="false">
      <c r="A148" s="24"/>
      <c r="B148" s="25"/>
      <c r="C148" s="237" t="s">
        <v>305</v>
      </c>
      <c r="D148" s="237" t="s">
        <v>162</v>
      </c>
      <c r="E148" s="238" t="s">
        <v>2673</v>
      </c>
      <c r="F148" s="239" t="s">
        <v>2674</v>
      </c>
      <c r="G148" s="240" t="s">
        <v>221</v>
      </c>
      <c r="H148" s="241" t="n">
        <v>24.08</v>
      </c>
      <c r="I148" s="242"/>
      <c r="J148" s="243" t="n">
        <f aca="false">ROUND(I148*H148,2)</f>
        <v>0</v>
      </c>
      <c r="K148" s="244"/>
      <c r="L148" s="30"/>
      <c r="M148" s="245"/>
      <c r="N148" s="246" t="s">
        <v>44</v>
      </c>
      <c r="O148" s="74"/>
      <c r="P148" s="247" t="n">
        <f aca="false">O148*H148</f>
        <v>0</v>
      </c>
      <c r="Q148" s="247" t="n">
        <v>0</v>
      </c>
      <c r="R148" s="247" t="n">
        <f aca="false">Q148*H148</f>
        <v>0</v>
      </c>
      <c r="S148" s="247" t="n">
        <v>0</v>
      </c>
      <c r="T148" s="248" t="n">
        <f aca="false">S148*H148</f>
        <v>0</v>
      </c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R148" s="249" t="s">
        <v>256</v>
      </c>
      <c r="AT148" s="249" t="s">
        <v>162</v>
      </c>
      <c r="AU148" s="249" t="s">
        <v>86</v>
      </c>
      <c r="AY148" s="3" t="s">
        <v>160</v>
      </c>
      <c r="BE148" s="250" t="n">
        <f aca="false">IF(N148="základní",J148,0)</f>
        <v>0</v>
      </c>
      <c r="BF148" s="250" t="n">
        <f aca="false">IF(N148="snížená",J148,0)</f>
        <v>0</v>
      </c>
      <c r="BG148" s="250" t="n">
        <f aca="false">IF(N148="zákl. přenesená",J148,0)</f>
        <v>0</v>
      </c>
      <c r="BH148" s="250" t="n">
        <f aca="false">IF(N148="sníž. přenesená",J148,0)</f>
        <v>0</v>
      </c>
      <c r="BI148" s="250" t="n">
        <f aca="false">IF(N148="nulová",J148,0)</f>
        <v>0</v>
      </c>
      <c r="BJ148" s="3" t="s">
        <v>86</v>
      </c>
      <c r="BK148" s="250" t="n">
        <f aca="false">ROUND(I148*H148,2)</f>
        <v>0</v>
      </c>
      <c r="BL148" s="3" t="s">
        <v>256</v>
      </c>
      <c r="BM148" s="249" t="s">
        <v>691</v>
      </c>
    </row>
    <row r="149" s="31" customFormat="true" ht="16.5" hidden="false" customHeight="true" outlineLevel="0" collapsed="false">
      <c r="A149" s="24"/>
      <c r="B149" s="25"/>
      <c r="C149" s="237" t="s">
        <v>310</v>
      </c>
      <c r="D149" s="237" t="s">
        <v>162</v>
      </c>
      <c r="E149" s="238" t="s">
        <v>2675</v>
      </c>
      <c r="F149" s="239" t="s">
        <v>2676</v>
      </c>
      <c r="G149" s="240" t="s">
        <v>221</v>
      </c>
      <c r="H149" s="241" t="n">
        <v>15.05</v>
      </c>
      <c r="I149" s="242"/>
      <c r="J149" s="243" t="n">
        <f aca="false">ROUND(I149*H149,2)</f>
        <v>0</v>
      </c>
      <c r="K149" s="244"/>
      <c r="L149" s="30"/>
      <c r="M149" s="245"/>
      <c r="N149" s="246" t="s">
        <v>44</v>
      </c>
      <c r="O149" s="74"/>
      <c r="P149" s="247" t="n">
        <f aca="false">O149*H149</f>
        <v>0</v>
      </c>
      <c r="Q149" s="247" t="n">
        <v>0</v>
      </c>
      <c r="R149" s="247" t="n">
        <f aca="false">Q149*H149</f>
        <v>0</v>
      </c>
      <c r="S149" s="247" t="n">
        <v>0</v>
      </c>
      <c r="T149" s="248" t="n">
        <f aca="false">S149*H149</f>
        <v>0</v>
      </c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R149" s="249" t="s">
        <v>256</v>
      </c>
      <c r="AT149" s="249" t="s">
        <v>162</v>
      </c>
      <c r="AU149" s="249" t="s">
        <v>86</v>
      </c>
      <c r="AY149" s="3" t="s">
        <v>160</v>
      </c>
      <c r="BE149" s="250" t="n">
        <f aca="false">IF(N149="základní",J149,0)</f>
        <v>0</v>
      </c>
      <c r="BF149" s="250" t="n">
        <f aca="false">IF(N149="snížená",J149,0)</f>
        <v>0</v>
      </c>
      <c r="BG149" s="250" t="n">
        <f aca="false">IF(N149="zákl. přenesená",J149,0)</f>
        <v>0</v>
      </c>
      <c r="BH149" s="250" t="n">
        <f aca="false">IF(N149="sníž. přenesená",J149,0)</f>
        <v>0</v>
      </c>
      <c r="BI149" s="250" t="n">
        <f aca="false">IF(N149="nulová",J149,0)</f>
        <v>0</v>
      </c>
      <c r="BJ149" s="3" t="s">
        <v>86</v>
      </c>
      <c r="BK149" s="250" t="n">
        <f aca="false">ROUND(I149*H149,2)</f>
        <v>0</v>
      </c>
      <c r="BL149" s="3" t="s">
        <v>256</v>
      </c>
      <c r="BM149" s="249" t="s">
        <v>699</v>
      </c>
    </row>
    <row r="150" s="31" customFormat="true" ht="16.5" hidden="false" customHeight="true" outlineLevel="0" collapsed="false">
      <c r="A150" s="24"/>
      <c r="B150" s="25"/>
      <c r="C150" s="237" t="s">
        <v>316</v>
      </c>
      <c r="D150" s="237" t="s">
        <v>162</v>
      </c>
      <c r="E150" s="238" t="s">
        <v>2677</v>
      </c>
      <c r="F150" s="239" t="s">
        <v>2678</v>
      </c>
      <c r="G150" s="240" t="s">
        <v>221</v>
      </c>
      <c r="H150" s="241" t="n">
        <v>66.22</v>
      </c>
      <c r="I150" s="242"/>
      <c r="J150" s="243" t="n">
        <f aca="false">ROUND(I150*H150,2)</f>
        <v>0</v>
      </c>
      <c r="K150" s="244"/>
      <c r="L150" s="30"/>
      <c r="M150" s="245"/>
      <c r="N150" s="246" t="s">
        <v>44</v>
      </c>
      <c r="O150" s="74"/>
      <c r="P150" s="247" t="n">
        <f aca="false">O150*H150</f>
        <v>0</v>
      </c>
      <c r="Q150" s="247" t="n">
        <v>0</v>
      </c>
      <c r="R150" s="247" t="n">
        <f aca="false">Q150*H150</f>
        <v>0</v>
      </c>
      <c r="S150" s="247" t="n">
        <v>0</v>
      </c>
      <c r="T150" s="248" t="n">
        <f aca="false">S150*H150</f>
        <v>0</v>
      </c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R150" s="249" t="s">
        <v>256</v>
      </c>
      <c r="AT150" s="249" t="s">
        <v>162</v>
      </c>
      <c r="AU150" s="249" t="s">
        <v>86</v>
      </c>
      <c r="AY150" s="3" t="s">
        <v>160</v>
      </c>
      <c r="BE150" s="250" t="n">
        <f aca="false">IF(N150="základní",J150,0)</f>
        <v>0</v>
      </c>
      <c r="BF150" s="250" t="n">
        <f aca="false">IF(N150="snížená",J150,0)</f>
        <v>0</v>
      </c>
      <c r="BG150" s="250" t="n">
        <f aca="false">IF(N150="zákl. přenesená",J150,0)</f>
        <v>0</v>
      </c>
      <c r="BH150" s="250" t="n">
        <f aca="false">IF(N150="sníž. přenesená",J150,0)</f>
        <v>0</v>
      </c>
      <c r="BI150" s="250" t="n">
        <f aca="false">IF(N150="nulová",J150,0)</f>
        <v>0</v>
      </c>
      <c r="BJ150" s="3" t="s">
        <v>86</v>
      </c>
      <c r="BK150" s="250" t="n">
        <f aca="false">ROUND(I150*H150,2)</f>
        <v>0</v>
      </c>
      <c r="BL150" s="3" t="s">
        <v>256</v>
      </c>
      <c r="BM150" s="249" t="s">
        <v>707</v>
      </c>
    </row>
    <row r="151" s="31" customFormat="true" ht="16.5" hidden="false" customHeight="true" outlineLevel="0" collapsed="false">
      <c r="A151" s="24"/>
      <c r="B151" s="25"/>
      <c r="C151" s="237" t="s">
        <v>324</v>
      </c>
      <c r="D151" s="237" t="s">
        <v>162</v>
      </c>
      <c r="E151" s="238" t="s">
        <v>2679</v>
      </c>
      <c r="F151" s="239" t="s">
        <v>2680</v>
      </c>
      <c r="G151" s="240" t="s">
        <v>221</v>
      </c>
      <c r="H151" s="241" t="n">
        <v>75.25</v>
      </c>
      <c r="I151" s="242"/>
      <c r="J151" s="243" t="n">
        <f aca="false">ROUND(I151*H151,2)</f>
        <v>0</v>
      </c>
      <c r="K151" s="244"/>
      <c r="L151" s="30"/>
      <c r="M151" s="245"/>
      <c r="N151" s="246" t="s">
        <v>44</v>
      </c>
      <c r="O151" s="74"/>
      <c r="P151" s="247" t="n">
        <f aca="false">O151*H151</f>
        <v>0</v>
      </c>
      <c r="Q151" s="247" t="n">
        <v>0</v>
      </c>
      <c r="R151" s="247" t="n">
        <f aca="false">Q151*H151</f>
        <v>0</v>
      </c>
      <c r="S151" s="247" t="n">
        <v>0</v>
      </c>
      <c r="T151" s="248" t="n">
        <f aca="false">S151*H151</f>
        <v>0</v>
      </c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R151" s="249" t="s">
        <v>256</v>
      </c>
      <c r="AT151" s="249" t="s">
        <v>162</v>
      </c>
      <c r="AU151" s="249" t="s">
        <v>86</v>
      </c>
      <c r="AY151" s="3" t="s">
        <v>160</v>
      </c>
      <c r="BE151" s="250" t="n">
        <f aca="false">IF(N151="základní",J151,0)</f>
        <v>0</v>
      </c>
      <c r="BF151" s="250" t="n">
        <f aca="false">IF(N151="snížená",J151,0)</f>
        <v>0</v>
      </c>
      <c r="BG151" s="250" t="n">
        <f aca="false">IF(N151="zákl. přenesená",J151,0)</f>
        <v>0</v>
      </c>
      <c r="BH151" s="250" t="n">
        <f aca="false">IF(N151="sníž. přenesená",J151,0)</f>
        <v>0</v>
      </c>
      <c r="BI151" s="250" t="n">
        <f aca="false">IF(N151="nulová",J151,0)</f>
        <v>0</v>
      </c>
      <c r="BJ151" s="3" t="s">
        <v>86</v>
      </c>
      <c r="BK151" s="250" t="n">
        <f aca="false">ROUND(I151*H151,2)</f>
        <v>0</v>
      </c>
      <c r="BL151" s="3" t="s">
        <v>256</v>
      </c>
      <c r="BM151" s="249" t="s">
        <v>723</v>
      </c>
    </row>
    <row r="152" s="31" customFormat="true" ht="16.5" hidden="false" customHeight="true" outlineLevel="0" collapsed="false">
      <c r="A152" s="24"/>
      <c r="B152" s="25"/>
      <c r="C152" s="237" t="s">
        <v>328</v>
      </c>
      <c r="D152" s="237" t="s">
        <v>162</v>
      </c>
      <c r="E152" s="238" t="s">
        <v>2681</v>
      </c>
      <c r="F152" s="239" t="s">
        <v>2682</v>
      </c>
      <c r="G152" s="240" t="s">
        <v>2683</v>
      </c>
      <c r="H152" s="241" t="n">
        <v>2.408</v>
      </c>
      <c r="I152" s="242"/>
      <c r="J152" s="243" t="n">
        <f aca="false">ROUND(I152*H152,2)</f>
        <v>0</v>
      </c>
      <c r="K152" s="244"/>
      <c r="L152" s="30"/>
      <c r="M152" s="245"/>
      <c r="N152" s="246" t="s">
        <v>44</v>
      </c>
      <c r="O152" s="74"/>
      <c r="P152" s="247" t="n">
        <f aca="false">O152*H152</f>
        <v>0</v>
      </c>
      <c r="Q152" s="247" t="n">
        <v>0</v>
      </c>
      <c r="R152" s="247" t="n">
        <f aca="false">Q152*H152</f>
        <v>0</v>
      </c>
      <c r="S152" s="247" t="n">
        <v>0</v>
      </c>
      <c r="T152" s="248" t="n">
        <f aca="false">S152*H152</f>
        <v>0</v>
      </c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R152" s="249" t="s">
        <v>256</v>
      </c>
      <c r="AT152" s="249" t="s">
        <v>162</v>
      </c>
      <c r="AU152" s="249" t="s">
        <v>86</v>
      </c>
      <c r="AY152" s="3" t="s">
        <v>160</v>
      </c>
      <c r="BE152" s="250" t="n">
        <f aca="false">IF(N152="základní",J152,0)</f>
        <v>0</v>
      </c>
      <c r="BF152" s="250" t="n">
        <f aca="false">IF(N152="snížená",J152,0)</f>
        <v>0</v>
      </c>
      <c r="BG152" s="250" t="n">
        <f aca="false">IF(N152="zákl. přenesená",J152,0)</f>
        <v>0</v>
      </c>
      <c r="BH152" s="250" t="n">
        <f aca="false">IF(N152="sníž. přenesená",J152,0)</f>
        <v>0</v>
      </c>
      <c r="BI152" s="250" t="n">
        <f aca="false">IF(N152="nulová",J152,0)</f>
        <v>0</v>
      </c>
      <c r="BJ152" s="3" t="s">
        <v>86</v>
      </c>
      <c r="BK152" s="250" t="n">
        <f aca="false">ROUND(I152*H152,2)</f>
        <v>0</v>
      </c>
      <c r="BL152" s="3" t="s">
        <v>256</v>
      </c>
      <c r="BM152" s="249" t="s">
        <v>742</v>
      </c>
    </row>
    <row r="153" s="31" customFormat="true" ht="16.5" hidden="false" customHeight="true" outlineLevel="0" collapsed="false">
      <c r="A153" s="24"/>
      <c r="B153" s="25"/>
      <c r="C153" s="237" t="s">
        <v>333</v>
      </c>
      <c r="D153" s="237" t="s">
        <v>162</v>
      </c>
      <c r="E153" s="238" t="s">
        <v>2684</v>
      </c>
      <c r="F153" s="239" t="s">
        <v>2685</v>
      </c>
      <c r="G153" s="240" t="s">
        <v>2683</v>
      </c>
      <c r="H153" s="241" t="n">
        <v>3.612</v>
      </c>
      <c r="I153" s="242"/>
      <c r="J153" s="243" t="n">
        <f aca="false">ROUND(I153*H153,2)</f>
        <v>0</v>
      </c>
      <c r="K153" s="244"/>
      <c r="L153" s="30"/>
      <c r="M153" s="245"/>
      <c r="N153" s="246" t="s">
        <v>44</v>
      </c>
      <c r="O153" s="74"/>
      <c r="P153" s="247" t="n">
        <f aca="false">O153*H153</f>
        <v>0</v>
      </c>
      <c r="Q153" s="247" t="n">
        <v>0</v>
      </c>
      <c r="R153" s="247" t="n">
        <f aca="false">Q153*H153</f>
        <v>0</v>
      </c>
      <c r="S153" s="247" t="n">
        <v>0</v>
      </c>
      <c r="T153" s="248" t="n">
        <f aca="false">S153*H153</f>
        <v>0</v>
      </c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R153" s="249" t="s">
        <v>256</v>
      </c>
      <c r="AT153" s="249" t="s">
        <v>162</v>
      </c>
      <c r="AU153" s="249" t="s">
        <v>86</v>
      </c>
      <c r="AY153" s="3" t="s">
        <v>160</v>
      </c>
      <c r="BE153" s="250" t="n">
        <f aca="false">IF(N153="základní",J153,0)</f>
        <v>0</v>
      </c>
      <c r="BF153" s="250" t="n">
        <f aca="false">IF(N153="snížená",J153,0)</f>
        <v>0</v>
      </c>
      <c r="BG153" s="250" t="n">
        <f aca="false">IF(N153="zákl. přenesená",J153,0)</f>
        <v>0</v>
      </c>
      <c r="BH153" s="250" t="n">
        <f aca="false">IF(N153="sníž. přenesená",J153,0)</f>
        <v>0</v>
      </c>
      <c r="BI153" s="250" t="n">
        <f aca="false">IF(N153="nulová",J153,0)</f>
        <v>0</v>
      </c>
      <c r="BJ153" s="3" t="s">
        <v>86</v>
      </c>
      <c r="BK153" s="250" t="n">
        <f aca="false">ROUND(I153*H153,2)</f>
        <v>0</v>
      </c>
      <c r="BL153" s="3" t="s">
        <v>256</v>
      </c>
      <c r="BM153" s="249" t="s">
        <v>750</v>
      </c>
    </row>
    <row r="154" s="31" customFormat="true" ht="16.5" hidden="false" customHeight="true" outlineLevel="0" collapsed="false">
      <c r="A154" s="24"/>
      <c r="B154" s="25"/>
      <c r="C154" s="237" t="s">
        <v>337</v>
      </c>
      <c r="D154" s="237" t="s">
        <v>162</v>
      </c>
      <c r="E154" s="238" t="s">
        <v>2686</v>
      </c>
      <c r="F154" s="239" t="s">
        <v>2687</v>
      </c>
      <c r="G154" s="240" t="s">
        <v>259</v>
      </c>
      <c r="H154" s="241" t="n">
        <v>3.612</v>
      </c>
      <c r="I154" s="242"/>
      <c r="J154" s="243" t="n">
        <f aca="false">ROUND(I154*H154,2)</f>
        <v>0</v>
      </c>
      <c r="K154" s="244"/>
      <c r="L154" s="30"/>
      <c r="M154" s="245"/>
      <c r="N154" s="246" t="s">
        <v>44</v>
      </c>
      <c r="O154" s="74"/>
      <c r="P154" s="247" t="n">
        <f aca="false">O154*H154</f>
        <v>0</v>
      </c>
      <c r="Q154" s="247" t="n">
        <v>0</v>
      </c>
      <c r="R154" s="247" t="n">
        <f aca="false">Q154*H154</f>
        <v>0</v>
      </c>
      <c r="S154" s="247" t="n">
        <v>0</v>
      </c>
      <c r="T154" s="248" t="n">
        <f aca="false">S154*H154</f>
        <v>0</v>
      </c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R154" s="249" t="s">
        <v>256</v>
      </c>
      <c r="AT154" s="249" t="s">
        <v>162</v>
      </c>
      <c r="AU154" s="249" t="s">
        <v>86</v>
      </c>
      <c r="AY154" s="3" t="s">
        <v>160</v>
      </c>
      <c r="BE154" s="250" t="n">
        <f aca="false">IF(N154="základní",J154,0)</f>
        <v>0</v>
      </c>
      <c r="BF154" s="250" t="n">
        <f aca="false">IF(N154="snížená",J154,0)</f>
        <v>0</v>
      </c>
      <c r="BG154" s="250" t="n">
        <f aca="false">IF(N154="zákl. přenesená",J154,0)</f>
        <v>0</v>
      </c>
      <c r="BH154" s="250" t="n">
        <f aca="false">IF(N154="sníž. přenesená",J154,0)</f>
        <v>0</v>
      </c>
      <c r="BI154" s="250" t="n">
        <f aca="false">IF(N154="nulová",J154,0)</f>
        <v>0</v>
      </c>
      <c r="BJ154" s="3" t="s">
        <v>86</v>
      </c>
      <c r="BK154" s="250" t="n">
        <f aca="false">ROUND(I154*H154,2)</f>
        <v>0</v>
      </c>
      <c r="BL154" s="3" t="s">
        <v>256</v>
      </c>
      <c r="BM154" s="249" t="s">
        <v>762</v>
      </c>
    </row>
    <row r="155" s="31" customFormat="true" ht="16.5" hidden="false" customHeight="true" outlineLevel="0" collapsed="false">
      <c r="A155" s="24"/>
      <c r="B155" s="25"/>
      <c r="C155" s="237" t="s">
        <v>331</v>
      </c>
      <c r="D155" s="237" t="s">
        <v>162</v>
      </c>
      <c r="E155" s="238" t="s">
        <v>2688</v>
      </c>
      <c r="F155" s="239" t="s">
        <v>2689</v>
      </c>
      <c r="G155" s="240" t="s">
        <v>259</v>
      </c>
      <c r="H155" s="241" t="n">
        <v>2.408</v>
      </c>
      <c r="I155" s="242"/>
      <c r="J155" s="243" t="n">
        <f aca="false">ROUND(I155*H155,2)</f>
        <v>0</v>
      </c>
      <c r="K155" s="244"/>
      <c r="L155" s="30"/>
      <c r="M155" s="245"/>
      <c r="N155" s="246" t="s">
        <v>44</v>
      </c>
      <c r="O155" s="74"/>
      <c r="P155" s="247" t="n">
        <f aca="false">O155*H155</f>
        <v>0</v>
      </c>
      <c r="Q155" s="247" t="n">
        <v>0</v>
      </c>
      <c r="R155" s="247" t="n">
        <f aca="false">Q155*H155</f>
        <v>0</v>
      </c>
      <c r="S155" s="247" t="n">
        <v>0</v>
      </c>
      <c r="T155" s="248" t="n">
        <f aca="false">S155*H155</f>
        <v>0</v>
      </c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R155" s="249" t="s">
        <v>256</v>
      </c>
      <c r="AT155" s="249" t="s">
        <v>162</v>
      </c>
      <c r="AU155" s="249" t="s">
        <v>86</v>
      </c>
      <c r="AY155" s="3" t="s">
        <v>160</v>
      </c>
      <c r="BE155" s="250" t="n">
        <f aca="false">IF(N155="základní",J155,0)</f>
        <v>0</v>
      </c>
      <c r="BF155" s="250" t="n">
        <f aca="false">IF(N155="snížená",J155,0)</f>
        <v>0</v>
      </c>
      <c r="BG155" s="250" t="n">
        <f aca="false">IF(N155="zákl. přenesená",J155,0)</f>
        <v>0</v>
      </c>
      <c r="BH155" s="250" t="n">
        <f aca="false">IF(N155="sníž. přenesená",J155,0)</f>
        <v>0</v>
      </c>
      <c r="BI155" s="250" t="n">
        <f aca="false">IF(N155="nulová",J155,0)</f>
        <v>0</v>
      </c>
      <c r="BJ155" s="3" t="s">
        <v>86</v>
      </c>
      <c r="BK155" s="250" t="n">
        <f aca="false">ROUND(I155*H155,2)</f>
        <v>0</v>
      </c>
      <c r="BL155" s="3" t="s">
        <v>256</v>
      </c>
      <c r="BM155" s="249" t="s">
        <v>772</v>
      </c>
    </row>
    <row r="156" s="31" customFormat="true" ht="16.5" hidden="false" customHeight="true" outlineLevel="0" collapsed="false">
      <c r="A156" s="24"/>
      <c r="B156" s="25"/>
      <c r="C156" s="237" t="s">
        <v>344</v>
      </c>
      <c r="D156" s="237" t="s">
        <v>162</v>
      </c>
      <c r="E156" s="238" t="s">
        <v>2690</v>
      </c>
      <c r="F156" s="239" t="s">
        <v>2691</v>
      </c>
      <c r="G156" s="240" t="s">
        <v>259</v>
      </c>
      <c r="H156" s="241" t="n">
        <v>2.408</v>
      </c>
      <c r="I156" s="242"/>
      <c r="J156" s="243" t="n">
        <f aca="false">ROUND(I156*H156,2)</f>
        <v>0</v>
      </c>
      <c r="K156" s="244"/>
      <c r="L156" s="30"/>
      <c r="M156" s="245"/>
      <c r="N156" s="246" t="s">
        <v>44</v>
      </c>
      <c r="O156" s="74"/>
      <c r="P156" s="247" t="n">
        <f aca="false">O156*H156</f>
        <v>0</v>
      </c>
      <c r="Q156" s="247" t="n">
        <v>0</v>
      </c>
      <c r="R156" s="247" t="n">
        <f aca="false">Q156*H156</f>
        <v>0</v>
      </c>
      <c r="S156" s="247" t="n">
        <v>0</v>
      </c>
      <c r="T156" s="248" t="n">
        <f aca="false">S156*H156</f>
        <v>0</v>
      </c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R156" s="249" t="s">
        <v>256</v>
      </c>
      <c r="AT156" s="249" t="s">
        <v>162</v>
      </c>
      <c r="AU156" s="249" t="s">
        <v>86</v>
      </c>
      <c r="AY156" s="3" t="s">
        <v>160</v>
      </c>
      <c r="BE156" s="250" t="n">
        <f aca="false">IF(N156="základní",J156,0)</f>
        <v>0</v>
      </c>
      <c r="BF156" s="250" t="n">
        <f aca="false">IF(N156="snížená",J156,0)</f>
        <v>0</v>
      </c>
      <c r="BG156" s="250" t="n">
        <f aca="false">IF(N156="zákl. přenesená",J156,0)</f>
        <v>0</v>
      </c>
      <c r="BH156" s="250" t="n">
        <f aca="false">IF(N156="sníž. přenesená",J156,0)</f>
        <v>0</v>
      </c>
      <c r="BI156" s="250" t="n">
        <f aca="false">IF(N156="nulová",J156,0)</f>
        <v>0</v>
      </c>
      <c r="BJ156" s="3" t="s">
        <v>86</v>
      </c>
      <c r="BK156" s="250" t="n">
        <f aca="false">ROUND(I156*H156,2)</f>
        <v>0</v>
      </c>
      <c r="BL156" s="3" t="s">
        <v>256</v>
      </c>
      <c r="BM156" s="249" t="s">
        <v>787</v>
      </c>
    </row>
    <row r="157" s="31" customFormat="true" ht="16.5" hidden="false" customHeight="true" outlineLevel="0" collapsed="false">
      <c r="A157" s="24"/>
      <c r="B157" s="25"/>
      <c r="C157" s="237" t="s">
        <v>348</v>
      </c>
      <c r="D157" s="237" t="s">
        <v>162</v>
      </c>
      <c r="E157" s="238" t="s">
        <v>2692</v>
      </c>
      <c r="F157" s="239" t="s">
        <v>2693</v>
      </c>
      <c r="G157" s="240" t="s">
        <v>259</v>
      </c>
      <c r="H157" s="241" t="n">
        <v>2.408</v>
      </c>
      <c r="I157" s="242"/>
      <c r="J157" s="243" t="n">
        <f aca="false">ROUND(I157*H157,2)</f>
        <v>0</v>
      </c>
      <c r="K157" s="244"/>
      <c r="L157" s="30"/>
      <c r="M157" s="245"/>
      <c r="N157" s="246" t="s">
        <v>44</v>
      </c>
      <c r="O157" s="74"/>
      <c r="P157" s="247" t="n">
        <f aca="false">O157*H157</f>
        <v>0</v>
      </c>
      <c r="Q157" s="247" t="n">
        <v>0</v>
      </c>
      <c r="R157" s="247" t="n">
        <f aca="false">Q157*H157</f>
        <v>0</v>
      </c>
      <c r="S157" s="247" t="n">
        <v>0</v>
      </c>
      <c r="T157" s="248" t="n">
        <f aca="false">S157*H157</f>
        <v>0</v>
      </c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R157" s="249" t="s">
        <v>256</v>
      </c>
      <c r="AT157" s="249" t="s">
        <v>162</v>
      </c>
      <c r="AU157" s="249" t="s">
        <v>86</v>
      </c>
      <c r="AY157" s="3" t="s">
        <v>160</v>
      </c>
      <c r="BE157" s="250" t="n">
        <f aca="false">IF(N157="základní",J157,0)</f>
        <v>0</v>
      </c>
      <c r="BF157" s="250" t="n">
        <f aca="false">IF(N157="snížená",J157,0)</f>
        <v>0</v>
      </c>
      <c r="BG157" s="250" t="n">
        <f aca="false">IF(N157="zákl. přenesená",J157,0)</f>
        <v>0</v>
      </c>
      <c r="BH157" s="250" t="n">
        <f aca="false">IF(N157="sníž. přenesená",J157,0)</f>
        <v>0</v>
      </c>
      <c r="BI157" s="250" t="n">
        <f aca="false">IF(N157="nulová",J157,0)</f>
        <v>0</v>
      </c>
      <c r="BJ157" s="3" t="s">
        <v>86</v>
      </c>
      <c r="BK157" s="250" t="n">
        <f aca="false">ROUND(I157*H157,2)</f>
        <v>0</v>
      </c>
      <c r="BL157" s="3" t="s">
        <v>256</v>
      </c>
      <c r="BM157" s="249" t="s">
        <v>797</v>
      </c>
    </row>
    <row r="158" s="31" customFormat="true" ht="16.5" hidden="false" customHeight="true" outlineLevel="0" collapsed="false">
      <c r="A158" s="24"/>
      <c r="B158" s="25"/>
      <c r="C158" s="237" t="s">
        <v>352</v>
      </c>
      <c r="D158" s="237" t="s">
        <v>162</v>
      </c>
      <c r="E158" s="238" t="s">
        <v>2694</v>
      </c>
      <c r="F158" s="239" t="s">
        <v>2695</v>
      </c>
      <c r="G158" s="240" t="s">
        <v>259</v>
      </c>
      <c r="H158" s="241" t="n">
        <v>31.906</v>
      </c>
      <c r="I158" s="242"/>
      <c r="J158" s="243" t="n">
        <f aca="false">ROUND(I158*H158,2)</f>
        <v>0</v>
      </c>
      <c r="K158" s="244"/>
      <c r="L158" s="30"/>
      <c r="M158" s="245"/>
      <c r="N158" s="246" t="s">
        <v>44</v>
      </c>
      <c r="O158" s="74"/>
      <c r="P158" s="247" t="n">
        <f aca="false">O158*H158</f>
        <v>0</v>
      </c>
      <c r="Q158" s="247" t="n">
        <v>0</v>
      </c>
      <c r="R158" s="247" t="n">
        <f aca="false">Q158*H158</f>
        <v>0</v>
      </c>
      <c r="S158" s="247" t="n">
        <v>0</v>
      </c>
      <c r="T158" s="248" t="n">
        <f aca="false">S158*H158</f>
        <v>0</v>
      </c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R158" s="249" t="s">
        <v>256</v>
      </c>
      <c r="AT158" s="249" t="s">
        <v>162</v>
      </c>
      <c r="AU158" s="249" t="s">
        <v>86</v>
      </c>
      <c r="AY158" s="3" t="s">
        <v>160</v>
      </c>
      <c r="BE158" s="250" t="n">
        <f aca="false">IF(N158="základní",J158,0)</f>
        <v>0</v>
      </c>
      <c r="BF158" s="250" t="n">
        <f aca="false">IF(N158="snížená",J158,0)</f>
        <v>0</v>
      </c>
      <c r="BG158" s="250" t="n">
        <f aca="false">IF(N158="zákl. přenesená",J158,0)</f>
        <v>0</v>
      </c>
      <c r="BH158" s="250" t="n">
        <f aca="false">IF(N158="sníž. přenesená",J158,0)</f>
        <v>0</v>
      </c>
      <c r="BI158" s="250" t="n">
        <f aca="false">IF(N158="nulová",J158,0)</f>
        <v>0</v>
      </c>
      <c r="BJ158" s="3" t="s">
        <v>86</v>
      </c>
      <c r="BK158" s="250" t="n">
        <f aca="false">ROUND(I158*H158,2)</f>
        <v>0</v>
      </c>
      <c r="BL158" s="3" t="s">
        <v>256</v>
      </c>
      <c r="BM158" s="249" t="s">
        <v>807</v>
      </c>
    </row>
    <row r="159" s="31" customFormat="true" ht="16.5" hidden="false" customHeight="true" outlineLevel="0" collapsed="false">
      <c r="A159" s="24"/>
      <c r="B159" s="25"/>
      <c r="C159" s="237" t="s">
        <v>356</v>
      </c>
      <c r="D159" s="237" t="s">
        <v>162</v>
      </c>
      <c r="E159" s="238" t="s">
        <v>2696</v>
      </c>
      <c r="F159" s="239" t="s">
        <v>2697</v>
      </c>
      <c r="G159" s="240" t="s">
        <v>2683</v>
      </c>
      <c r="H159" s="241" t="n">
        <v>0.602</v>
      </c>
      <c r="I159" s="242"/>
      <c r="J159" s="243" t="n">
        <f aca="false">ROUND(I159*H159,2)</f>
        <v>0</v>
      </c>
      <c r="K159" s="244"/>
      <c r="L159" s="30"/>
      <c r="M159" s="245"/>
      <c r="N159" s="246" t="s">
        <v>44</v>
      </c>
      <c r="O159" s="74"/>
      <c r="P159" s="247" t="n">
        <f aca="false">O159*H159</f>
        <v>0</v>
      </c>
      <c r="Q159" s="247" t="n">
        <v>0</v>
      </c>
      <c r="R159" s="247" t="n">
        <f aca="false">Q159*H159</f>
        <v>0</v>
      </c>
      <c r="S159" s="247" t="n">
        <v>0</v>
      </c>
      <c r="T159" s="248" t="n">
        <f aca="false">S159*H159</f>
        <v>0</v>
      </c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R159" s="249" t="s">
        <v>256</v>
      </c>
      <c r="AT159" s="249" t="s">
        <v>162</v>
      </c>
      <c r="AU159" s="249" t="s">
        <v>86</v>
      </c>
      <c r="AY159" s="3" t="s">
        <v>160</v>
      </c>
      <c r="BE159" s="250" t="n">
        <f aca="false">IF(N159="základní",J159,0)</f>
        <v>0</v>
      </c>
      <c r="BF159" s="250" t="n">
        <f aca="false">IF(N159="snížená",J159,0)</f>
        <v>0</v>
      </c>
      <c r="BG159" s="250" t="n">
        <f aca="false">IF(N159="zákl. přenesená",J159,0)</f>
        <v>0</v>
      </c>
      <c r="BH159" s="250" t="n">
        <f aca="false">IF(N159="sníž. přenesená",J159,0)</f>
        <v>0</v>
      </c>
      <c r="BI159" s="250" t="n">
        <f aca="false">IF(N159="nulová",J159,0)</f>
        <v>0</v>
      </c>
      <c r="BJ159" s="3" t="s">
        <v>86</v>
      </c>
      <c r="BK159" s="250" t="n">
        <f aca="false">ROUND(I159*H159,2)</f>
        <v>0</v>
      </c>
      <c r="BL159" s="3" t="s">
        <v>256</v>
      </c>
      <c r="BM159" s="249" t="s">
        <v>816</v>
      </c>
    </row>
    <row r="160" s="31" customFormat="true" ht="16.5" hidden="false" customHeight="true" outlineLevel="0" collapsed="false">
      <c r="A160" s="24"/>
      <c r="B160" s="25"/>
      <c r="C160" s="237" t="s">
        <v>360</v>
      </c>
      <c r="D160" s="237" t="s">
        <v>162</v>
      </c>
      <c r="E160" s="238" t="s">
        <v>2698</v>
      </c>
      <c r="F160" s="239" t="s">
        <v>2699</v>
      </c>
      <c r="G160" s="240" t="s">
        <v>259</v>
      </c>
      <c r="H160" s="241" t="n">
        <v>2.408</v>
      </c>
      <c r="I160" s="242"/>
      <c r="J160" s="243" t="n">
        <f aca="false">ROUND(I160*H160,2)</f>
        <v>0</v>
      </c>
      <c r="K160" s="244"/>
      <c r="L160" s="30"/>
      <c r="M160" s="245"/>
      <c r="N160" s="246" t="s">
        <v>44</v>
      </c>
      <c r="O160" s="74"/>
      <c r="P160" s="247" t="n">
        <f aca="false">O160*H160</f>
        <v>0</v>
      </c>
      <c r="Q160" s="247" t="n">
        <v>0</v>
      </c>
      <c r="R160" s="247" t="n">
        <f aca="false">Q160*H160</f>
        <v>0</v>
      </c>
      <c r="S160" s="247" t="n">
        <v>0</v>
      </c>
      <c r="T160" s="248" t="n">
        <f aca="false">S160*H160</f>
        <v>0</v>
      </c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R160" s="249" t="s">
        <v>256</v>
      </c>
      <c r="AT160" s="249" t="s">
        <v>162</v>
      </c>
      <c r="AU160" s="249" t="s">
        <v>86</v>
      </c>
      <c r="AY160" s="3" t="s">
        <v>160</v>
      </c>
      <c r="BE160" s="250" t="n">
        <f aca="false">IF(N160="základní",J160,0)</f>
        <v>0</v>
      </c>
      <c r="BF160" s="250" t="n">
        <f aca="false">IF(N160="snížená",J160,0)</f>
        <v>0</v>
      </c>
      <c r="BG160" s="250" t="n">
        <f aca="false">IF(N160="zákl. přenesená",J160,0)</f>
        <v>0</v>
      </c>
      <c r="BH160" s="250" t="n">
        <f aca="false">IF(N160="sníž. přenesená",J160,0)</f>
        <v>0</v>
      </c>
      <c r="BI160" s="250" t="n">
        <f aca="false">IF(N160="nulová",J160,0)</f>
        <v>0</v>
      </c>
      <c r="BJ160" s="3" t="s">
        <v>86</v>
      </c>
      <c r="BK160" s="250" t="n">
        <f aca="false">ROUND(I160*H160,2)</f>
        <v>0</v>
      </c>
      <c r="BL160" s="3" t="s">
        <v>256</v>
      </c>
      <c r="BM160" s="249" t="s">
        <v>835</v>
      </c>
    </row>
    <row r="161" s="31" customFormat="true" ht="16.5" hidden="false" customHeight="true" outlineLevel="0" collapsed="false">
      <c r="A161" s="24"/>
      <c r="B161" s="25"/>
      <c r="C161" s="237" t="s">
        <v>367</v>
      </c>
      <c r="D161" s="237" t="s">
        <v>162</v>
      </c>
      <c r="E161" s="238" t="s">
        <v>2700</v>
      </c>
      <c r="F161" s="239" t="s">
        <v>2701</v>
      </c>
      <c r="G161" s="240" t="s">
        <v>259</v>
      </c>
      <c r="H161" s="241" t="n">
        <v>1.204</v>
      </c>
      <c r="I161" s="242"/>
      <c r="J161" s="243" t="n">
        <f aca="false">ROUND(I161*H161,2)</f>
        <v>0</v>
      </c>
      <c r="K161" s="244"/>
      <c r="L161" s="30"/>
      <c r="M161" s="245"/>
      <c r="N161" s="246" t="s">
        <v>44</v>
      </c>
      <c r="O161" s="74"/>
      <c r="P161" s="247" t="n">
        <f aca="false">O161*H161</f>
        <v>0</v>
      </c>
      <c r="Q161" s="247" t="n">
        <v>0</v>
      </c>
      <c r="R161" s="247" t="n">
        <f aca="false">Q161*H161</f>
        <v>0</v>
      </c>
      <c r="S161" s="247" t="n">
        <v>0</v>
      </c>
      <c r="T161" s="248" t="n">
        <f aca="false">S161*H161</f>
        <v>0</v>
      </c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R161" s="249" t="s">
        <v>256</v>
      </c>
      <c r="AT161" s="249" t="s">
        <v>162</v>
      </c>
      <c r="AU161" s="249" t="s">
        <v>86</v>
      </c>
      <c r="AY161" s="3" t="s">
        <v>160</v>
      </c>
      <c r="BE161" s="250" t="n">
        <f aca="false">IF(N161="základní",J161,0)</f>
        <v>0</v>
      </c>
      <c r="BF161" s="250" t="n">
        <f aca="false">IF(N161="snížená",J161,0)</f>
        <v>0</v>
      </c>
      <c r="BG161" s="250" t="n">
        <f aca="false">IF(N161="zákl. přenesená",J161,0)</f>
        <v>0</v>
      </c>
      <c r="BH161" s="250" t="n">
        <f aca="false">IF(N161="sníž. přenesená",J161,0)</f>
        <v>0</v>
      </c>
      <c r="BI161" s="250" t="n">
        <f aca="false">IF(N161="nulová",J161,0)</f>
        <v>0</v>
      </c>
      <c r="BJ161" s="3" t="s">
        <v>86</v>
      </c>
      <c r="BK161" s="250" t="n">
        <f aca="false">ROUND(I161*H161,2)</f>
        <v>0</v>
      </c>
      <c r="BL161" s="3" t="s">
        <v>256</v>
      </c>
      <c r="BM161" s="249" t="s">
        <v>849</v>
      </c>
    </row>
    <row r="162" s="31" customFormat="true" ht="16.5" hidden="false" customHeight="true" outlineLevel="0" collapsed="false">
      <c r="A162" s="24"/>
      <c r="B162" s="25"/>
      <c r="C162" s="237" t="s">
        <v>372</v>
      </c>
      <c r="D162" s="237" t="s">
        <v>162</v>
      </c>
      <c r="E162" s="238" t="s">
        <v>2702</v>
      </c>
      <c r="F162" s="239" t="s">
        <v>2703</v>
      </c>
      <c r="G162" s="240" t="s">
        <v>259</v>
      </c>
      <c r="H162" s="241" t="n">
        <v>1.204</v>
      </c>
      <c r="I162" s="242"/>
      <c r="J162" s="243" t="n">
        <f aca="false">ROUND(I162*H162,2)</f>
        <v>0</v>
      </c>
      <c r="K162" s="244"/>
      <c r="L162" s="30"/>
      <c r="M162" s="245"/>
      <c r="N162" s="246" t="s">
        <v>44</v>
      </c>
      <c r="O162" s="74"/>
      <c r="P162" s="247" t="n">
        <f aca="false">O162*H162</f>
        <v>0</v>
      </c>
      <c r="Q162" s="247" t="n">
        <v>0</v>
      </c>
      <c r="R162" s="247" t="n">
        <f aca="false">Q162*H162</f>
        <v>0</v>
      </c>
      <c r="S162" s="247" t="n">
        <v>0</v>
      </c>
      <c r="T162" s="248" t="n">
        <f aca="false">S162*H162</f>
        <v>0</v>
      </c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R162" s="249" t="s">
        <v>256</v>
      </c>
      <c r="AT162" s="249" t="s">
        <v>162</v>
      </c>
      <c r="AU162" s="249" t="s">
        <v>86</v>
      </c>
      <c r="AY162" s="3" t="s">
        <v>160</v>
      </c>
      <c r="BE162" s="250" t="n">
        <f aca="false">IF(N162="základní",J162,0)</f>
        <v>0</v>
      </c>
      <c r="BF162" s="250" t="n">
        <f aca="false">IF(N162="snížená",J162,0)</f>
        <v>0</v>
      </c>
      <c r="BG162" s="250" t="n">
        <f aca="false">IF(N162="zákl. přenesená",J162,0)</f>
        <v>0</v>
      </c>
      <c r="BH162" s="250" t="n">
        <f aca="false">IF(N162="sníž. přenesená",J162,0)</f>
        <v>0</v>
      </c>
      <c r="BI162" s="250" t="n">
        <f aca="false">IF(N162="nulová",J162,0)</f>
        <v>0</v>
      </c>
      <c r="BJ162" s="3" t="s">
        <v>86</v>
      </c>
      <c r="BK162" s="250" t="n">
        <f aca="false">ROUND(I162*H162,2)</f>
        <v>0</v>
      </c>
      <c r="BL162" s="3" t="s">
        <v>256</v>
      </c>
      <c r="BM162" s="249" t="s">
        <v>854</v>
      </c>
    </row>
    <row r="163" s="31" customFormat="true" ht="16.5" hidden="false" customHeight="true" outlineLevel="0" collapsed="false">
      <c r="A163" s="24"/>
      <c r="B163" s="25"/>
      <c r="C163" s="237" t="s">
        <v>376</v>
      </c>
      <c r="D163" s="237" t="s">
        <v>162</v>
      </c>
      <c r="E163" s="238" t="s">
        <v>2704</v>
      </c>
      <c r="F163" s="239" t="s">
        <v>2705</v>
      </c>
      <c r="G163" s="240" t="s">
        <v>259</v>
      </c>
      <c r="H163" s="241" t="n">
        <v>4.816</v>
      </c>
      <c r="I163" s="242"/>
      <c r="J163" s="243" t="n">
        <f aca="false">ROUND(I163*H163,2)</f>
        <v>0</v>
      </c>
      <c r="K163" s="244"/>
      <c r="L163" s="30"/>
      <c r="M163" s="245"/>
      <c r="N163" s="246" t="s">
        <v>44</v>
      </c>
      <c r="O163" s="74"/>
      <c r="P163" s="247" t="n">
        <f aca="false">O163*H163</f>
        <v>0</v>
      </c>
      <c r="Q163" s="247" t="n">
        <v>0</v>
      </c>
      <c r="R163" s="247" t="n">
        <f aca="false">Q163*H163</f>
        <v>0</v>
      </c>
      <c r="S163" s="247" t="n">
        <v>0</v>
      </c>
      <c r="T163" s="248" t="n">
        <f aca="false">S163*H163</f>
        <v>0</v>
      </c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R163" s="249" t="s">
        <v>256</v>
      </c>
      <c r="AT163" s="249" t="s">
        <v>162</v>
      </c>
      <c r="AU163" s="249" t="s">
        <v>86</v>
      </c>
      <c r="AY163" s="3" t="s">
        <v>160</v>
      </c>
      <c r="BE163" s="250" t="n">
        <f aca="false">IF(N163="základní",J163,0)</f>
        <v>0</v>
      </c>
      <c r="BF163" s="250" t="n">
        <f aca="false">IF(N163="snížená",J163,0)</f>
        <v>0</v>
      </c>
      <c r="BG163" s="250" t="n">
        <f aca="false">IF(N163="zákl. přenesená",J163,0)</f>
        <v>0</v>
      </c>
      <c r="BH163" s="250" t="n">
        <f aca="false">IF(N163="sníž. přenesená",J163,0)</f>
        <v>0</v>
      </c>
      <c r="BI163" s="250" t="n">
        <f aca="false">IF(N163="nulová",J163,0)</f>
        <v>0</v>
      </c>
      <c r="BJ163" s="3" t="s">
        <v>86</v>
      </c>
      <c r="BK163" s="250" t="n">
        <f aca="false">ROUND(I163*H163,2)</f>
        <v>0</v>
      </c>
      <c r="BL163" s="3" t="s">
        <v>256</v>
      </c>
      <c r="BM163" s="249" t="s">
        <v>861</v>
      </c>
    </row>
    <row r="164" s="31" customFormat="true" ht="16.5" hidden="false" customHeight="true" outlineLevel="0" collapsed="false">
      <c r="A164" s="24"/>
      <c r="B164" s="25"/>
      <c r="C164" s="237" t="s">
        <v>380</v>
      </c>
      <c r="D164" s="237" t="s">
        <v>162</v>
      </c>
      <c r="E164" s="238" t="s">
        <v>2706</v>
      </c>
      <c r="F164" s="239" t="s">
        <v>2707</v>
      </c>
      <c r="G164" s="240" t="s">
        <v>259</v>
      </c>
      <c r="H164" s="241" t="n">
        <v>4.816</v>
      </c>
      <c r="I164" s="242"/>
      <c r="J164" s="243" t="n">
        <f aca="false">ROUND(I164*H164,2)</f>
        <v>0</v>
      </c>
      <c r="K164" s="244"/>
      <c r="L164" s="30"/>
      <c r="M164" s="245"/>
      <c r="N164" s="246" t="s">
        <v>44</v>
      </c>
      <c r="O164" s="74"/>
      <c r="P164" s="247" t="n">
        <f aca="false">O164*H164</f>
        <v>0</v>
      </c>
      <c r="Q164" s="247" t="n">
        <v>0</v>
      </c>
      <c r="R164" s="247" t="n">
        <f aca="false">Q164*H164</f>
        <v>0</v>
      </c>
      <c r="S164" s="247" t="n">
        <v>0</v>
      </c>
      <c r="T164" s="248" t="n">
        <f aca="false">S164*H164</f>
        <v>0</v>
      </c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R164" s="249" t="s">
        <v>256</v>
      </c>
      <c r="AT164" s="249" t="s">
        <v>162</v>
      </c>
      <c r="AU164" s="249" t="s">
        <v>86</v>
      </c>
      <c r="AY164" s="3" t="s">
        <v>160</v>
      </c>
      <c r="BE164" s="250" t="n">
        <f aca="false">IF(N164="základní",J164,0)</f>
        <v>0</v>
      </c>
      <c r="BF164" s="250" t="n">
        <f aca="false">IF(N164="snížená",J164,0)</f>
        <v>0</v>
      </c>
      <c r="BG164" s="250" t="n">
        <f aca="false">IF(N164="zákl. přenesená",J164,0)</f>
        <v>0</v>
      </c>
      <c r="BH164" s="250" t="n">
        <f aca="false">IF(N164="sníž. přenesená",J164,0)</f>
        <v>0</v>
      </c>
      <c r="BI164" s="250" t="n">
        <f aca="false">IF(N164="nulová",J164,0)</f>
        <v>0</v>
      </c>
      <c r="BJ164" s="3" t="s">
        <v>86</v>
      </c>
      <c r="BK164" s="250" t="n">
        <f aca="false">ROUND(I164*H164,2)</f>
        <v>0</v>
      </c>
      <c r="BL164" s="3" t="s">
        <v>256</v>
      </c>
      <c r="BM164" s="249" t="s">
        <v>877</v>
      </c>
    </row>
    <row r="165" s="31" customFormat="true" ht="16.5" hidden="false" customHeight="true" outlineLevel="0" collapsed="false">
      <c r="A165" s="24"/>
      <c r="B165" s="25"/>
      <c r="C165" s="237" t="s">
        <v>388</v>
      </c>
      <c r="D165" s="237" t="s">
        <v>162</v>
      </c>
      <c r="E165" s="238" t="s">
        <v>2708</v>
      </c>
      <c r="F165" s="239" t="s">
        <v>2709</v>
      </c>
      <c r="G165" s="240" t="s">
        <v>259</v>
      </c>
      <c r="H165" s="241" t="n">
        <v>0.602</v>
      </c>
      <c r="I165" s="242"/>
      <c r="J165" s="243" t="n">
        <f aca="false">ROUND(I165*H165,2)</f>
        <v>0</v>
      </c>
      <c r="K165" s="244"/>
      <c r="L165" s="30"/>
      <c r="M165" s="245"/>
      <c r="N165" s="246" t="s">
        <v>44</v>
      </c>
      <c r="O165" s="74"/>
      <c r="P165" s="247" t="n">
        <f aca="false">O165*H165</f>
        <v>0</v>
      </c>
      <c r="Q165" s="247" t="n">
        <v>0</v>
      </c>
      <c r="R165" s="247" t="n">
        <f aca="false">Q165*H165</f>
        <v>0</v>
      </c>
      <c r="S165" s="247" t="n">
        <v>0</v>
      </c>
      <c r="T165" s="248" t="n">
        <f aca="false">S165*H165</f>
        <v>0</v>
      </c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R165" s="249" t="s">
        <v>256</v>
      </c>
      <c r="AT165" s="249" t="s">
        <v>162</v>
      </c>
      <c r="AU165" s="249" t="s">
        <v>86</v>
      </c>
      <c r="AY165" s="3" t="s">
        <v>160</v>
      </c>
      <c r="BE165" s="250" t="n">
        <f aca="false">IF(N165="základní",J165,0)</f>
        <v>0</v>
      </c>
      <c r="BF165" s="250" t="n">
        <f aca="false">IF(N165="snížená",J165,0)</f>
        <v>0</v>
      </c>
      <c r="BG165" s="250" t="n">
        <f aca="false">IF(N165="zákl. přenesená",J165,0)</f>
        <v>0</v>
      </c>
      <c r="BH165" s="250" t="n">
        <f aca="false">IF(N165="sníž. přenesená",J165,0)</f>
        <v>0</v>
      </c>
      <c r="BI165" s="250" t="n">
        <f aca="false">IF(N165="nulová",J165,0)</f>
        <v>0</v>
      </c>
      <c r="BJ165" s="3" t="s">
        <v>86</v>
      </c>
      <c r="BK165" s="250" t="n">
        <f aca="false">ROUND(I165*H165,2)</f>
        <v>0</v>
      </c>
      <c r="BL165" s="3" t="s">
        <v>256</v>
      </c>
      <c r="BM165" s="249" t="s">
        <v>887</v>
      </c>
    </row>
    <row r="166" s="31" customFormat="true" ht="16.5" hidden="false" customHeight="true" outlineLevel="0" collapsed="false">
      <c r="A166" s="24"/>
      <c r="B166" s="25"/>
      <c r="C166" s="237" t="s">
        <v>675</v>
      </c>
      <c r="D166" s="237" t="s">
        <v>162</v>
      </c>
      <c r="E166" s="238" t="s">
        <v>2710</v>
      </c>
      <c r="F166" s="239" t="s">
        <v>2711</v>
      </c>
      <c r="G166" s="240" t="s">
        <v>221</v>
      </c>
      <c r="H166" s="241" t="n">
        <v>69.23</v>
      </c>
      <c r="I166" s="242"/>
      <c r="J166" s="243" t="n">
        <f aca="false">ROUND(I166*H166,2)</f>
        <v>0</v>
      </c>
      <c r="K166" s="244"/>
      <c r="L166" s="30"/>
      <c r="M166" s="245"/>
      <c r="N166" s="246" t="s">
        <v>44</v>
      </c>
      <c r="O166" s="74"/>
      <c r="P166" s="247" t="n">
        <f aca="false">O166*H166</f>
        <v>0</v>
      </c>
      <c r="Q166" s="247" t="n">
        <v>0</v>
      </c>
      <c r="R166" s="247" t="n">
        <f aca="false">Q166*H166</f>
        <v>0</v>
      </c>
      <c r="S166" s="247" t="n">
        <v>0</v>
      </c>
      <c r="T166" s="248" t="n">
        <f aca="false">S166*H166</f>
        <v>0</v>
      </c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R166" s="249" t="s">
        <v>256</v>
      </c>
      <c r="AT166" s="249" t="s">
        <v>162</v>
      </c>
      <c r="AU166" s="249" t="s">
        <v>86</v>
      </c>
      <c r="AY166" s="3" t="s">
        <v>160</v>
      </c>
      <c r="BE166" s="250" t="n">
        <f aca="false">IF(N166="základní",J166,0)</f>
        <v>0</v>
      </c>
      <c r="BF166" s="250" t="n">
        <f aca="false">IF(N166="snížená",J166,0)</f>
        <v>0</v>
      </c>
      <c r="BG166" s="250" t="n">
        <f aca="false">IF(N166="zákl. přenesená",J166,0)</f>
        <v>0</v>
      </c>
      <c r="BH166" s="250" t="n">
        <f aca="false">IF(N166="sníž. přenesená",J166,0)</f>
        <v>0</v>
      </c>
      <c r="BI166" s="250" t="n">
        <f aca="false">IF(N166="nulová",J166,0)</f>
        <v>0</v>
      </c>
      <c r="BJ166" s="3" t="s">
        <v>86</v>
      </c>
      <c r="BK166" s="250" t="n">
        <f aca="false">ROUND(I166*H166,2)</f>
        <v>0</v>
      </c>
      <c r="BL166" s="3" t="s">
        <v>256</v>
      </c>
      <c r="BM166" s="249" t="s">
        <v>904</v>
      </c>
    </row>
    <row r="167" s="31" customFormat="true" ht="21.75" hidden="false" customHeight="true" outlineLevel="0" collapsed="false">
      <c r="A167" s="24"/>
      <c r="B167" s="25"/>
      <c r="C167" s="237" t="s">
        <v>679</v>
      </c>
      <c r="D167" s="237" t="s">
        <v>162</v>
      </c>
      <c r="E167" s="238" t="s">
        <v>2712</v>
      </c>
      <c r="F167" s="239" t="s">
        <v>2713</v>
      </c>
      <c r="G167" s="240" t="s">
        <v>221</v>
      </c>
      <c r="H167" s="241" t="n">
        <v>69.23</v>
      </c>
      <c r="I167" s="242"/>
      <c r="J167" s="243" t="n">
        <f aca="false">ROUND(I167*H167,2)</f>
        <v>0</v>
      </c>
      <c r="K167" s="244"/>
      <c r="L167" s="30"/>
      <c r="M167" s="245"/>
      <c r="N167" s="246" t="s">
        <v>44</v>
      </c>
      <c r="O167" s="74"/>
      <c r="P167" s="247" t="n">
        <f aca="false">O167*H167</f>
        <v>0</v>
      </c>
      <c r="Q167" s="247" t="n">
        <v>0</v>
      </c>
      <c r="R167" s="247" t="n">
        <f aca="false">Q167*H167</f>
        <v>0</v>
      </c>
      <c r="S167" s="247" t="n">
        <v>0</v>
      </c>
      <c r="T167" s="248" t="n">
        <f aca="false">S167*H167</f>
        <v>0</v>
      </c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R167" s="249" t="s">
        <v>256</v>
      </c>
      <c r="AT167" s="249" t="s">
        <v>162</v>
      </c>
      <c r="AU167" s="249" t="s">
        <v>86</v>
      </c>
      <c r="AY167" s="3" t="s">
        <v>160</v>
      </c>
      <c r="BE167" s="250" t="n">
        <f aca="false">IF(N167="základní",J167,0)</f>
        <v>0</v>
      </c>
      <c r="BF167" s="250" t="n">
        <f aca="false">IF(N167="snížená",J167,0)</f>
        <v>0</v>
      </c>
      <c r="BG167" s="250" t="n">
        <f aca="false">IF(N167="zákl. přenesená",J167,0)</f>
        <v>0</v>
      </c>
      <c r="BH167" s="250" t="n">
        <f aca="false">IF(N167="sníž. přenesená",J167,0)</f>
        <v>0</v>
      </c>
      <c r="BI167" s="250" t="n">
        <f aca="false">IF(N167="nulová",J167,0)</f>
        <v>0</v>
      </c>
      <c r="BJ167" s="3" t="s">
        <v>86</v>
      </c>
      <c r="BK167" s="250" t="n">
        <f aca="false">ROUND(I167*H167,2)</f>
        <v>0</v>
      </c>
      <c r="BL167" s="3" t="s">
        <v>256</v>
      </c>
      <c r="BM167" s="249" t="s">
        <v>913</v>
      </c>
    </row>
    <row r="168" s="31" customFormat="true" ht="21.75" hidden="false" customHeight="true" outlineLevel="0" collapsed="false">
      <c r="A168" s="24"/>
      <c r="B168" s="25"/>
      <c r="C168" s="237" t="s">
        <v>681</v>
      </c>
      <c r="D168" s="237" t="s">
        <v>162</v>
      </c>
      <c r="E168" s="238" t="s">
        <v>2714</v>
      </c>
      <c r="F168" s="239" t="s">
        <v>2715</v>
      </c>
      <c r="G168" s="240" t="s">
        <v>2663</v>
      </c>
      <c r="H168" s="241" t="n">
        <v>48.16</v>
      </c>
      <c r="I168" s="242"/>
      <c r="J168" s="243" t="n">
        <f aca="false">ROUND(I168*H168,2)</f>
        <v>0</v>
      </c>
      <c r="K168" s="244"/>
      <c r="L168" s="30"/>
      <c r="M168" s="245"/>
      <c r="N168" s="246" t="s">
        <v>44</v>
      </c>
      <c r="O168" s="74"/>
      <c r="P168" s="247" t="n">
        <f aca="false">O168*H168</f>
        <v>0</v>
      </c>
      <c r="Q168" s="247" t="n">
        <v>0</v>
      </c>
      <c r="R168" s="247" t="n">
        <f aca="false">Q168*H168</f>
        <v>0</v>
      </c>
      <c r="S168" s="247" t="n">
        <v>0</v>
      </c>
      <c r="T168" s="248" t="n">
        <f aca="false">S168*H168</f>
        <v>0</v>
      </c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R168" s="249" t="s">
        <v>256</v>
      </c>
      <c r="AT168" s="249" t="s">
        <v>162</v>
      </c>
      <c r="AU168" s="249" t="s">
        <v>86</v>
      </c>
      <c r="AY168" s="3" t="s">
        <v>160</v>
      </c>
      <c r="BE168" s="250" t="n">
        <f aca="false">IF(N168="základní",J168,0)</f>
        <v>0</v>
      </c>
      <c r="BF168" s="250" t="n">
        <f aca="false">IF(N168="snížená",J168,0)</f>
        <v>0</v>
      </c>
      <c r="BG168" s="250" t="n">
        <f aca="false">IF(N168="zákl. přenesená",J168,0)</f>
        <v>0</v>
      </c>
      <c r="BH168" s="250" t="n">
        <f aca="false">IF(N168="sníž. přenesená",J168,0)</f>
        <v>0</v>
      </c>
      <c r="BI168" s="250" t="n">
        <f aca="false">IF(N168="nulová",J168,0)</f>
        <v>0</v>
      </c>
      <c r="BJ168" s="3" t="s">
        <v>86</v>
      </c>
      <c r="BK168" s="250" t="n">
        <f aca="false">ROUND(I168*H168,2)</f>
        <v>0</v>
      </c>
      <c r="BL168" s="3" t="s">
        <v>256</v>
      </c>
      <c r="BM168" s="249" t="s">
        <v>922</v>
      </c>
    </row>
    <row r="169" s="31" customFormat="true" ht="21.75" hidden="false" customHeight="true" outlineLevel="0" collapsed="false">
      <c r="A169" s="24"/>
      <c r="B169" s="25"/>
      <c r="C169" s="237" t="s">
        <v>685</v>
      </c>
      <c r="D169" s="237" t="s">
        <v>162</v>
      </c>
      <c r="E169" s="238" t="s">
        <v>2716</v>
      </c>
      <c r="F169" s="239" t="s">
        <v>2717</v>
      </c>
      <c r="G169" s="240" t="s">
        <v>363</v>
      </c>
      <c r="H169" s="298"/>
      <c r="I169" s="242"/>
      <c r="J169" s="243" t="n">
        <f aca="false">ROUND(I169*H169,2)</f>
        <v>0</v>
      </c>
      <c r="K169" s="244"/>
      <c r="L169" s="30"/>
      <c r="M169" s="245"/>
      <c r="N169" s="246" t="s">
        <v>44</v>
      </c>
      <c r="O169" s="74"/>
      <c r="P169" s="247" t="n">
        <f aca="false">O169*H169</f>
        <v>0</v>
      </c>
      <c r="Q169" s="247" t="n">
        <v>0</v>
      </c>
      <c r="R169" s="247" t="n">
        <f aca="false">Q169*H169</f>
        <v>0</v>
      </c>
      <c r="S169" s="247" t="n">
        <v>0</v>
      </c>
      <c r="T169" s="248" t="n">
        <f aca="false">S169*H169</f>
        <v>0</v>
      </c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R169" s="249" t="s">
        <v>256</v>
      </c>
      <c r="AT169" s="249" t="s">
        <v>162</v>
      </c>
      <c r="AU169" s="249" t="s">
        <v>86</v>
      </c>
      <c r="AY169" s="3" t="s">
        <v>160</v>
      </c>
      <c r="BE169" s="250" t="n">
        <f aca="false">IF(N169="základní",J169,0)</f>
        <v>0</v>
      </c>
      <c r="BF169" s="250" t="n">
        <f aca="false">IF(N169="snížená",J169,0)</f>
        <v>0</v>
      </c>
      <c r="BG169" s="250" t="n">
        <f aca="false">IF(N169="zákl. přenesená",J169,0)</f>
        <v>0</v>
      </c>
      <c r="BH169" s="250" t="n">
        <f aca="false">IF(N169="sníž. přenesená",J169,0)</f>
        <v>0</v>
      </c>
      <c r="BI169" s="250" t="n">
        <f aca="false">IF(N169="nulová",J169,0)</f>
        <v>0</v>
      </c>
      <c r="BJ169" s="3" t="s">
        <v>86</v>
      </c>
      <c r="BK169" s="250" t="n">
        <f aca="false">ROUND(I169*H169,2)</f>
        <v>0</v>
      </c>
      <c r="BL169" s="3" t="s">
        <v>256</v>
      </c>
      <c r="BM169" s="249" t="s">
        <v>2718</v>
      </c>
    </row>
    <row r="170" s="220" customFormat="true" ht="25.9" hidden="false" customHeight="true" outlineLevel="0" collapsed="false">
      <c r="B170" s="221"/>
      <c r="C170" s="222"/>
      <c r="D170" s="223" t="s">
        <v>78</v>
      </c>
      <c r="E170" s="224" t="s">
        <v>2719</v>
      </c>
      <c r="F170" s="224" t="s">
        <v>2720</v>
      </c>
      <c r="G170" s="222"/>
      <c r="H170" s="222"/>
      <c r="I170" s="225"/>
      <c r="J170" s="226" t="n">
        <f aca="false">BK170</f>
        <v>0</v>
      </c>
      <c r="K170" s="222"/>
      <c r="L170" s="227"/>
      <c r="M170" s="228"/>
      <c r="N170" s="229"/>
      <c r="O170" s="229"/>
      <c r="P170" s="230" t="n">
        <f aca="false">SUM(P171:P192)</f>
        <v>0</v>
      </c>
      <c r="Q170" s="229"/>
      <c r="R170" s="230" t="n">
        <f aca="false">SUM(R171:R192)</f>
        <v>0</v>
      </c>
      <c r="S170" s="229"/>
      <c r="T170" s="231" t="n">
        <f aca="false">SUM(T171:T192)</f>
        <v>0</v>
      </c>
      <c r="AR170" s="232" t="s">
        <v>88</v>
      </c>
      <c r="AT170" s="233" t="s">
        <v>78</v>
      </c>
      <c r="AU170" s="233" t="s">
        <v>79</v>
      </c>
      <c r="AY170" s="232" t="s">
        <v>160</v>
      </c>
      <c r="BK170" s="234" t="n">
        <f aca="false">SUM(BK171:BK192)</f>
        <v>0</v>
      </c>
    </row>
    <row r="171" s="31" customFormat="true" ht="16.5" hidden="false" customHeight="true" outlineLevel="0" collapsed="false">
      <c r="A171" s="24"/>
      <c r="B171" s="25"/>
      <c r="C171" s="237" t="s">
        <v>689</v>
      </c>
      <c r="D171" s="237" t="s">
        <v>162</v>
      </c>
      <c r="E171" s="238" t="s">
        <v>2721</v>
      </c>
      <c r="F171" s="239" t="s">
        <v>2722</v>
      </c>
      <c r="G171" s="240" t="s">
        <v>2683</v>
      </c>
      <c r="H171" s="241" t="n">
        <v>3.612</v>
      </c>
      <c r="I171" s="242"/>
      <c r="J171" s="243" t="n">
        <f aca="false">ROUND(I171*H171,2)</f>
        <v>0</v>
      </c>
      <c r="K171" s="244"/>
      <c r="L171" s="30"/>
      <c r="M171" s="245"/>
      <c r="N171" s="246" t="s">
        <v>44</v>
      </c>
      <c r="O171" s="74"/>
      <c r="P171" s="247" t="n">
        <f aca="false">O171*H171</f>
        <v>0</v>
      </c>
      <c r="Q171" s="247" t="n">
        <v>0</v>
      </c>
      <c r="R171" s="247" t="n">
        <f aca="false">Q171*H171</f>
        <v>0</v>
      </c>
      <c r="S171" s="247" t="n">
        <v>0</v>
      </c>
      <c r="T171" s="248" t="n">
        <f aca="false">S171*H171</f>
        <v>0</v>
      </c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R171" s="249" t="s">
        <v>256</v>
      </c>
      <c r="AT171" s="249" t="s">
        <v>162</v>
      </c>
      <c r="AU171" s="249" t="s">
        <v>86</v>
      </c>
      <c r="AY171" s="3" t="s">
        <v>160</v>
      </c>
      <c r="BE171" s="250" t="n">
        <f aca="false">IF(N171="základní",J171,0)</f>
        <v>0</v>
      </c>
      <c r="BF171" s="250" t="n">
        <f aca="false">IF(N171="snížená",J171,0)</f>
        <v>0</v>
      </c>
      <c r="BG171" s="250" t="n">
        <f aca="false">IF(N171="zákl. přenesená",J171,0)</f>
        <v>0</v>
      </c>
      <c r="BH171" s="250" t="n">
        <f aca="false">IF(N171="sníž. přenesená",J171,0)</f>
        <v>0</v>
      </c>
      <c r="BI171" s="250" t="n">
        <f aca="false">IF(N171="nulová",J171,0)</f>
        <v>0</v>
      </c>
      <c r="BJ171" s="3" t="s">
        <v>86</v>
      </c>
      <c r="BK171" s="250" t="n">
        <f aca="false">ROUND(I171*H171,2)</f>
        <v>0</v>
      </c>
      <c r="BL171" s="3" t="s">
        <v>256</v>
      </c>
      <c r="BM171" s="249" t="s">
        <v>932</v>
      </c>
    </row>
    <row r="172" s="31" customFormat="true" ht="16.5" hidden="false" customHeight="true" outlineLevel="0" collapsed="false">
      <c r="A172" s="24"/>
      <c r="B172" s="25"/>
      <c r="C172" s="237" t="s">
        <v>691</v>
      </c>
      <c r="D172" s="237" t="s">
        <v>162</v>
      </c>
      <c r="E172" s="238" t="s">
        <v>2723</v>
      </c>
      <c r="F172" s="239" t="s">
        <v>2724</v>
      </c>
      <c r="G172" s="240" t="s">
        <v>2683</v>
      </c>
      <c r="H172" s="241" t="n">
        <v>3.612</v>
      </c>
      <c r="I172" s="242"/>
      <c r="J172" s="243" t="n">
        <f aca="false">ROUND(I172*H172,2)</f>
        <v>0</v>
      </c>
      <c r="K172" s="244"/>
      <c r="L172" s="30"/>
      <c r="M172" s="245"/>
      <c r="N172" s="246" t="s">
        <v>44</v>
      </c>
      <c r="O172" s="74"/>
      <c r="P172" s="247" t="n">
        <f aca="false">O172*H172</f>
        <v>0</v>
      </c>
      <c r="Q172" s="247" t="n">
        <v>0</v>
      </c>
      <c r="R172" s="247" t="n">
        <f aca="false">Q172*H172</f>
        <v>0</v>
      </c>
      <c r="S172" s="247" t="n">
        <v>0</v>
      </c>
      <c r="T172" s="248" t="n">
        <f aca="false">S172*H172</f>
        <v>0</v>
      </c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R172" s="249" t="s">
        <v>256</v>
      </c>
      <c r="AT172" s="249" t="s">
        <v>162</v>
      </c>
      <c r="AU172" s="249" t="s">
        <v>86</v>
      </c>
      <c r="AY172" s="3" t="s">
        <v>160</v>
      </c>
      <c r="BE172" s="250" t="n">
        <f aca="false">IF(N172="základní",J172,0)</f>
        <v>0</v>
      </c>
      <c r="BF172" s="250" t="n">
        <f aca="false">IF(N172="snížená",J172,0)</f>
        <v>0</v>
      </c>
      <c r="BG172" s="250" t="n">
        <f aca="false">IF(N172="zákl. přenesená",J172,0)</f>
        <v>0</v>
      </c>
      <c r="BH172" s="250" t="n">
        <f aca="false">IF(N172="sníž. přenesená",J172,0)</f>
        <v>0</v>
      </c>
      <c r="BI172" s="250" t="n">
        <f aca="false">IF(N172="nulová",J172,0)</f>
        <v>0</v>
      </c>
      <c r="BJ172" s="3" t="s">
        <v>86</v>
      </c>
      <c r="BK172" s="250" t="n">
        <f aca="false">ROUND(I172*H172,2)</f>
        <v>0</v>
      </c>
      <c r="BL172" s="3" t="s">
        <v>256</v>
      </c>
      <c r="BM172" s="249" t="s">
        <v>942</v>
      </c>
    </row>
    <row r="173" s="31" customFormat="true" ht="16.5" hidden="false" customHeight="true" outlineLevel="0" collapsed="false">
      <c r="A173" s="24"/>
      <c r="B173" s="25"/>
      <c r="C173" s="237" t="s">
        <v>695</v>
      </c>
      <c r="D173" s="237" t="s">
        <v>162</v>
      </c>
      <c r="E173" s="238" t="s">
        <v>2725</v>
      </c>
      <c r="F173" s="239" t="s">
        <v>2726</v>
      </c>
      <c r="G173" s="240" t="s">
        <v>2683</v>
      </c>
      <c r="H173" s="241" t="n">
        <v>3.612</v>
      </c>
      <c r="I173" s="242"/>
      <c r="J173" s="243" t="n">
        <f aca="false">ROUND(I173*H173,2)</f>
        <v>0</v>
      </c>
      <c r="K173" s="244"/>
      <c r="L173" s="30"/>
      <c r="M173" s="245"/>
      <c r="N173" s="246" t="s">
        <v>44</v>
      </c>
      <c r="O173" s="74"/>
      <c r="P173" s="247" t="n">
        <f aca="false">O173*H173</f>
        <v>0</v>
      </c>
      <c r="Q173" s="247" t="n">
        <v>0</v>
      </c>
      <c r="R173" s="247" t="n">
        <f aca="false">Q173*H173</f>
        <v>0</v>
      </c>
      <c r="S173" s="247" t="n">
        <v>0</v>
      </c>
      <c r="T173" s="248" t="n">
        <f aca="false">S173*H173</f>
        <v>0</v>
      </c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R173" s="249" t="s">
        <v>256</v>
      </c>
      <c r="AT173" s="249" t="s">
        <v>162</v>
      </c>
      <c r="AU173" s="249" t="s">
        <v>86</v>
      </c>
      <c r="AY173" s="3" t="s">
        <v>160</v>
      </c>
      <c r="BE173" s="250" t="n">
        <f aca="false">IF(N173="základní",J173,0)</f>
        <v>0</v>
      </c>
      <c r="BF173" s="250" t="n">
        <f aca="false">IF(N173="snížená",J173,0)</f>
        <v>0</v>
      </c>
      <c r="BG173" s="250" t="n">
        <f aca="false">IF(N173="zákl. přenesená",J173,0)</f>
        <v>0</v>
      </c>
      <c r="BH173" s="250" t="n">
        <f aca="false">IF(N173="sníž. přenesená",J173,0)</f>
        <v>0</v>
      </c>
      <c r="BI173" s="250" t="n">
        <f aca="false">IF(N173="nulová",J173,0)</f>
        <v>0</v>
      </c>
      <c r="BJ173" s="3" t="s">
        <v>86</v>
      </c>
      <c r="BK173" s="250" t="n">
        <f aca="false">ROUND(I173*H173,2)</f>
        <v>0</v>
      </c>
      <c r="BL173" s="3" t="s">
        <v>256</v>
      </c>
      <c r="BM173" s="249" t="s">
        <v>955</v>
      </c>
    </row>
    <row r="174" s="31" customFormat="true" ht="21.75" hidden="false" customHeight="true" outlineLevel="0" collapsed="false">
      <c r="A174" s="24"/>
      <c r="B174" s="25"/>
      <c r="C174" s="237" t="s">
        <v>699</v>
      </c>
      <c r="D174" s="237" t="s">
        <v>162</v>
      </c>
      <c r="E174" s="238" t="s">
        <v>2727</v>
      </c>
      <c r="F174" s="239" t="s">
        <v>2728</v>
      </c>
      <c r="G174" s="240" t="s">
        <v>2683</v>
      </c>
      <c r="H174" s="241" t="n">
        <v>0.602</v>
      </c>
      <c r="I174" s="242"/>
      <c r="J174" s="243" t="n">
        <f aca="false">ROUND(I174*H174,2)</f>
        <v>0</v>
      </c>
      <c r="K174" s="244"/>
      <c r="L174" s="30"/>
      <c r="M174" s="245"/>
      <c r="N174" s="246" t="s">
        <v>44</v>
      </c>
      <c r="O174" s="74"/>
      <c r="P174" s="247" t="n">
        <f aca="false">O174*H174</f>
        <v>0</v>
      </c>
      <c r="Q174" s="247" t="n">
        <v>0</v>
      </c>
      <c r="R174" s="247" t="n">
        <f aca="false">Q174*H174</f>
        <v>0</v>
      </c>
      <c r="S174" s="247" t="n">
        <v>0</v>
      </c>
      <c r="T174" s="248" t="n">
        <f aca="false">S174*H174</f>
        <v>0</v>
      </c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R174" s="249" t="s">
        <v>256</v>
      </c>
      <c r="AT174" s="249" t="s">
        <v>162</v>
      </c>
      <c r="AU174" s="249" t="s">
        <v>86</v>
      </c>
      <c r="AY174" s="3" t="s">
        <v>160</v>
      </c>
      <c r="BE174" s="250" t="n">
        <f aca="false">IF(N174="základní",J174,0)</f>
        <v>0</v>
      </c>
      <c r="BF174" s="250" t="n">
        <f aca="false">IF(N174="snížená",J174,0)</f>
        <v>0</v>
      </c>
      <c r="BG174" s="250" t="n">
        <f aca="false">IF(N174="zákl. přenesená",J174,0)</f>
        <v>0</v>
      </c>
      <c r="BH174" s="250" t="n">
        <f aca="false">IF(N174="sníž. přenesená",J174,0)</f>
        <v>0</v>
      </c>
      <c r="BI174" s="250" t="n">
        <f aca="false">IF(N174="nulová",J174,0)</f>
        <v>0</v>
      </c>
      <c r="BJ174" s="3" t="s">
        <v>86</v>
      </c>
      <c r="BK174" s="250" t="n">
        <f aca="false">ROUND(I174*H174,2)</f>
        <v>0</v>
      </c>
      <c r="BL174" s="3" t="s">
        <v>256</v>
      </c>
      <c r="BM174" s="249" t="s">
        <v>965</v>
      </c>
    </row>
    <row r="175" s="31" customFormat="true" ht="16.5" hidden="false" customHeight="true" outlineLevel="0" collapsed="false">
      <c r="A175" s="24"/>
      <c r="B175" s="25"/>
      <c r="C175" s="237" t="s">
        <v>703</v>
      </c>
      <c r="D175" s="237" t="s">
        <v>162</v>
      </c>
      <c r="E175" s="238" t="s">
        <v>2729</v>
      </c>
      <c r="F175" s="239" t="s">
        <v>2730</v>
      </c>
      <c r="G175" s="240" t="s">
        <v>2683</v>
      </c>
      <c r="H175" s="241" t="n">
        <v>0.602</v>
      </c>
      <c r="I175" s="242"/>
      <c r="J175" s="243" t="n">
        <f aca="false">ROUND(I175*H175,2)</f>
        <v>0</v>
      </c>
      <c r="K175" s="244"/>
      <c r="L175" s="30"/>
      <c r="M175" s="245"/>
      <c r="N175" s="246" t="s">
        <v>44</v>
      </c>
      <c r="O175" s="74"/>
      <c r="P175" s="247" t="n">
        <f aca="false">O175*H175</f>
        <v>0</v>
      </c>
      <c r="Q175" s="247" t="n">
        <v>0</v>
      </c>
      <c r="R175" s="247" t="n">
        <f aca="false">Q175*H175</f>
        <v>0</v>
      </c>
      <c r="S175" s="247" t="n">
        <v>0</v>
      </c>
      <c r="T175" s="248" t="n">
        <f aca="false">S175*H175</f>
        <v>0</v>
      </c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R175" s="249" t="s">
        <v>256</v>
      </c>
      <c r="AT175" s="249" t="s">
        <v>162</v>
      </c>
      <c r="AU175" s="249" t="s">
        <v>86</v>
      </c>
      <c r="AY175" s="3" t="s">
        <v>160</v>
      </c>
      <c r="BE175" s="250" t="n">
        <f aca="false">IF(N175="základní",J175,0)</f>
        <v>0</v>
      </c>
      <c r="BF175" s="250" t="n">
        <f aca="false">IF(N175="snížená",J175,0)</f>
        <v>0</v>
      </c>
      <c r="BG175" s="250" t="n">
        <f aca="false">IF(N175="zákl. přenesená",J175,0)</f>
        <v>0</v>
      </c>
      <c r="BH175" s="250" t="n">
        <f aca="false">IF(N175="sníž. přenesená",J175,0)</f>
        <v>0</v>
      </c>
      <c r="BI175" s="250" t="n">
        <f aca="false">IF(N175="nulová",J175,0)</f>
        <v>0</v>
      </c>
      <c r="BJ175" s="3" t="s">
        <v>86</v>
      </c>
      <c r="BK175" s="250" t="n">
        <f aca="false">ROUND(I175*H175,2)</f>
        <v>0</v>
      </c>
      <c r="BL175" s="3" t="s">
        <v>256</v>
      </c>
      <c r="BM175" s="249" t="s">
        <v>975</v>
      </c>
    </row>
    <row r="176" s="31" customFormat="true" ht="16.5" hidden="false" customHeight="true" outlineLevel="0" collapsed="false">
      <c r="A176" s="24"/>
      <c r="B176" s="25"/>
      <c r="C176" s="237" t="s">
        <v>707</v>
      </c>
      <c r="D176" s="237" t="s">
        <v>162</v>
      </c>
      <c r="E176" s="238" t="s">
        <v>2731</v>
      </c>
      <c r="F176" s="239" t="s">
        <v>2732</v>
      </c>
      <c r="G176" s="240" t="s">
        <v>2683</v>
      </c>
      <c r="H176" s="241" t="n">
        <v>0.602</v>
      </c>
      <c r="I176" s="242"/>
      <c r="J176" s="243" t="n">
        <f aca="false">ROUND(I176*H176,2)</f>
        <v>0</v>
      </c>
      <c r="K176" s="244"/>
      <c r="L176" s="30"/>
      <c r="M176" s="245"/>
      <c r="N176" s="246" t="s">
        <v>44</v>
      </c>
      <c r="O176" s="74"/>
      <c r="P176" s="247" t="n">
        <f aca="false">O176*H176</f>
        <v>0</v>
      </c>
      <c r="Q176" s="247" t="n">
        <v>0</v>
      </c>
      <c r="R176" s="247" t="n">
        <f aca="false">Q176*H176</f>
        <v>0</v>
      </c>
      <c r="S176" s="247" t="n">
        <v>0</v>
      </c>
      <c r="T176" s="248" t="n">
        <f aca="false">S176*H176</f>
        <v>0</v>
      </c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R176" s="249" t="s">
        <v>256</v>
      </c>
      <c r="AT176" s="249" t="s">
        <v>162</v>
      </c>
      <c r="AU176" s="249" t="s">
        <v>86</v>
      </c>
      <c r="AY176" s="3" t="s">
        <v>160</v>
      </c>
      <c r="BE176" s="250" t="n">
        <f aca="false">IF(N176="základní",J176,0)</f>
        <v>0</v>
      </c>
      <c r="BF176" s="250" t="n">
        <f aca="false">IF(N176="snížená",J176,0)</f>
        <v>0</v>
      </c>
      <c r="BG176" s="250" t="n">
        <f aca="false">IF(N176="zákl. přenesená",J176,0)</f>
        <v>0</v>
      </c>
      <c r="BH176" s="250" t="n">
        <f aca="false">IF(N176="sníž. přenesená",J176,0)</f>
        <v>0</v>
      </c>
      <c r="BI176" s="250" t="n">
        <f aca="false">IF(N176="nulová",J176,0)</f>
        <v>0</v>
      </c>
      <c r="BJ176" s="3" t="s">
        <v>86</v>
      </c>
      <c r="BK176" s="250" t="n">
        <f aca="false">ROUND(I176*H176,2)</f>
        <v>0</v>
      </c>
      <c r="BL176" s="3" t="s">
        <v>256</v>
      </c>
      <c r="BM176" s="249" t="s">
        <v>982</v>
      </c>
    </row>
    <row r="177" s="31" customFormat="true" ht="16.5" hidden="false" customHeight="true" outlineLevel="0" collapsed="false">
      <c r="A177" s="24"/>
      <c r="B177" s="25"/>
      <c r="C177" s="237" t="s">
        <v>716</v>
      </c>
      <c r="D177" s="237" t="s">
        <v>162</v>
      </c>
      <c r="E177" s="238" t="s">
        <v>2733</v>
      </c>
      <c r="F177" s="239" t="s">
        <v>2734</v>
      </c>
      <c r="G177" s="240" t="s">
        <v>2683</v>
      </c>
      <c r="H177" s="241" t="n">
        <v>4.816</v>
      </c>
      <c r="I177" s="242"/>
      <c r="J177" s="243" t="n">
        <f aca="false">ROUND(I177*H177,2)</f>
        <v>0</v>
      </c>
      <c r="K177" s="244"/>
      <c r="L177" s="30"/>
      <c r="M177" s="245"/>
      <c r="N177" s="246" t="s">
        <v>44</v>
      </c>
      <c r="O177" s="74"/>
      <c r="P177" s="247" t="n">
        <f aca="false">O177*H177</f>
        <v>0</v>
      </c>
      <c r="Q177" s="247" t="n">
        <v>0</v>
      </c>
      <c r="R177" s="247" t="n">
        <f aca="false">Q177*H177</f>
        <v>0</v>
      </c>
      <c r="S177" s="247" t="n">
        <v>0</v>
      </c>
      <c r="T177" s="248" t="n">
        <f aca="false">S177*H177</f>
        <v>0</v>
      </c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R177" s="249" t="s">
        <v>256</v>
      </c>
      <c r="AT177" s="249" t="s">
        <v>162</v>
      </c>
      <c r="AU177" s="249" t="s">
        <v>86</v>
      </c>
      <c r="AY177" s="3" t="s">
        <v>160</v>
      </c>
      <c r="BE177" s="250" t="n">
        <f aca="false">IF(N177="základní",J177,0)</f>
        <v>0</v>
      </c>
      <c r="BF177" s="250" t="n">
        <f aca="false">IF(N177="snížená",J177,0)</f>
        <v>0</v>
      </c>
      <c r="BG177" s="250" t="n">
        <f aca="false">IF(N177="zákl. přenesená",J177,0)</f>
        <v>0</v>
      </c>
      <c r="BH177" s="250" t="n">
        <f aca="false">IF(N177="sníž. přenesená",J177,0)</f>
        <v>0</v>
      </c>
      <c r="BI177" s="250" t="n">
        <f aca="false">IF(N177="nulová",J177,0)</f>
        <v>0</v>
      </c>
      <c r="BJ177" s="3" t="s">
        <v>86</v>
      </c>
      <c r="BK177" s="250" t="n">
        <f aca="false">ROUND(I177*H177,2)</f>
        <v>0</v>
      </c>
      <c r="BL177" s="3" t="s">
        <v>256</v>
      </c>
      <c r="BM177" s="249" t="s">
        <v>990</v>
      </c>
    </row>
    <row r="178" s="31" customFormat="true" ht="16.5" hidden="false" customHeight="true" outlineLevel="0" collapsed="false">
      <c r="A178" s="24"/>
      <c r="B178" s="25"/>
      <c r="C178" s="237" t="s">
        <v>723</v>
      </c>
      <c r="D178" s="237" t="s">
        <v>162</v>
      </c>
      <c r="E178" s="238" t="s">
        <v>2735</v>
      </c>
      <c r="F178" s="239" t="s">
        <v>2736</v>
      </c>
      <c r="G178" s="240" t="s">
        <v>259</v>
      </c>
      <c r="H178" s="241" t="n">
        <v>4.816</v>
      </c>
      <c r="I178" s="242"/>
      <c r="J178" s="243" t="n">
        <f aca="false">ROUND(I178*H178,2)</f>
        <v>0</v>
      </c>
      <c r="K178" s="244"/>
      <c r="L178" s="30"/>
      <c r="M178" s="245"/>
      <c r="N178" s="246" t="s">
        <v>44</v>
      </c>
      <c r="O178" s="74"/>
      <c r="P178" s="247" t="n">
        <f aca="false">O178*H178</f>
        <v>0</v>
      </c>
      <c r="Q178" s="247" t="n">
        <v>0</v>
      </c>
      <c r="R178" s="247" t="n">
        <f aca="false">Q178*H178</f>
        <v>0</v>
      </c>
      <c r="S178" s="247" t="n">
        <v>0</v>
      </c>
      <c r="T178" s="248" t="n">
        <f aca="false">S178*H178</f>
        <v>0</v>
      </c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R178" s="249" t="s">
        <v>256</v>
      </c>
      <c r="AT178" s="249" t="s">
        <v>162</v>
      </c>
      <c r="AU178" s="249" t="s">
        <v>86</v>
      </c>
      <c r="AY178" s="3" t="s">
        <v>160</v>
      </c>
      <c r="BE178" s="250" t="n">
        <f aca="false">IF(N178="základní",J178,0)</f>
        <v>0</v>
      </c>
      <c r="BF178" s="250" t="n">
        <f aca="false">IF(N178="snížená",J178,0)</f>
        <v>0</v>
      </c>
      <c r="BG178" s="250" t="n">
        <f aca="false">IF(N178="zákl. přenesená",J178,0)</f>
        <v>0</v>
      </c>
      <c r="BH178" s="250" t="n">
        <f aca="false">IF(N178="sníž. přenesená",J178,0)</f>
        <v>0</v>
      </c>
      <c r="BI178" s="250" t="n">
        <f aca="false">IF(N178="nulová",J178,0)</f>
        <v>0</v>
      </c>
      <c r="BJ178" s="3" t="s">
        <v>86</v>
      </c>
      <c r="BK178" s="250" t="n">
        <f aca="false">ROUND(I178*H178,2)</f>
        <v>0</v>
      </c>
      <c r="BL178" s="3" t="s">
        <v>256</v>
      </c>
      <c r="BM178" s="249" t="s">
        <v>998</v>
      </c>
    </row>
    <row r="179" s="31" customFormat="true" ht="16.5" hidden="false" customHeight="true" outlineLevel="0" collapsed="false">
      <c r="A179" s="24"/>
      <c r="B179" s="25"/>
      <c r="C179" s="237" t="s">
        <v>729</v>
      </c>
      <c r="D179" s="237" t="s">
        <v>162</v>
      </c>
      <c r="E179" s="238" t="s">
        <v>2737</v>
      </c>
      <c r="F179" s="239" t="s">
        <v>2738</v>
      </c>
      <c r="G179" s="240" t="s">
        <v>259</v>
      </c>
      <c r="H179" s="241" t="n">
        <v>4.816</v>
      </c>
      <c r="I179" s="242"/>
      <c r="J179" s="243" t="n">
        <f aca="false">ROUND(I179*H179,2)</f>
        <v>0</v>
      </c>
      <c r="K179" s="244"/>
      <c r="L179" s="30"/>
      <c r="M179" s="245"/>
      <c r="N179" s="246" t="s">
        <v>44</v>
      </c>
      <c r="O179" s="74"/>
      <c r="P179" s="247" t="n">
        <f aca="false">O179*H179</f>
        <v>0</v>
      </c>
      <c r="Q179" s="247" t="n">
        <v>0</v>
      </c>
      <c r="R179" s="247" t="n">
        <f aca="false">Q179*H179</f>
        <v>0</v>
      </c>
      <c r="S179" s="247" t="n">
        <v>0</v>
      </c>
      <c r="T179" s="248" t="n">
        <f aca="false">S179*H179</f>
        <v>0</v>
      </c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R179" s="249" t="s">
        <v>256</v>
      </c>
      <c r="AT179" s="249" t="s">
        <v>162</v>
      </c>
      <c r="AU179" s="249" t="s">
        <v>86</v>
      </c>
      <c r="AY179" s="3" t="s">
        <v>160</v>
      </c>
      <c r="BE179" s="250" t="n">
        <f aca="false">IF(N179="základní",J179,0)</f>
        <v>0</v>
      </c>
      <c r="BF179" s="250" t="n">
        <f aca="false">IF(N179="snížená",J179,0)</f>
        <v>0</v>
      </c>
      <c r="BG179" s="250" t="n">
        <f aca="false">IF(N179="zákl. přenesená",J179,0)</f>
        <v>0</v>
      </c>
      <c r="BH179" s="250" t="n">
        <f aca="false">IF(N179="sníž. přenesená",J179,0)</f>
        <v>0</v>
      </c>
      <c r="BI179" s="250" t="n">
        <f aca="false">IF(N179="nulová",J179,0)</f>
        <v>0</v>
      </c>
      <c r="BJ179" s="3" t="s">
        <v>86</v>
      </c>
      <c r="BK179" s="250" t="n">
        <f aca="false">ROUND(I179*H179,2)</f>
        <v>0</v>
      </c>
      <c r="BL179" s="3" t="s">
        <v>256</v>
      </c>
      <c r="BM179" s="249" t="s">
        <v>1004</v>
      </c>
    </row>
    <row r="180" s="31" customFormat="true" ht="16.5" hidden="false" customHeight="true" outlineLevel="0" collapsed="false">
      <c r="A180" s="24"/>
      <c r="B180" s="25"/>
      <c r="C180" s="237" t="s">
        <v>742</v>
      </c>
      <c r="D180" s="237" t="s">
        <v>162</v>
      </c>
      <c r="E180" s="238" t="s">
        <v>2739</v>
      </c>
      <c r="F180" s="239" t="s">
        <v>2740</v>
      </c>
      <c r="G180" s="240" t="s">
        <v>259</v>
      </c>
      <c r="H180" s="241" t="n">
        <v>4.816</v>
      </c>
      <c r="I180" s="242"/>
      <c r="J180" s="243" t="n">
        <f aca="false">ROUND(I180*H180,2)</f>
        <v>0</v>
      </c>
      <c r="K180" s="244"/>
      <c r="L180" s="30"/>
      <c r="M180" s="245"/>
      <c r="N180" s="246" t="s">
        <v>44</v>
      </c>
      <c r="O180" s="74"/>
      <c r="P180" s="247" t="n">
        <f aca="false">O180*H180</f>
        <v>0</v>
      </c>
      <c r="Q180" s="247" t="n">
        <v>0</v>
      </c>
      <c r="R180" s="247" t="n">
        <f aca="false">Q180*H180</f>
        <v>0</v>
      </c>
      <c r="S180" s="247" t="n">
        <v>0</v>
      </c>
      <c r="T180" s="248" t="n">
        <f aca="false">S180*H180</f>
        <v>0</v>
      </c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R180" s="249" t="s">
        <v>256</v>
      </c>
      <c r="AT180" s="249" t="s">
        <v>162</v>
      </c>
      <c r="AU180" s="249" t="s">
        <v>86</v>
      </c>
      <c r="AY180" s="3" t="s">
        <v>160</v>
      </c>
      <c r="BE180" s="250" t="n">
        <f aca="false">IF(N180="základní",J180,0)</f>
        <v>0</v>
      </c>
      <c r="BF180" s="250" t="n">
        <f aca="false">IF(N180="snížená",J180,0)</f>
        <v>0</v>
      </c>
      <c r="BG180" s="250" t="n">
        <f aca="false">IF(N180="zákl. přenesená",J180,0)</f>
        <v>0</v>
      </c>
      <c r="BH180" s="250" t="n">
        <f aca="false">IF(N180="sníž. přenesená",J180,0)</f>
        <v>0</v>
      </c>
      <c r="BI180" s="250" t="n">
        <f aca="false">IF(N180="nulová",J180,0)</f>
        <v>0</v>
      </c>
      <c r="BJ180" s="3" t="s">
        <v>86</v>
      </c>
      <c r="BK180" s="250" t="n">
        <f aca="false">ROUND(I180*H180,2)</f>
        <v>0</v>
      </c>
      <c r="BL180" s="3" t="s">
        <v>256</v>
      </c>
      <c r="BM180" s="249" t="s">
        <v>1012</v>
      </c>
    </row>
    <row r="181" s="31" customFormat="true" ht="16.5" hidden="false" customHeight="true" outlineLevel="0" collapsed="false">
      <c r="A181" s="24"/>
      <c r="B181" s="25"/>
      <c r="C181" s="237" t="s">
        <v>746</v>
      </c>
      <c r="D181" s="237" t="s">
        <v>162</v>
      </c>
      <c r="E181" s="238" t="s">
        <v>2741</v>
      </c>
      <c r="F181" s="239" t="s">
        <v>2742</v>
      </c>
      <c r="G181" s="240" t="s">
        <v>2683</v>
      </c>
      <c r="H181" s="241" t="n">
        <v>3.01</v>
      </c>
      <c r="I181" s="242"/>
      <c r="J181" s="243" t="n">
        <f aca="false">ROUND(I181*H181,2)</f>
        <v>0</v>
      </c>
      <c r="K181" s="244"/>
      <c r="L181" s="30"/>
      <c r="M181" s="245"/>
      <c r="N181" s="246" t="s">
        <v>44</v>
      </c>
      <c r="O181" s="74"/>
      <c r="P181" s="247" t="n">
        <f aca="false">O181*H181</f>
        <v>0</v>
      </c>
      <c r="Q181" s="247" t="n">
        <v>0</v>
      </c>
      <c r="R181" s="247" t="n">
        <f aca="false">Q181*H181</f>
        <v>0</v>
      </c>
      <c r="S181" s="247" t="n">
        <v>0</v>
      </c>
      <c r="T181" s="248" t="n">
        <f aca="false">S181*H181</f>
        <v>0</v>
      </c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R181" s="249" t="s">
        <v>256</v>
      </c>
      <c r="AT181" s="249" t="s">
        <v>162</v>
      </c>
      <c r="AU181" s="249" t="s">
        <v>86</v>
      </c>
      <c r="AY181" s="3" t="s">
        <v>160</v>
      </c>
      <c r="BE181" s="250" t="n">
        <f aca="false">IF(N181="základní",J181,0)</f>
        <v>0</v>
      </c>
      <c r="BF181" s="250" t="n">
        <f aca="false">IF(N181="snížená",J181,0)</f>
        <v>0</v>
      </c>
      <c r="BG181" s="250" t="n">
        <f aca="false">IF(N181="zákl. přenesená",J181,0)</f>
        <v>0</v>
      </c>
      <c r="BH181" s="250" t="n">
        <f aca="false">IF(N181="sníž. přenesená",J181,0)</f>
        <v>0</v>
      </c>
      <c r="BI181" s="250" t="n">
        <f aca="false">IF(N181="nulová",J181,0)</f>
        <v>0</v>
      </c>
      <c r="BJ181" s="3" t="s">
        <v>86</v>
      </c>
      <c r="BK181" s="250" t="n">
        <f aca="false">ROUND(I181*H181,2)</f>
        <v>0</v>
      </c>
      <c r="BL181" s="3" t="s">
        <v>256</v>
      </c>
      <c r="BM181" s="249" t="s">
        <v>1020</v>
      </c>
    </row>
    <row r="182" s="31" customFormat="true" ht="16.5" hidden="false" customHeight="true" outlineLevel="0" collapsed="false">
      <c r="A182" s="24"/>
      <c r="B182" s="25"/>
      <c r="C182" s="237" t="s">
        <v>750</v>
      </c>
      <c r="D182" s="237" t="s">
        <v>162</v>
      </c>
      <c r="E182" s="238" t="s">
        <v>2743</v>
      </c>
      <c r="F182" s="239" t="s">
        <v>2744</v>
      </c>
      <c r="G182" s="240" t="s">
        <v>2683</v>
      </c>
      <c r="H182" s="241" t="n">
        <v>3.01</v>
      </c>
      <c r="I182" s="242"/>
      <c r="J182" s="243" t="n">
        <f aca="false">ROUND(I182*H182,2)</f>
        <v>0</v>
      </c>
      <c r="K182" s="244"/>
      <c r="L182" s="30"/>
      <c r="M182" s="245"/>
      <c r="N182" s="246" t="s">
        <v>44</v>
      </c>
      <c r="O182" s="74"/>
      <c r="P182" s="247" t="n">
        <f aca="false">O182*H182</f>
        <v>0</v>
      </c>
      <c r="Q182" s="247" t="n">
        <v>0</v>
      </c>
      <c r="R182" s="247" t="n">
        <f aca="false">Q182*H182</f>
        <v>0</v>
      </c>
      <c r="S182" s="247" t="n">
        <v>0</v>
      </c>
      <c r="T182" s="248" t="n">
        <f aca="false">S182*H182</f>
        <v>0</v>
      </c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R182" s="249" t="s">
        <v>256</v>
      </c>
      <c r="AT182" s="249" t="s">
        <v>162</v>
      </c>
      <c r="AU182" s="249" t="s">
        <v>86</v>
      </c>
      <c r="AY182" s="3" t="s">
        <v>160</v>
      </c>
      <c r="BE182" s="250" t="n">
        <f aca="false">IF(N182="základní",J182,0)</f>
        <v>0</v>
      </c>
      <c r="BF182" s="250" t="n">
        <f aca="false">IF(N182="snížená",J182,0)</f>
        <v>0</v>
      </c>
      <c r="BG182" s="250" t="n">
        <f aca="false">IF(N182="zákl. přenesená",J182,0)</f>
        <v>0</v>
      </c>
      <c r="BH182" s="250" t="n">
        <f aca="false">IF(N182="sníž. přenesená",J182,0)</f>
        <v>0</v>
      </c>
      <c r="BI182" s="250" t="n">
        <f aca="false">IF(N182="nulová",J182,0)</f>
        <v>0</v>
      </c>
      <c r="BJ182" s="3" t="s">
        <v>86</v>
      </c>
      <c r="BK182" s="250" t="n">
        <f aca="false">ROUND(I182*H182,2)</f>
        <v>0</v>
      </c>
      <c r="BL182" s="3" t="s">
        <v>256</v>
      </c>
      <c r="BM182" s="249" t="s">
        <v>1029</v>
      </c>
    </row>
    <row r="183" s="31" customFormat="true" ht="16.5" hidden="false" customHeight="true" outlineLevel="0" collapsed="false">
      <c r="A183" s="24"/>
      <c r="B183" s="25"/>
      <c r="C183" s="237" t="s">
        <v>757</v>
      </c>
      <c r="D183" s="237" t="s">
        <v>162</v>
      </c>
      <c r="E183" s="238" t="s">
        <v>2745</v>
      </c>
      <c r="F183" s="239" t="s">
        <v>2746</v>
      </c>
      <c r="G183" s="240" t="s">
        <v>2683</v>
      </c>
      <c r="H183" s="241" t="n">
        <v>2.408</v>
      </c>
      <c r="I183" s="242"/>
      <c r="J183" s="243" t="n">
        <f aca="false">ROUND(I183*H183,2)</f>
        <v>0</v>
      </c>
      <c r="K183" s="244"/>
      <c r="L183" s="30"/>
      <c r="M183" s="245"/>
      <c r="N183" s="246" t="s">
        <v>44</v>
      </c>
      <c r="O183" s="74"/>
      <c r="P183" s="247" t="n">
        <f aca="false">O183*H183</f>
        <v>0</v>
      </c>
      <c r="Q183" s="247" t="n">
        <v>0</v>
      </c>
      <c r="R183" s="247" t="n">
        <f aca="false">Q183*H183</f>
        <v>0</v>
      </c>
      <c r="S183" s="247" t="n">
        <v>0</v>
      </c>
      <c r="T183" s="248" t="n">
        <f aca="false">S183*H183</f>
        <v>0</v>
      </c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R183" s="249" t="s">
        <v>256</v>
      </c>
      <c r="AT183" s="249" t="s">
        <v>162</v>
      </c>
      <c r="AU183" s="249" t="s">
        <v>86</v>
      </c>
      <c r="AY183" s="3" t="s">
        <v>160</v>
      </c>
      <c r="BE183" s="250" t="n">
        <f aca="false">IF(N183="základní",J183,0)</f>
        <v>0</v>
      </c>
      <c r="BF183" s="250" t="n">
        <f aca="false">IF(N183="snížená",J183,0)</f>
        <v>0</v>
      </c>
      <c r="BG183" s="250" t="n">
        <f aca="false">IF(N183="zákl. přenesená",J183,0)</f>
        <v>0</v>
      </c>
      <c r="BH183" s="250" t="n">
        <f aca="false">IF(N183="sníž. přenesená",J183,0)</f>
        <v>0</v>
      </c>
      <c r="BI183" s="250" t="n">
        <f aca="false">IF(N183="nulová",J183,0)</f>
        <v>0</v>
      </c>
      <c r="BJ183" s="3" t="s">
        <v>86</v>
      </c>
      <c r="BK183" s="250" t="n">
        <f aca="false">ROUND(I183*H183,2)</f>
        <v>0</v>
      </c>
      <c r="BL183" s="3" t="s">
        <v>256</v>
      </c>
      <c r="BM183" s="249" t="s">
        <v>1038</v>
      </c>
    </row>
    <row r="184" s="31" customFormat="true" ht="16.5" hidden="false" customHeight="true" outlineLevel="0" collapsed="false">
      <c r="A184" s="24"/>
      <c r="B184" s="25"/>
      <c r="C184" s="237" t="s">
        <v>762</v>
      </c>
      <c r="D184" s="237" t="s">
        <v>162</v>
      </c>
      <c r="E184" s="238" t="s">
        <v>2747</v>
      </c>
      <c r="F184" s="239" t="s">
        <v>2748</v>
      </c>
      <c r="G184" s="240" t="s">
        <v>2683</v>
      </c>
      <c r="H184" s="241" t="n">
        <v>2.408</v>
      </c>
      <c r="I184" s="242"/>
      <c r="J184" s="243" t="n">
        <f aca="false">ROUND(I184*H184,2)</f>
        <v>0</v>
      </c>
      <c r="K184" s="244"/>
      <c r="L184" s="30"/>
      <c r="M184" s="245"/>
      <c r="N184" s="246" t="s">
        <v>44</v>
      </c>
      <c r="O184" s="74"/>
      <c r="P184" s="247" t="n">
        <f aca="false">O184*H184</f>
        <v>0</v>
      </c>
      <c r="Q184" s="247" t="n">
        <v>0</v>
      </c>
      <c r="R184" s="247" t="n">
        <f aca="false">Q184*H184</f>
        <v>0</v>
      </c>
      <c r="S184" s="247" t="n">
        <v>0</v>
      </c>
      <c r="T184" s="248" t="n">
        <f aca="false">S184*H184</f>
        <v>0</v>
      </c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R184" s="249" t="s">
        <v>256</v>
      </c>
      <c r="AT184" s="249" t="s">
        <v>162</v>
      </c>
      <c r="AU184" s="249" t="s">
        <v>86</v>
      </c>
      <c r="AY184" s="3" t="s">
        <v>160</v>
      </c>
      <c r="BE184" s="250" t="n">
        <f aca="false">IF(N184="základní",J184,0)</f>
        <v>0</v>
      </c>
      <c r="BF184" s="250" t="n">
        <f aca="false">IF(N184="snížená",J184,0)</f>
        <v>0</v>
      </c>
      <c r="BG184" s="250" t="n">
        <f aca="false">IF(N184="zákl. přenesená",J184,0)</f>
        <v>0</v>
      </c>
      <c r="BH184" s="250" t="n">
        <f aca="false">IF(N184="sníž. přenesená",J184,0)</f>
        <v>0</v>
      </c>
      <c r="BI184" s="250" t="n">
        <f aca="false">IF(N184="nulová",J184,0)</f>
        <v>0</v>
      </c>
      <c r="BJ184" s="3" t="s">
        <v>86</v>
      </c>
      <c r="BK184" s="250" t="n">
        <f aca="false">ROUND(I184*H184,2)</f>
        <v>0</v>
      </c>
      <c r="BL184" s="3" t="s">
        <v>256</v>
      </c>
      <c r="BM184" s="249" t="s">
        <v>1045</v>
      </c>
    </row>
    <row r="185" s="31" customFormat="true" ht="16.5" hidden="false" customHeight="true" outlineLevel="0" collapsed="false">
      <c r="A185" s="24"/>
      <c r="B185" s="25"/>
      <c r="C185" s="237" t="s">
        <v>767</v>
      </c>
      <c r="D185" s="237" t="s">
        <v>162</v>
      </c>
      <c r="E185" s="238" t="s">
        <v>2749</v>
      </c>
      <c r="F185" s="239" t="s">
        <v>2750</v>
      </c>
      <c r="G185" s="240" t="s">
        <v>2683</v>
      </c>
      <c r="H185" s="241" t="n">
        <v>1.204</v>
      </c>
      <c r="I185" s="242"/>
      <c r="J185" s="243" t="n">
        <f aca="false">ROUND(I185*H185,2)</f>
        <v>0</v>
      </c>
      <c r="K185" s="244"/>
      <c r="L185" s="30"/>
      <c r="M185" s="245"/>
      <c r="N185" s="246" t="s">
        <v>44</v>
      </c>
      <c r="O185" s="74"/>
      <c r="P185" s="247" t="n">
        <f aca="false">O185*H185</f>
        <v>0</v>
      </c>
      <c r="Q185" s="247" t="n">
        <v>0</v>
      </c>
      <c r="R185" s="247" t="n">
        <f aca="false">Q185*H185</f>
        <v>0</v>
      </c>
      <c r="S185" s="247" t="n">
        <v>0</v>
      </c>
      <c r="T185" s="248" t="n">
        <f aca="false">S185*H185</f>
        <v>0</v>
      </c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R185" s="249" t="s">
        <v>256</v>
      </c>
      <c r="AT185" s="249" t="s">
        <v>162</v>
      </c>
      <c r="AU185" s="249" t="s">
        <v>86</v>
      </c>
      <c r="AY185" s="3" t="s">
        <v>160</v>
      </c>
      <c r="BE185" s="250" t="n">
        <f aca="false">IF(N185="základní",J185,0)</f>
        <v>0</v>
      </c>
      <c r="BF185" s="250" t="n">
        <f aca="false">IF(N185="snížená",J185,0)</f>
        <v>0</v>
      </c>
      <c r="BG185" s="250" t="n">
        <f aca="false">IF(N185="zákl. přenesená",J185,0)</f>
        <v>0</v>
      </c>
      <c r="BH185" s="250" t="n">
        <f aca="false">IF(N185="sníž. přenesená",J185,0)</f>
        <v>0</v>
      </c>
      <c r="BI185" s="250" t="n">
        <f aca="false">IF(N185="nulová",J185,0)</f>
        <v>0</v>
      </c>
      <c r="BJ185" s="3" t="s">
        <v>86</v>
      </c>
      <c r="BK185" s="250" t="n">
        <f aca="false">ROUND(I185*H185,2)</f>
        <v>0</v>
      </c>
      <c r="BL185" s="3" t="s">
        <v>256</v>
      </c>
      <c r="BM185" s="249" t="s">
        <v>1051</v>
      </c>
    </row>
    <row r="186" s="31" customFormat="true" ht="16.5" hidden="false" customHeight="true" outlineLevel="0" collapsed="false">
      <c r="A186" s="24"/>
      <c r="B186" s="25"/>
      <c r="C186" s="237" t="s">
        <v>772</v>
      </c>
      <c r="D186" s="237" t="s">
        <v>162</v>
      </c>
      <c r="E186" s="238" t="s">
        <v>2751</v>
      </c>
      <c r="F186" s="239" t="s">
        <v>2752</v>
      </c>
      <c r="G186" s="240" t="s">
        <v>2683</v>
      </c>
      <c r="H186" s="241" t="n">
        <v>1.204</v>
      </c>
      <c r="I186" s="242"/>
      <c r="J186" s="243" t="n">
        <f aca="false">ROUND(I186*H186,2)</f>
        <v>0</v>
      </c>
      <c r="K186" s="244"/>
      <c r="L186" s="30"/>
      <c r="M186" s="245"/>
      <c r="N186" s="246" t="s">
        <v>44</v>
      </c>
      <c r="O186" s="74"/>
      <c r="P186" s="247" t="n">
        <f aca="false">O186*H186</f>
        <v>0</v>
      </c>
      <c r="Q186" s="247" t="n">
        <v>0</v>
      </c>
      <c r="R186" s="247" t="n">
        <f aca="false">Q186*H186</f>
        <v>0</v>
      </c>
      <c r="S186" s="247" t="n">
        <v>0</v>
      </c>
      <c r="T186" s="248" t="n">
        <f aca="false">S186*H186</f>
        <v>0</v>
      </c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R186" s="249" t="s">
        <v>256</v>
      </c>
      <c r="AT186" s="249" t="s">
        <v>162</v>
      </c>
      <c r="AU186" s="249" t="s">
        <v>86</v>
      </c>
      <c r="AY186" s="3" t="s">
        <v>160</v>
      </c>
      <c r="BE186" s="250" t="n">
        <f aca="false">IF(N186="základní",J186,0)</f>
        <v>0</v>
      </c>
      <c r="BF186" s="250" t="n">
        <f aca="false">IF(N186="snížená",J186,0)</f>
        <v>0</v>
      </c>
      <c r="BG186" s="250" t="n">
        <f aca="false">IF(N186="zákl. přenesená",J186,0)</f>
        <v>0</v>
      </c>
      <c r="BH186" s="250" t="n">
        <f aca="false">IF(N186="sníž. přenesená",J186,0)</f>
        <v>0</v>
      </c>
      <c r="BI186" s="250" t="n">
        <f aca="false">IF(N186="nulová",J186,0)</f>
        <v>0</v>
      </c>
      <c r="BJ186" s="3" t="s">
        <v>86</v>
      </c>
      <c r="BK186" s="250" t="n">
        <f aca="false">ROUND(I186*H186,2)</f>
        <v>0</v>
      </c>
      <c r="BL186" s="3" t="s">
        <v>256</v>
      </c>
      <c r="BM186" s="249" t="s">
        <v>1057</v>
      </c>
    </row>
    <row r="187" s="31" customFormat="true" ht="16.5" hidden="false" customHeight="true" outlineLevel="0" collapsed="false">
      <c r="A187" s="24"/>
      <c r="B187" s="25"/>
      <c r="C187" s="237" t="s">
        <v>779</v>
      </c>
      <c r="D187" s="237" t="s">
        <v>162</v>
      </c>
      <c r="E187" s="238" t="s">
        <v>2753</v>
      </c>
      <c r="F187" s="239" t="s">
        <v>2754</v>
      </c>
      <c r="G187" s="240" t="s">
        <v>2683</v>
      </c>
      <c r="H187" s="241" t="n">
        <v>3.612</v>
      </c>
      <c r="I187" s="242"/>
      <c r="J187" s="243" t="n">
        <f aca="false">ROUND(I187*H187,2)</f>
        <v>0</v>
      </c>
      <c r="K187" s="244"/>
      <c r="L187" s="30"/>
      <c r="M187" s="245"/>
      <c r="N187" s="246" t="s">
        <v>44</v>
      </c>
      <c r="O187" s="74"/>
      <c r="P187" s="247" t="n">
        <f aca="false">O187*H187</f>
        <v>0</v>
      </c>
      <c r="Q187" s="247" t="n">
        <v>0</v>
      </c>
      <c r="R187" s="247" t="n">
        <f aca="false">Q187*H187</f>
        <v>0</v>
      </c>
      <c r="S187" s="247" t="n">
        <v>0</v>
      </c>
      <c r="T187" s="248" t="n">
        <f aca="false">S187*H187</f>
        <v>0</v>
      </c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R187" s="249" t="s">
        <v>256</v>
      </c>
      <c r="AT187" s="249" t="s">
        <v>162</v>
      </c>
      <c r="AU187" s="249" t="s">
        <v>86</v>
      </c>
      <c r="AY187" s="3" t="s">
        <v>160</v>
      </c>
      <c r="BE187" s="250" t="n">
        <f aca="false">IF(N187="základní",J187,0)</f>
        <v>0</v>
      </c>
      <c r="BF187" s="250" t="n">
        <f aca="false">IF(N187="snížená",J187,0)</f>
        <v>0</v>
      </c>
      <c r="BG187" s="250" t="n">
        <f aca="false">IF(N187="zákl. přenesená",J187,0)</f>
        <v>0</v>
      </c>
      <c r="BH187" s="250" t="n">
        <f aca="false">IF(N187="sníž. přenesená",J187,0)</f>
        <v>0</v>
      </c>
      <c r="BI187" s="250" t="n">
        <f aca="false">IF(N187="nulová",J187,0)</f>
        <v>0</v>
      </c>
      <c r="BJ187" s="3" t="s">
        <v>86</v>
      </c>
      <c r="BK187" s="250" t="n">
        <f aca="false">ROUND(I187*H187,2)</f>
        <v>0</v>
      </c>
      <c r="BL187" s="3" t="s">
        <v>256</v>
      </c>
      <c r="BM187" s="249" t="s">
        <v>1066</v>
      </c>
    </row>
    <row r="188" s="31" customFormat="true" ht="16.5" hidden="false" customHeight="true" outlineLevel="0" collapsed="false">
      <c r="A188" s="24"/>
      <c r="B188" s="25"/>
      <c r="C188" s="237" t="s">
        <v>787</v>
      </c>
      <c r="D188" s="237" t="s">
        <v>162</v>
      </c>
      <c r="E188" s="238" t="s">
        <v>2755</v>
      </c>
      <c r="F188" s="239" t="s">
        <v>2756</v>
      </c>
      <c r="G188" s="240" t="s">
        <v>2683</v>
      </c>
      <c r="H188" s="241" t="n">
        <v>4.816</v>
      </c>
      <c r="I188" s="242"/>
      <c r="J188" s="243" t="n">
        <f aca="false">ROUND(I188*H188,2)</f>
        <v>0</v>
      </c>
      <c r="K188" s="244"/>
      <c r="L188" s="30"/>
      <c r="M188" s="245"/>
      <c r="N188" s="246" t="s">
        <v>44</v>
      </c>
      <c r="O188" s="74"/>
      <c r="P188" s="247" t="n">
        <f aca="false">O188*H188</f>
        <v>0</v>
      </c>
      <c r="Q188" s="247" t="n">
        <v>0</v>
      </c>
      <c r="R188" s="247" t="n">
        <f aca="false">Q188*H188</f>
        <v>0</v>
      </c>
      <c r="S188" s="247" t="n">
        <v>0</v>
      </c>
      <c r="T188" s="248" t="n">
        <f aca="false">S188*H188</f>
        <v>0</v>
      </c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R188" s="249" t="s">
        <v>256</v>
      </c>
      <c r="AT188" s="249" t="s">
        <v>162</v>
      </c>
      <c r="AU188" s="249" t="s">
        <v>86</v>
      </c>
      <c r="AY188" s="3" t="s">
        <v>160</v>
      </c>
      <c r="BE188" s="250" t="n">
        <f aca="false">IF(N188="základní",J188,0)</f>
        <v>0</v>
      </c>
      <c r="BF188" s="250" t="n">
        <f aca="false">IF(N188="snížená",J188,0)</f>
        <v>0</v>
      </c>
      <c r="BG188" s="250" t="n">
        <f aca="false">IF(N188="zákl. přenesená",J188,0)</f>
        <v>0</v>
      </c>
      <c r="BH188" s="250" t="n">
        <f aca="false">IF(N188="sníž. přenesená",J188,0)</f>
        <v>0</v>
      </c>
      <c r="BI188" s="250" t="n">
        <f aca="false">IF(N188="nulová",J188,0)</f>
        <v>0</v>
      </c>
      <c r="BJ188" s="3" t="s">
        <v>86</v>
      </c>
      <c r="BK188" s="250" t="n">
        <f aca="false">ROUND(I188*H188,2)</f>
        <v>0</v>
      </c>
      <c r="BL188" s="3" t="s">
        <v>256</v>
      </c>
      <c r="BM188" s="249" t="s">
        <v>1076</v>
      </c>
    </row>
    <row r="189" s="31" customFormat="true" ht="16.5" hidden="false" customHeight="true" outlineLevel="0" collapsed="false">
      <c r="A189" s="24"/>
      <c r="B189" s="25"/>
      <c r="C189" s="237" t="s">
        <v>792</v>
      </c>
      <c r="D189" s="237" t="s">
        <v>162</v>
      </c>
      <c r="E189" s="238" t="s">
        <v>2757</v>
      </c>
      <c r="F189" s="239" t="s">
        <v>2758</v>
      </c>
      <c r="G189" s="240" t="s">
        <v>259</v>
      </c>
      <c r="H189" s="241" t="n">
        <v>31.906</v>
      </c>
      <c r="I189" s="242"/>
      <c r="J189" s="243" t="n">
        <f aca="false">ROUND(I189*H189,2)</f>
        <v>0</v>
      </c>
      <c r="K189" s="244"/>
      <c r="L189" s="30"/>
      <c r="M189" s="245"/>
      <c r="N189" s="246" t="s">
        <v>44</v>
      </c>
      <c r="O189" s="74"/>
      <c r="P189" s="247" t="n">
        <f aca="false">O189*H189</f>
        <v>0</v>
      </c>
      <c r="Q189" s="247" t="n">
        <v>0</v>
      </c>
      <c r="R189" s="247" t="n">
        <f aca="false">Q189*H189</f>
        <v>0</v>
      </c>
      <c r="S189" s="247" t="n">
        <v>0</v>
      </c>
      <c r="T189" s="248" t="n">
        <f aca="false">S189*H189</f>
        <v>0</v>
      </c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R189" s="249" t="s">
        <v>256</v>
      </c>
      <c r="AT189" s="249" t="s">
        <v>162</v>
      </c>
      <c r="AU189" s="249" t="s">
        <v>86</v>
      </c>
      <c r="AY189" s="3" t="s">
        <v>160</v>
      </c>
      <c r="BE189" s="250" t="n">
        <f aca="false">IF(N189="základní",J189,0)</f>
        <v>0</v>
      </c>
      <c r="BF189" s="250" t="n">
        <f aca="false">IF(N189="snížená",J189,0)</f>
        <v>0</v>
      </c>
      <c r="BG189" s="250" t="n">
        <f aca="false">IF(N189="zákl. přenesená",J189,0)</f>
        <v>0</v>
      </c>
      <c r="BH189" s="250" t="n">
        <f aca="false">IF(N189="sníž. přenesená",J189,0)</f>
        <v>0</v>
      </c>
      <c r="BI189" s="250" t="n">
        <f aca="false">IF(N189="nulová",J189,0)</f>
        <v>0</v>
      </c>
      <c r="BJ189" s="3" t="s">
        <v>86</v>
      </c>
      <c r="BK189" s="250" t="n">
        <f aca="false">ROUND(I189*H189,2)</f>
        <v>0</v>
      </c>
      <c r="BL189" s="3" t="s">
        <v>256</v>
      </c>
      <c r="BM189" s="249" t="s">
        <v>1085</v>
      </c>
    </row>
    <row r="190" s="31" customFormat="true" ht="16.5" hidden="false" customHeight="true" outlineLevel="0" collapsed="false">
      <c r="A190" s="24"/>
      <c r="B190" s="25"/>
      <c r="C190" s="237" t="s">
        <v>797</v>
      </c>
      <c r="D190" s="237" t="s">
        <v>162</v>
      </c>
      <c r="E190" s="238" t="s">
        <v>2759</v>
      </c>
      <c r="F190" s="239" t="s">
        <v>2760</v>
      </c>
      <c r="G190" s="240" t="s">
        <v>259</v>
      </c>
      <c r="H190" s="241" t="n">
        <v>31.906</v>
      </c>
      <c r="I190" s="242"/>
      <c r="J190" s="243" t="n">
        <f aca="false">ROUND(I190*H190,2)</f>
        <v>0</v>
      </c>
      <c r="K190" s="244"/>
      <c r="L190" s="30"/>
      <c r="M190" s="245"/>
      <c r="N190" s="246" t="s">
        <v>44</v>
      </c>
      <c r="O190" s="74"/>
      <c r="P190" s="247" t="n">
        <f aca="false">O190*H190</f>
        <v>0</v>
      </c>
      <c r="Q190" s="247" t="n">
        <v>0</v>
      </c>
      <c r="R190" s="247" t="n">
        <f aca="false">Q190*H190</f>
        <v>0</v>
      </c>
      <c r="S190" s="247" t="n">
        <v>0</v>
      </c>
      <c r="T190" s="248" t="n">
        <f aca="false">S190*H190</f>
        <v>0</v>
      </c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R190" s="249" t="s">
        <v>256</v>
      </c>
      <c r="AT190" s="249" t="s">
        <v>162</v>
      </c>
      <c r="AU190" s="249" t="s">
        <v>86</v>
      </c>
      <c r="AY190" s="3" t="s">
        <v>160</v>
      </c>
      <c r="BE190" s="250" t="n">
        <f aca="false">IF(N190="základní",J190,0)</f>
        <v>0</v>
      </c>
      <c r="BF190" s="250" t="n">
        <f aca="false">IF(N190="snížená",J190,0)</f>
        <v>0</v>
      </c>
      <c r="BG190" s="250" t="n">
        <f aca="false">IF(N190="zákl. přenesená",J190,0)</f>
        <v>0</v>
      </c>
      <c r="BH190" s="250" t="n">
        <f aca="false">IF(N190="sníž. přenesená",J190,0)</f>
        <v>0</v>
      </c>
      <c r="BI190" s="250" t="n">
        <f aca="false">IF(N190="nulová",J190,0)</f>
        <v>0</v>
      </c>
      <c r="BJ190" s="3" t="s">
        <v>86</v>
      </c>
      <c r="BK190" s="250" t="n">
        <f aca="false">ROUND(I190*H190,2)</f>
        <v>0</v>
      </c>
      <c r="BL190" s="3" t="s">
        <v>256</v>
      </c>
      <c r="BM190" s="249" t="s">
        <v>1099</v>
      </c>
    </row>
    <row r="191" s="31" customFormat="true" ht="16.5" hidden="false" customHeight="true" outlineLevel="0" collapsed="false">
      <c r="A191" s="24"/>
      <c r="B191" s="25"/>
      <c r="C191" s="237" t="s">
        <v>802</v>
      </c>
      <c r="D191" s="237" t="s">
        <v>162</v>
      </c>
      <c r="E191" s="238" t="s">
        <v>2761</v>
      </c>
      <c r="F191" s="239" t="s">
        <v>2762</v>
      </c>
      <c r="G191" s="240" t="s">
        <v>2683</v>
      </c>
      <c r="H191" s="241" t="n">
        <v>31.906</v>
      </c>
      <c r="I191" s="242"/>
      <c r="J191" s="243" t="n">
        <f aca="false">ROUND(I191*H191,2)</f>
        <v>0</v>
      </c>
      <c r="K191" s="244"/>
      <c r="L191" s="30"/>
      <c r="M191" s="245"/>
      <c r="N191" s="246" t="s">
        <v>44</v>
      </c>
      <c r="O191" s="74"/>
      <c r="P191" s="247" t="n">
        <f aca="false">O191*H191</f>
        <v>0</v>
      </c>
      <c r="Q191" s="247" t="n">
        <v>0</v>
      </c>
      <c r="R191" s="247" t="n">
        <f aca="false">Q191*H191</f>
        <v>0</v>
      </c>
      <c r="S191" s="247" t="n">
        <v>0</v>
      </c>
      <c r="T191" s="248" t="n">
        <f aca="false">S191*H191</f>
        <v>0</v>
      </c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R191" s="249" t="s">
        <v>256</v>
      </c>
      <c r="AT191" s="249" t="s">
        <v>162</v>
      </c>
      <c r="AU191" s="249" t="s">
        <v>86</v>
      </c>
      <c r="AY191" s="3" t="s">
        <v>160</v>
      </c>
      <c r="BE191" s="250" t="n">
        <f aca="false">IF(N191="základní",J191,0)</f>
        <v>0</v>
      </c>
      <c r="BF191" s="250" t="n">
        <f aca="false">IF(N191="snížená",J191,0)</f>
        <v>0</v>
      </c>
      <c r="BG191" s="250" t="n">
        <f aca="false">IF(N191="zákl. přenesená",J191,0)</f>
        <v>0</v>
      </c>
      <c r="BH191" s="250" t="n">
        <f aca="false">IF(N191="sníž. přenesená",J191,0)</f>
        <v>0</v>
      </c>
      <c r="BI191" s="250" t="n">
        <f aca="false">IF(N191="nulová",J191,0)</f>
        <v>0</v>
      </c>
      <c r="BJ191" s="3" t="s">
        <v>86</v>
      </c>
      <c r="BK191" s="250" t="n">
        <f aca="false">ROUND(I191*H191,2)</f>
        <v>0</v>
      </c>
      <c r="BL191" s="3" t="s">
        <v>256</v>
      </c>
      <c r="BM191" s="249" t="s">
        <v>1108</v>
      </c>
    </row>
    <row r="192" s="31" customFormat="true" ht="21.75" hidden="false" customHeight="true" outlineLevel="0" collapsed="false">
      <c r="A192" s="24"/>
      <c r="B192" s="25"/>
      <c r="C192" s="237" t="s">
        <v>807</v>
      </c>
      <c r="D192" s="237" t="s">
        <v>162</v>
      </c>
      <c r="E192" s="238" t="s">
        <v>2763</v>
      </c>
      <c r="F192" s="239" t="s">
        <v>2764</v>
      </c>
      <c r="G192" s="240" t="s">
        <v>363</v>
      </c>
      <c r="H192" s="298"/>
      <c r="I192" s="242"/>
      <c r="J192" s="243" t="n">
        <f aca="false">ROUND(I192*H192,2)</f>
        <v>0</v>
      </c>
      <c r="K192" s="244"/>
      <c r="L192" s="30"/>
      <c r="M192" s="245"/>
      <c r="N192" s="246" t="s">
        <v>44</v>
      </c>
      <c r="O192" s="74"/>
      <c r="P192" s="247" t="n">
        <f aca="false">O192*H192</f>
        <v>0</v>
      </c>
      <c r="Q192" s="247" t="n">
        <v>0</v>
      </c>
      <c r="R192" s="247" t="n">
        <f aca="false">Q192*H192</f>
        <v>0</v>
      </c>
      <c r="S192" s="247" t="n">
        <v>0</v>
      </c>
      <c r="T192" s="248" t="n">
        <f aca="false">S192*H192</f>
        <v>0</v>
      </c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R192" s="249" t="s">
        <v>256</v>
      </c>
      <c r="AT192" s="249" t="s">
        <v>162</v>
      </c>
      <c r="AU192" s="249" t="s">
        <v>86</v>
      </c>
      <c r="AY192" s="3" t="s">
        <v>160</v>
      </c>
      <c r="BE192" s="250" t="n">
        <f aca="false">IF(N192="základní",J192,0)</f>
        <v>0</v>
      </c>
      <c r="BF192" s="250" t="n">
        <f aca="false">IF(N192="snížená",J192,0)</f>
        <v>0</v>
      </c>
      <c r="BG192" s="250" t="n">
        <f aca="false">IF(N192="zákl. přenesená",J192,0)</f>
        <v>0</v>
      </c>
      <c r="BH192" s="250" t="n">
        <f aca="false">IF(N192="sníž. přenesená",J192,0)</f>
        <v>0</v>
      </c>
      <c r="BI192" s="250" t="n">
        <f aca="false">IF(N192="nulová",J192,0)</f>
        <v>0</v>
      </c>
      <c r="BJ192" s="3" t="s">
        <v>86</v>
      </c>
      <c r="BK192" s="250" t="n">
        <f aca="false">ROUND(I192*H192,2)</f>
        <v>0</v>
      </c>
      <c r="BL192" s="3" t="s">
        <v>256</v>
      </c>
      <c r="BM192" s="249" t="s">
        <v>2765</v>
      </c>
    </row>
    <row r="193" s="220" customFormat="true" ht="25.9" hidden="false" customHeight="true" outlineLevel="0" collapsed="false">
      <c r="B193" s="221"/>
      <c r="C193" s="222"/>
      <c r="D193" s="223" t="s">
        <v>78</v>
      </c>
      <c r="E193" s="224" t="s">
        <v>384</v>
      </c>
      <c r="F193" s="224" t="s">
        <v>385</v>
      </c>
      <c r="G193" s="222"/>
      <c r="H193" s="222"/>
      <c r="I193" s="225"/>
      <c r="J193" s="226" t="n">
        <f aca="false">BK193</f>
        <v>0</v>
      </c>
      <c r="K193" s="222"/>
      <c r="L193" s="227"/>
      <c r="M193" s="228"/>
      <c r="N193" s="229"/>
      <c r="O193" s="229"/>
      <c r="P193" s="230" t="n">
        <f aca="false">P194</f>
        <v>0</v>
      </c>
      <c r="Q193" s="229"/>
      <c r="R193" s="230" t="n">
        <f aca="false">R194</f>
        <v>0</v>
      </c>
      <c r="S193" s="229"/>
      <c r="T193" s="231" t="n">
        <f aca="false">T194</f>
        <v>0</v>
      </c>
      <c r="AR193" s="232" t="s">
        <v>182</v>
      </c>
      <c r="AT193" s="233" t="s">
        <v>78</v>
      </c>
      <c r="AU193" s="233" t="s">
        <v>79</v>
      </c>
      <c r="AY193" s="232" t="s">
        <v>160</v>
      </c>
      <c r="BK193" s="234" t="n">
        <f aca="false">BK194</f>
        <v>0</v>
      </c>
    </row>
    <row r="194" s="220" customFormat="true" ht="22.8" hidden="false" customHeight="true" outlineLevel="0" collapsed="false">
      <c r="B194" s="221"/>
      <c r="C194" s="222"/>
      <c r="D194" s="223" t="s">
        <v>78</v>
      </c>
      <c r="E194" s="235" t="s">
        <v>386</v>
      </c>
      <c r="F194" s="235" t="s">
        <v>387</v>
      </c>
      <c r="G194" s="222"/>
      <c r="H194" s="222"/>
      <c r="I194" s="225"/>
      <c r="J194" s="236" t="n">
        <f aca="false">BK194</f>
        <v>0</v>
      </c>
      <c r="K194" s="222"/>
      <c r="L194" s="227"/>
      <c r="M194" s="228"/>
      <c r="N194" s="229"/>
      <c r="O194" s="229"/>
      <c r="P194" s="230" t="n">
        <f aca="false">P195</f>
        <v>0</v>
      </c>
      <c r="Q194" s="229"/>
      <c r="R194" s="230" t="n">
        <f aca="false">R195</f>
        <v>0</v>
      </c>
      <c r="S194" s="229"/>
      <c r="T194" s="231" t="n">
        <f aca="false">T195</f>
        <v>0</v>
      </c>
      <c r="AR194" s="232" t="s">
        <v>182</v>
      </c>
      <c r="AT194" s="233" t="s">
        <v>78</v>
      </c>
      <c r="AU194" s="233" t="s">
        <v>86</v>
      </c>
      <c r="AY194" s="232" t="s">
        <v>160</v>
      </c>
      <c r="BK194" s="234" t="n">
        <f aca="false">BK195</f>
        <v>0</v>
      </c>
    </row>
    <row r="195" s="31" customFormat="true" ht="16.5" hidden="false" customHeight="true" outlineLevel="0" collapsed="false">
      <c r="A195" s="24"/>
      <c r="B195" s="25"/>
      <c r="C195" s="237" t="s">
        <v>812</v>
      </c>
      <c r="D195" s="237" t="s">
        <v>162</v>
      </c>
      <c r="E195" s="238" t="s">
        <v>389</v>
      </c>
      <c r="F195" s="239" t="s">
        <v>387</v>
      </c>
      <c r="G195" s="240" t="s">
        <v>363</v>
      </c>
      <c r="H195" s="298"/>
      <c r="I195" s="242"/>
      <c r="J195" s="243" t="n">
        <f aca="false">ROUND(I195*H195,2)</f>
        <v>0</v>
      </c>
      <c r="K195" s="244"/>
      <c r="L195" s="30"/>
      <c r="M195" s="299"/>
      <c r="N195" s="300" t="s">
        <v>44</v>
      </c>
      <c r="O195" s="301"/>
      <c r="P195" s="302" t="n">
        <f aca="false">O195*H195</f>
        <v>0</v>
      </c>
      <c r="Q195" s="302" t="n">
        <v>0</v>
      </c>
      <c r="R195" s="302" t="n">
        <f aca="false">Q195*H195</f>
        <v>0</v>
      </c>
      <c r="S195" s="302" t="n">
        <v>0</v>
      </c>
      <c r="T195" s="303" t="n">
        <f aca="false">S195*H195</f>
        <v>0</v>
      </c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R195" s="249" t="s">
        <v>390</v>
      </c>
      <c r="AT195" s="249" t="s">
        <v>162</v>
      </c>
      <c r="AU195" s="249" t="s">
        <v>88</v>
      </c>
      <c r="AY195" s="3" t="s">
        <v>160</v>
      </c>
      <c r="BE195" s="250" t="n">
        <f aca="false">IF(N195="základní",J195,0)</f>
        <v>0</v>
      </c>
      <c r="BF195" s="250" t="n">
        <f aca="false">IF(N195="snížená",J195,0)</f>
        <v>0</v>
      </c>
      <c r="BG195" s="250" t="n">
        <f aca="false">IF(N195="zákl. přenesená",J195,0)</f>
        <v>0</v>
      </c>
      <c r="BH195" s="250" t="n">
        <f aca="false">IF(N195="sníž. přenesená",J195,0)</f>
        <v>0</v>
      </c>
      <c r="BI195" s="250" t="n">
        <f aca="false">IF(N195="nulová",J195,0)</f>
        <v>0</v>
      </c>
      <c r="BJ195" s="3" t="s">
        <v>86</v>
      </c>
      <c r="BK195" s="250" t="n">
        <f aca="false">ROUND(I195*H195,2)</f>
        <v>0</v>
      </c>
      <c r="BL195" s="3" t="s">
        <v>390</v>
      </c>
      <c r="BM195" s="249" t="s">
        <v>2766</v>
      </c>
    </row>
    <row r="196" s="31" customFormat="true" ht="6.95" hidden="false" customHeight="true" outlineLevel="0" collapsed="false">
      <c r="A196" s="24"/>
      <c r="B196" s="52"/>
      <c r="C196" s="53"/>
      <c r="D196" s="53"/>
      <c r="E196" s="53"/>
      <c r="F196" s="53"/>
      <c r="G196" s="53"/>
      <c r="H196" s="53"/>
      <c r="I196" s="178"/>
      <c r="J196" s="53"/>
      <c r="K196" s="53"/>
      <c r="L196" s="30"/>
      <c r="M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</row>
  </sheetData>
  <sheetProtection algorithmName="SHA-512" hashValue="qofRI75wedLO1OI3UHzLvmFrjAPcbYpJpdt2goK8jkQdSJZ7o1fymoyZnkmjycP8VhghVVxCD21PXAnRmzw1mA==" saltValue="c5SCgdeMem8PoJBVBowOwsDSJ3peGotTooK1+qSu27nVSwljiE+aPv8IqeCp0+8aIr0OjSi76bLNVjjlVGnn3g==" spinCount="100000" sheet="true" password="cc35" objects="true" scenarios="true" formatColumns="false" formatRows="false" autoFilter="false"/>
  <autoFilter ref="C120:K195"/>
  <mergeCells count="9">
    <mergeCell ref="L2:V2"/>
    <mergeCell ref="E7:H7"/>
    <mergeCell ref="E9:H9"/>
    <mergeCell ref="E18:H18"/>
    <mergeCell ref="E27:H27"/>
    <mergeCell ref="E85:H85"/>
    <mergeCell ref="E87:H87"/>
    <mergeCell ref="E111:H111"/>
    <mergeCell ref="E113:H113"/>
  </mergeCells>
  <printOptions headings="false" gridLines="false" gridLinesSet="true" horizontalCentered="false" verticalCentered="false"/>
  <pageMargins left="0.39375" right="0.39375" top="0.39375" bottom="0.393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BM21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34"/>
    <col collapsed="false" customWidth="true" hidden="false" outlineLevel="0" max="2" min="2" style="0" width="1.68"/>
    <col collapsed="false" customWidth="true" hidden="false" outlineLevel="0" max="3" min="3" style="0" width="4.16"/>
    <col collapsed="false" customWidth="true" hidden="false" outlineLevel="0" max="4" min="4" style="0" width="4.34"/>
    <col collapsed="false" customWidth="true" hidden="false" outlineLevel="0" max="5" min="5" style="0" width="17.15"/>
    <col collapsed="false" customWidth="true" hidden="false" outlineLevel="0" max="6" min="6" style="0" width="50.84"/>
    <col collapsed="false" customWidth="true" hidden="false" outlineLevel="0" max="7" min="7" style="0" width="7"/>
    <col collapsed="false" customWidth="true" hidden="false" outlineLevel="0" max="8" min="8" style="0" width="11.5"/>
    <col collapsed="false" customWidth="true" hidden="false" outlineLevel="0" max="9" min="9" style="130" width="20.15"/>
    <col collapsed="false" customWidth="true" hidden="false" outlineLevel="0" max="10" min="10" style="0" width="20.15"/>
    <col collapsed="false" customWidth="true" hidden="true" outlineLevel="0" max="11" min="11" style="0" width="20.15"/>
    <col collapsed="false" customWidth="true" hidden="false" outlineLevel="0" max="12" min="12" style="0" width="9.34"/>
    <col collapsed="false" customWidth="true" hidden="true" outlineLevel="0" max="13" min="13" style="0" width="10.83"/>
    <col collapsed="false" customWidth="true" hidden="true" outlineLevel="0" max="14" min="14" style="0" width="9.34"/>
    <col collapsed="false" customWidth="true" hidden="true" outlineLevel="0" max="20" min="15" style="0" width="14.16"/>
    <col collapsed="false" customWidth="true" hidden="true" outlineLevel="0" max="21" min="21" style="0" width="16.34"/>
    <col collapsed="false" customWidth="true" hidden="false" outlineLevel="0" max="22" min="22" style="0" width="12.34"/>
    <col collapsed="false" customWidth="true" hidden="false" outlineLevel="0" max="23" min="23" style="0" width="16.34"/>
    <col collapsed="false" customWidth="true" hidden="false" outlineLevel="0" max="24" min="24" style="0" width="12.34"/>
    <col collapsed="false" customWidth="true" hidden="false" outlineLevel="0" max="25" min="25" style="0" width="15"/>
    <col collapsed="false" customWidth="true" hidden="false" outlineLevel="0" max="26" min="26" style="0" width="11"/>
    <col collapsed="false" customWidth="true" hidden="false" outlineLevel="0" max="27" min="27" style="0" width="15"/>
    <col collapsed="false" customWidth="true" hidden="false" outlineLevel="0" max="28" min="28" style="0" width="16.34"/>
    <col collapsed="false" customWidth="true" hidden="false" outlineLevel="0" max="29" min="29" style="0" width="11"/>
    <col collapsed="false" customWidth="true" hidden="false" outlineLevel="0" max="30" min="30" style="0" width="15"/>
    <col collapsed="false" customWidth="true" hidden="false" outlineLevel="0" max="31" min="31" style="0" width="16.34"/>
    <col collapsed="false" customWidth="true" hidden="false" outlineLevel="0" max="43" min="32" style="0" width="8.5"/>
    <col collapsed="false" customWidth="true" hidden="true" outlineLevel="0" max="65" min="44" style="0" width="9.34"/>
    <col collapsed="false" customWidth="true" hidden="false" outlineLevel="0" max="1025" min="66" style="0" width="8.5"/>
  </cols>
  <sheetData>
    <row r="2" customFormat="false" ht="36.95" hidden="false" customHeight="true" outlineLevel="0" collapsed="false">
      <c r="L2" s="2"/>
      <c r="M2" s="2"/>
      <c r="N2" s="2"/>
      <c r="O2" s="2"/>
      <c r="P2" s="2"/>
      <c r="Q2" s="2"/>
      <c r="R2" s="2"/>
      <c r="S2" s="2"/>
      <c r="T2" s="2"/>
      <c r="U2" s="2"/>
      <c r="V2" s="2"/>
      <c r="AT2" s="3" t="s">
        <v>112</v>
      </c>
    </row>
    <row r="3" customFormat="false" ht="6.95" hidden="true" customHeight="true" outlineLevel="0" collapsed="false">
      <c r="B3" s="131"/>
      <c r="C3" s="132"/>
      <c r="D3" s="132"/>
      <c r="E3" s="132"/>
      <c r="F3" s="132"/>
      <c r="G3" s="132"/>
      <c r="H3" s="132"/>
      <c r="I3" s="133"/>
      <c r="J3" s="132"/>
      <c r="K3" s="132"/>
      <c r="L3" s="6"/>
      <c r="AT3" s="3" t="s">
        <v>88</v>
      </c>
    </row>
    <row r="4" customFormat="false" ht="24.95" hidden="true" customHeight="true" outlineLevel="0" collapsed="false">
      <c r="B4" s="6"/>
      <c r="D4" s="134" t="s">
        <v>122</v>
      </c>
      <c r="L4" s="6"/>
      <c r="M4" s="135" t="s">
        <v>9</v>
      </c>
      <c r="AT4" s="3" t="s">
        <v>3</v>
      </c>
    </row>
    <row r="5" customFormat="false" ht="6.95" hidden="true" customHeight="true" outlineLevel="0" collapsed="false">
      <c r="B5" s="6"/>
      <c r="L5" s="6"/>
    </row>
    <row r="6" customFormat="false" ht="12" hidden="true" customHeight="true" outlineLevel="0" collapsed="false">
      <c r="B6" s="6"/>
      <c r="D6" s="136" t="s">
        <v>15</v>
      </c>
      <c r="L6" s="6"/>
    </row>
    <row r="7" customFormat="false" ht="23.25" hidden="true" customHeight="true" outlineLevel="0" collapsed="false">
      <c r="B7" s="6"/>
      <c r="E7" s="137" t="str">
        <f aca="false">'Rekapitulace stavby'!K6</f>
        <v>TECHNICKÉ SLUŽBY KŘINICE - 4 bytové jednotky, na st. p. č. 118 k.ú. Křinice</v>
      </c>
      <c r="F7" s="137"/>
      <c r="G7" s="137"/>
      <c r="H7" s="137"/>
      <c r="L7" s="6"/>
    </row>
    <row r="8" s="31" customFormat="true" ht="12" hidden="true" customHeight="true" outlineLevel="0" collapsed="false">
      <c r="A8" s="24"/>
      <c r="B8" s="30"/>
      <c r="C8" s="24"/>
      <c r="D8" s="136" t="s">
        <v>123</v>
      </c>
      <c r="E8" s="24"/>
      <c r="F8" s="24"/>
      <c r="G8" s="24"/>
      <c r="H8" s="24"/>
      <c r="I8" s="138"/>
      <c r="J8" s="24"/>
      <c r="K8" s="24"/>
      <c r="L8" s="49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</row>
    <row r="9" s="31" customFormat="true" ht="16.5" hidden="true" customHeight="true" outlineLevel="0" collapsed="false">
      <c r="A9" s="24"/>
      <c r="B9" s="30"/>
      <c r="C9" s="24"/>
      <c r="D9" s="24"/>
      <c r="E9" s="139" t="s">
        <v>2767</v>
      </c>
      <c r="F9" s="139"/>
      <c r="G9" s="139"/>
      <c r="H9" s="139"/>
      <c r="I9" s="138"/>
      <c r="J9" s="24"/>
      <c r="K9" s="24"/>
      <c r="L9" s="49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="31" customFormat="true" ht="12.8" hidden="true" customHeight="false" outlineLevel="0" collapsed="false">
      <c r="A10" s="24"/>
      <c r="B10" s="30"/>
      <c r="C10" s="24"/>
      <c r="D10" s="24"/>
      <c r="E10" s="24"/>
      <c r="F10" s="24"/>
      <c r="G10" s="24"/>
      <c r="H10" s="24"/>
      <c r="I10" s="138"/>
      <c r="J10" s="24"/>
      <c r="K10" s="24"/>
      <c r="L10" s="49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</row>
    <row r="11" s="31" customFormat="true" ht="12" hidden="true" customHeight="true" outlineLevel="0" collapsed="false">
      <c r="A11" s="24"/>
      <c r="B11" s="30"/>
      <c r="C11" s="24"/>
      <c r="D11" s="136" t="s">
        <v>17</v>
      </c>
      <c r="E11" s="24"/>
      <c r="F11" s="125"/>
      <c r="G11" s="24"/>
      <c r="H11" s="24"/>
      <c r="I11" s="140" t="s">
        <v>18</v>
      </c>
      <c r="J11" s="125"/>
      <c r="K11" s="24"/>
      <c r="L11" s="49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</row>
    <row r="12" s="31" customFormat="true" ht="12" hidden="true" customHeight="true" outlineLevel="0" collapsed="false">
      <c r="A12" s="24"/>
      <c r="B12" s="30"/>
      <c r="C12" s="24"/>
      <c r="D12" s="136" t="s">
        <v>19</v>
      </c>
      <c r="E12" s="24"/>
      <c r="F12" s="125" t="s">
        <v>20</v>
      </c>
      <c r="G12" s="24"/>
      <c r="H12" s="24"/>
      <c r="I12" s="140" t="s">
        <v>21</v>
      </c>
      <c r="J12" s="141" t="str">
        <f aca="false">'Rekapitulace stavby'!AN8</f>
        <v>13. 5. 2020</v>
      </c>
      <c r="K12" s="24"/>
      <c r="L12" s="49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</row>
    <row r="13" s="31" customFormat="true" ht="10.8" hidden="true" customHeight="true" outlineLevel="0" collapsed="false">
      <c r="A13" s="24"/>
      <c r="B13" s="30"/>
      <c r="C13" s="24"/>
      <c r="D13" s="24"/>
      <c r="E13" s="24"/>
      <c r="F13" s="24"/>
      <c r="G13" s="24"/>
      <c r="H13" s="24"/>
      <c r="I13" s="138"/>
      <c r="J13" s="24"/>
      <c r="K13" s="24"/>
      <c r="L13" s="49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</row>
    <row r="14" s="31" customFormat="true" ht="12" hidden="true" customHeight="true" outlineLevel="0" collapsed="false">
      <c r="A14" s="24"/>
      <c r="B14" s="30"/>
      <c r="C14" s="24"/>
      <c r="D14" s="136" t="s">
        <v>23</v>
      </c>
      <c r="E14" s="24"/>
      <c r="F14" s="24"/>
      <c r="G14" s="24"/>
      <c r="H14" s="24"/>
      <c r="I14" s="140" t="s">
        <v>24</v>
      </c>
      <c r="J14" s="125" t="s">
        <v>25</v>
      </c>
      <c r="K14" s="24"/>
      <c r="L14" s="49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</row>
    <row r="15" s="31" customFormat="true" ht="18" hidden="true" customHeight="true" outlineLevel="0" collapsed="false">
      <c r="A15" s="24"/>
      <c r="B15" s="30"/>
      <c r="C15" s="24"/>
      <c r="D15" s="24"/>
      <c r="E15" s="125" t="s">
        <v>26</v>
      </c>
      <c r="F15" s="24"/>
      <c r="G15" s="24"/>
      <c r="H15" s="24"/>
      <c r="I15" s="140" t="s">
        <v>27</v>
      </c>
      <c r="J15" s="125" t="s">
        <v>28</v>
      </c>
      <c r="K15" s="24"/>
      <c r="L15" s="49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="31" customFormat="true" ht="6.95" hidden="true" customHeight="true" outlineLevel="0" collapsed="false">
      <c r="A16" s="24"/>
      <c r="B16" s="30"/>
      <c r="C16" s="24"/>
      <c r="D16" s="24"/>
      <c r="E16" s="24"/>
      <c r="F16" s="24"/>
      <c r="G16" s="24"/>
      <c r="H16" s="24"/>
      <c r="I16" s="138"/>
      <c r="J16" s="24"/>
      <c r="K16" s="24"/>
      <c r="L16" s="49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</row>
    <row r="17" s="31" customFormat="true" ht="12" hidden="true" customHeight="true" outlineLevel="0" collapsed="false">
      <c r="A17" s="24"/>
      <c r="B17" s="30"/>
      <c r="C17" s="24"/>
      <c r="D17" s="136" t="s">
        <v>29</v>
      </c>
      <c r="E17" s="24"/>
      <c r="F17" s="24"/>
      <c r="G17" s="24"/>
      <c r="H17" s="24"/>
      <c r="I17" s="140" t="s">
        <v>24</v>
      </c>
      <c r="J17" s="19" t="str">
        <f aca="false">'Rekapitulace stavby'!AN13</f>
        <v>Vyplň údaj</v>
      </c>
      <c r="K17" s="24"/>
      <c r="L17" s="49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</row>
    <row r="18" s="31" customFormat="true" ht="18" hidden="true" customHeight="true" outlineLevel="0" collapsed="false">
      <c r="A18" s="24"/>
      <c r="B18" s="30"/>
      <c r="C18" s="24"/>
      <c r="D18" s="24"/>
      <c r="E18" s="142" t="str">
        <f aca="false">'Rekapitulace stavby'!E14</f>
        <v>Vyplň údaj</v>
      </c>
      <c r="F18" s="142"/>
      <c r="G18" s="142"/>
      <c r="H18" s="142"/>
      <c r="I18" s="140" t="s">
        <v>27</v>
      </c>
      <c r="J18" s="19" t="str">
        <f aca="false">'Rekapitulace stavby'!AN14</f>
        <v>Vyplň údaj</v>
      </c>
      <c r="K18" s="24"/>
      <c r="L18" s="49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</row>
    <row r="19" s="31" customFormat="true" ht="6.95" hidden="true" customHeight="true" outlineLevel="0" collapsed="false">
      <c r="A19" s="24"/>
      <c r="B19" s="30"/>
      <c r="C19" s="24"/>
      <c r="D19" s="24"/>
      <c r="E19" s="24"/>
      <c r="F19" s="24"/>
      <c r="G19" s="24"/>
      <c r="H19" s="24"/>
      <c r="I19" s="138"/>
      <c r="J19" s="24"/>
      <c r="K19" s="24"/>
      <c r="L19" s="49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</row>
    <row r="20" s="31" customFormat="true" ht="12" hidden="true" customHeight="true" outlineLevel="0" collapsed="false">
      <c r="A20" s="24"/>
      <c r="B20" s="30"/>
      <c r="C20" s="24"/>
      <c r="D20" s="136" t="s">
        <v>31</v>
      </c>
      <c r="E20" s="24"/>
      <c r="F20" s="24"/>
      <c r="G20" s="24"/>
      <c r="H20" s="24"/>
      <c r="I20" s="140" t="s">
        <v>24</v>
      </c>
      <c r="J20" s="125" t="s">
        <v>32</v>
      </c>
      <c r="K20" s="24"/>
      <c r="L20" s="49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</row>
    <row r="21" s="31" customFormat="true" ht="18" hidden="true" customHeight="true" outlineLevel="0" collapsed="false">
      <c r="A21" s="24"/>
      <c r="B21" s="30"/>
      <c r="C21" s="24"/>
      <c r="D21" s="24"/>
      <c r="E21" s="125" t="s">
        <v>33</v>
      </c>
      <c r="F21" s="24"/>
      <c r="G21" s="24"/>
      <c r="H21" s="24"/>
      <c r="I21" s="140" t="s">
        <v>27</v>
      </c>
      <c r="J21" s="125" t="s">
        <v>34</v>
      </c>
      <c r="K21" s="24"/>
      <c r="L21" s="49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</row>
    <row r="22" s="31" customFormat="true" ht="6.95" hidden="true" customHeight="true" outlineLevel="0" collapsed="false">
      <c r="A22" s="24"/>
      <c r="B22" s="30"/>
      <c r="C22" s="24"/>
      <c r="D22" s="24"/>
      <c r="E22" s="24"/>
      <c r="F22" s="24"/>
      <c r="G22" s="24"/>
      <c r="H22" s="24"/>
      <c r="I22" s="138"/>
      <c r="J22" s="24"/>
      <c r="K22" s="24"/>
      <c r="L22" s="49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</row>
    <row r="23" s="31" customFormat="true" ht="12" hidden="true" customHeight="true" outlineLevel="0" collapsed="false">
      <c r="A23" s="24"/>
      <c r="B23" s="30"/>
      <c r="C23" s="24"/>
      <c r="D23" s="136" t="s">
        <v>36</v>
      </c>
      <c r="E23" s="24"/>
      <c r="F23" s="24"/>
      <c r="G23" s="24"/>
      <c r="H23" s="24"/>
      <c r="I23" s="140" t="s">
        <v>24</v>
      </c>
      <c r="J23" s="125" t="s">
        <v>32</v>
      </c>
      <c r="K23" s="24"/>
      <c r="L23" s="49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s="31" customFormat="true" ht="18" hidden="true" customHeight="true" outlineLevel="0" collapsed="false">
      <c r="A24" s="24"/>
      <c r="B24" s="30"/>
      <c r="C24" s="24"/>
      <c r="D24" s="24"/>
      <c r="E24" s="125" t="s">
        <v>33</v>
      </c>
      <c r="F24" s="24"/>
      <c r="G24" s="24"/>
      <c r="H24" s="24"/>
      <c r="I24" s="140" t="s">
        <v>27</v>
      </c>
      <c r="J24" s="125" t="s">
        <v>34</v>
      </c>
      <c r="K24" s="24"/>
      <c r="L24" s="49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 s="31" customFormat="true" ht="6.95" hidden="true" customHeight="true" outlineLevel="0" collapsed="false">
      <c r="A25" s="24"/>
      <c r="B25" s="30"/>
      <c r="C25" s="24"/>
      <c r="D25" s="24"/>
      <c r="E25" s="24"/>
      <c r="F25" s="24"/>
      <c r="G25" s="24"/>
      <c r="H25" s="24"/>
      <c r="I25" s="138"/>
      <c r="J25" s="24"/>
      <c r="K25" s="24"/>
      <c r="L25" s="49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="31" customFormat="true" ht="12" hidden="true" customHeight="true" outlineLevel="0" collapsed="false">
      <c r="A26" s="24"/>
      <c r="B26" s="30"/>
      <c r="C26" s="24"/>
      <c r="D26" s="136" t="s">
        <v>37</v>
      </c>
      <c r="E26" s="24"/>
      <c r="F26" s="24"/>
      <c r="G26" s="24"/>
      <c r="H26" s="24"/>
      <c r="I26" s="138"/>
      <c r="J26" s="24"/>
      <c r="K26" s="24"/>
      <c r="L26" s="49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s="148" customFormat="true" ht="83.25" hidden="true" customHeight="true" outlineLevel="0" collapsed="false">
      <c r="A27" s="143"/>
      <c r="B27" s="144"/>
      <c r="C27" s="143"/>
      <c r="D27" s="143"/>
      <c r="E27" s="145" t="s">
        <v>1598</v>
      </c>
      <c r="F27" s="145"/>
      <c r="G27" s="145"/>
      <c r="H27" s="145"/>
      <c r="I27" s="146"/>
      <c r="J27" s="143"/>
      <c r="K27" s="143"/>
      <c r="L27" s="147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</row>
    <row r="28" s="31" customFormat="true" ht="6.95" hidden="true" customHeight="true" outlineLevel="0" collapsed="false">
      <c r="A28" s="24"/>
      <c r="B28" s="30"/>
      <c r="C28" s="24"/>
      <c r="D28" s="24"/>
      <c r="E28" s="24"/>
      <c r="F28" s="24"/>
      <c r="G28" s="24"/>
      <c r="H28" s="24"/>
      <c r="I28" s="138"/>
      <c r="J28" s="24"/>
      <c r="K28" s="24"/>
      <c r="L28" s="49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="31" customFormat="true" ht="6.95" hidden="true" customHeight="true" outlineLevel="0" collapsed="false">
      <c r="A29" s="24"/>
      <c r="B29" s="30"/>
      <c r="C29" s="24"/>
      <c r="D29" s="149"/>
      <c r="E29" s="149"/>
      <c r="F29" s="149"/>
      <c r="G29" s="149"/>
      <c r="H29" s="149"/>
      <c r="I29" s="150"/>
      <c r="J29" s="149"/>
      <c r="K29" s="149"/>
      <c r="L29" s="49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="31" customFormat="true" ht="25.45" hidden="true" customHeight="true" outlineLevel="0" collapsed="false">
      <c r="A30" s="24"/>
      <c r="B30" s="30"/>
      <c r="C30" s="24"/>
      <c r="D30" s="151" t="s">
        <v>39</v>
      </c>
      <c r="E30" s="24"/>
      <c r="F30" s="24"/>
      <c r="G30" s="24"/>
      <c r="H30" s="24"/>
      <c r="I30" s="138"/>
      <c r="J30" s="152" t="n">
        <f aca="false">ROUND(J124, 2)</f>
        <v>0</v>
      </c>
      <c r="K30" s="24"/>
      <c r="L30" s="49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="31" customFormat="true" ht="6.95" hidden="true" customHeight="true" outlineLevel="0" collapsed="false">
      <c r="A31" s="24"/>
      <c r="B31" s="30"/>
      <c r="C31" s="24"/>
      <c r="D31" s="149"/>
      <c r="E31" s="149"/>
      <c r="F31" s="149"/>
      <c r="G31" s="149"/>
      <c r="H31" s="149"/>
      <c r="I31" s="150"/>
      <c r="J31" s="149"/>
      <c r="K31" s="149"/>
      <c r="L31" s="49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</row>
    <row r="32" s="31" customFormat="true" ht="14.4" hidden="true" customHeight="true" outlineLevel="0" collapsed="false">
      <c r="A32" s="24"/>
      <c r="B32" s="30"/>
      <c r="C32" s="24"/>
      <c r="D32" s="24"/>
      <c r="E32" s="24"/>
      <c r="F32" s="153" t="s">
        <v>41</v>
      </c>
      <c r="G32" s="24"/>
      <c r="H32" s="24"/>
      <c r="I32" s="154" t="s">
        <v>40</v>
      </c>
      <c r="J32" s="153" t="s">
        <v>42</v>
      </c>
      <c r="K32" s="24"/>
      <c r="L32" s="49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="31" customFormat="true" ht="14.4" hidden="true" customHeight="true" outlineLevel="0" collapsed="false">
      <c r="A33" s="24"/>
      <c r="B33" s="30"/>
      <c r="C33" s="24"/>
      <c r="D33" s="155" t="s">
        <v>43</v>
      </c>
      <c r="E33" s="136" t="s">
        <v>44</v>
      </c>
      <c r="F33" s="156" t="n">
        <f aca="false">ROUND((SUM(BE124:BE211)),  2)</f>
        <v>0</v>
      </c>
      <c r="G33" s="24"/>
      <c r="H33" s="24"/>
      <c r="I33" s="157" t="n">
        <v>0.21</v>
      </c>
      <c r="J33" s="156" t="n">
        <f aca="false">ROUND(((SUM(BE124:BE211))*I33),  2)</f>
        <v>0</v>
      </c>
      <c r="K33" s="24"/>
      <c r="L33" s="49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="31" customFormat="true" ht="14.4" hidden="true" customHeight="true" outlineLevel="0" collapsed="false">
      <c r="A34" s="24"/>
      <c r="B34" s="30"/>
      <c r="C34" s="24"/>
      <c r="D34" s="24"/>
      <c r="E34" s="136" t="s">
        <v>45</v>
      </c>
      <c r="F34" s="156" t="n">
        <f aca="false">ROUND((SUM(BF124:BF211)),  2)</f>
        <v>0</v>
      </c>
      <c r="G34" s="24"/>
      <c r="H34" s="24"/>
      <c r="I34" s="157" t="n">
        <v>0.15</v>
      </c>
      <c r="J34" s="156" t="n">
        <f aca="false">ROUND(((SUM(BF124:BF211))*I34),  2)</f>
        <v>0</v>
      </c>
      <c r="K34" s="24"/>
      <c r="L34" s="49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="31" customFormat="true" ht="14.4" hidden="true" customHeight="true" outlineLevel="0" collapsed="false">
      <c r="A35" s="24"/>
      <c r="B35" s="30"/>
      <c r="C35" s="24"/>
      <c r="D35" s="24"/>
      <c r="E35" s="136" t="s">
        <v>46</v>
      </c>
      <c r="F35" s="156" t="n">
        <f aca="false">ROUND((SUM(BG124:BG211)),  2)</f>
        <v>0</v>
      </c>
      <c r="G35" s="24"/>
      <c r="H35" s="24"/>
      <c r="I35" s="157" t="n">
        <v>0.21</v>
      </c>
      <c r="J35" s="156" t="n">
        <f aca="false">0</f>
        <v>0</v>
      </c>
      <c r="K35" s="24"/>
      <c r="L35" s="49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 s="31" customFormat="true" ht="14.4" hidden="true" customHeight="true" outlineLevel="0" collapsed="false">
      <c r="A36" s="24"/>
      <c r="B36" s="30"/>
      <c r="C36" s="24"/>
      <c r="D36" s="24"/>
      <c r="E36" s="136" t="s">
        <v>47</v>
      </c>
      <c r="F36" s="156" t="n">
        <f aca="false">ROUND((SUM(BH124:BH211)),  2)</f>
        <v>0</v>
      </c>
      <c r="G36" s="24"/>
      <c r="H36" s="24"/>
      <c r="I36" s="157" t="n">
        <v>0.15</v>
      </c>
      <c r="J36" s="156" t="n">
        <f aca="false">0</f>
        <v>0</v>
      </c>
      <c r="K36" s="24"/>
      <c r="L36" s="49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  <row r="37" s="31" customFormat="true" ht="14.4" hidden="true" customHeight="true" outlineLevel="0" collapsed="false">
      <c r="A37" s="24"/>
      <c r="B37" s="30"/>
      <c r="C37" s="24"/>
      <c r="D37" s="24"/>
      <c r="E37" s="136" t="s">
        <v>48</v>
      </c>
      <c r="F37" s="156" t="n">
        <f aca="false">ROUND((SUM(BI124:BI211)),  2)</f>
        <v>0</v>
      </c>
      <c r="G37" s="24"/>
      <c r="H37" s="24"/>
      <c r="I37" s="157" t="n">
        <v>0</v>
      </c>
      <c r="J37" s="156" t="n">
        <f aca="false">0</f>
        <v>0</v>
      </c>
      <c r="K37" s="24"/>
      <c r="L37" s="49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</row>
    <row r="38" s="31" customFormat="true" ht="6.95" hidden="true" customHeight="true" outlineLevel="0" collapsed="false">
      <c r="A38" s="24"/>
      <c r="B38" s="30"/>
      <c r="C38" s="24"/>
      <c r="D38" s="24"/>
      <c r="E38" s="24"/>
      <c r="F38" s="24"/>
      <c r="G38" s="24"/>
      <c r="H38" s="24"/>
      <c r="I38" s="138"/>
      <c r="J38" s="24"/>
      <c r="K38" s="24"/>
      <c r="L38" s="49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="31" customFormat="true" ht="25.45" hidden="true" customHeight="true" outlineLevel="0" collapsed="false">
      <c r="A39" s="24"/>
      <c r="B39" s="30"/>
      <c r="C39" s="158"/>
      <c r="D39" s="159" t="s">
        <v>49</v>
      </c>
      <c r="E39" s="160"/>
      <c r="F39" s="160"/>
      <c r="G39" s="161" t="s">
        <v>50</v>
      </c>
      <c r="H39" s="162" t="s">
        <v>51</v>
      </c>
      <c r="I39" s="163"/>
      <c r="J39" s="164" t="n">
        <f aca="false">SUM(J30:J37)</f>
        <v>0</v>
      </c>
      <c r="K39" s="165"/>
      <c r="L39" s="49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</row>
    <row r="40" s="31" customFormat="true" ht="14.4" hidden="true" customHeight="true" outlineLevel="0" collapsed="false">
      <c r="A40" s="24"/>
      <c r="B40" s="30"/>
      <c r="C40" s="24"/>
      <c r="D40" s="24"/>
      <c r="E40" s="24"/>
      <c r="F40" s="24"/>
      <c r="G40" s="24"/>
      <c r="H40" s="24"/>
      <c r="I40" s="138"/>
      <c r="J40" s="24"/>
      <c r="K40" s="24"/>
      <c r="L40" s="49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</row>
    <row r="41" customFormat="false" ht="14.4" hidden="true" customHeight="true" outlineLevel="0" collapsed="false">
      <c r="B41" s="6"/>
      <c r="L41" s="6"/>
    </row>
    <row r="42" customFormat="false" ht="14.4" hidden="true" customHeight="true" outlineLevel="0" collapsed="false">
      <c r="B42" s="6"/>
      <c r="L42" s="6"/>
    </row>
    <row r="43" customFormat="false" ht="14.4" hidden="true" customHeight="true" outlineLevel="0" collapsed="false">
      <c r="B43" s="6"/>
      <c r="L43" s="6"/>
    </row>
    <row r="44" customFormat="false" ht="14.4" hidden="true" customHeight="true" outlineLevel="0" collapsed="false">
      <c r="B44" s="6"/>
      <c r="L44" s="6"/>
    </row>
    <row r="45" customFormat="false" ht="14.4" hidden="true" customHeight="true" outlineLevel="0" collapsed="false">
      <c r="B45" s="6"/>
      <c r="L45" s="6"/>
    </row>
    <row r="46" customFormat="false" ht="14.4" hidden="true" customHeight="true" outlineLevel="0" collapsed="false">
      <c r="B46" s="6"/>
      <c r="L46" s="6"/>
    </row>
    <row r="47" customFormat="false" ht="14.4" hidden="true" customHeight="true" outlineLevel="0" collapsed="false">
      <c r="B47" s="6"/>
      <c r="L47" s="6"/>
    </row>
    <row r="48" customFormat="false" ht="14.4" hidden="true" customHeight="true" outlineLevel="0" collapsed="false">
      <c r="B48" s="6"/>
      <c r="L48" s="6"/>
    </row>
    <row r="49" customFormat="false" ht="14.4" hidden="true" customHeight="true" outlineLevel="0" collapsed="false">
      <c r="B49" s="6"/>
      <c r="L49" s="6"/>
    </row>
    <row r="50" s="31" customFormat="true" ht="14.4" hidden="true" customHeight="true" outlineLevel="0" collapsed="false">
      <c r="B50" s="49"/>
      <c r="D50" s="166" t="s">
        <v>52</v>
      </c>
      <c r="E50" s="167"/>
      <c r="F50" s="167"/>
      <c r="G50" s="166" t="s">
        <v>53</v>
      </c>
      <c r="H50" s="167"/>
      <c r="I50" s="168"/>
      <c r="J50" s="167"/>
      <c r="K50" s="167"/>
      <c r="L50" s="49"/>
    </row>
    <row r="51" customFormat="false" ht="12.8" hidden="true" customHeight="false" outlineLevel="0" collapsed="false">
      <c r="B51" s="6"/>
      <c r="L51" s="6"/>
    </row>
    <row r="52" customFormat="false" ht="12.8" hidden="true" customHeight="false" outlineLevel="0" collapsed="false">
      <c r="B52" s="6"/>
      <c r="L52" s="6"/>
    </row>
    <row r="53" customFormat="false" ht="12.8" hidden="true" customHeight="false" outlineLevel="0" collapsed="false">
      <c r="B53" s="6"/>
      <c r="L53" s="6"/>
    </row>
    <row r="54" customFormat="false" ht="12.8" hidden="true" customHeight="false" outlineLevel="0" collapsed="false">
      <c r="B54" s="6"/>
      <c r="L54" s="6"/>
    </row>
    <row r="55" customFormat="false" ht="12.8" hidden="true" customHeight="false" outlineLevel="0" collapsed="false">
      <c r="B55" s="6"/>
      <c r="L55" s="6"/>
    </row>
    <row r="56" customFormat="false" ht="12.8" hidden="true" customHeight="false" outlineLevel="0" collapsed="false">
      <c r="B56" s="6"/>
      <c r="L56" s="6"/>
    </row>
    <row r="57" customFormat="false" ht="12.8" hidden="true" customHeight="false" outlineLevel="0" collapsed="false">
      <c r="B57" s="6"/>
      <c r="L57" s="6"/>
    </row>
    <row r="58" customFormat="false" ht="12.8" hidden="true" customHeight="false" outlineLevel="0" collapsed="false">
      <c r="B58" s="6"/>
      <c r="L58" s="6"/>
    </row>
    <row r="59" customFormat="false" ht="12.8" hidden="true" customHeight="false" outlineLevel="0" collapsed="false">
      <c r="B59" s="6"/>
      <c r="L59" s="6"/>
    </row>
    <row r="60" customFormat="false" ht="12.8" hidden="true" customHeight="false" outlineLevel="0" collapsed="false">
      <c r="B60" s="6"/>
      <c r="L60" s="6"/>
    </row>
    <row r="61" s="31" customFormat="true" ht="12.8" hidden="true" customHeight="false" outlineLevel="0" collapsed="false">
      <c r="A61" s="24"/>
      <c r="B61" s="30"/>
      <c r="C61" s="24"/>
      <c r="D61" s="169" t="s">
        <v>54</v>
      </c>
      <c r="E61" s="170"/>
      <c r="F61" s="171" t="s">
        <v>55</v>
      </c>
      <c r="G61" s="169" t="s">
        <v>54</v>
      </c>
      <c r="H61" s="170"/>
      <c r="I61" s="172"/>
      <c r="J61" s="173" t="s">
        <v>55</v>
      </c>
      <c r="K61" s="170"/>
      <c r="L61" s="49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 customFormat="false" ht="12.8" hidden="true" customHeight="false" outlineLevel="0" collapsed="false">
      <c r="B62" s="6"/>
      <c r="L62" s="6"/>
    </row>
    <row r="63" customFormat="false" ht="12.8" hidden="true" customHeight="false" outlineLevel="0" collapsed="false">
      <c r="B63" s="6"/>
      <c r="L63" s="6"/>
    </row>
    <row r="64" customFormat="false" ht="12.8" hidden="true" customHeight="false" outlineLevel="0" collapsed="false">
      <c r="B64" s="6"/>
      <c r="L64" s="6"/>
    </row>
    <row r="65" s="31" customFormat="true" ht="12.8" hidden="true" customHeight="false" outlineLevel="0" collapsed="false">
      <c r="A65" s="24"/>
      <c r="B65" s="30"/>
      <c r="C65" s="24"/>
      <c r="D65" s="166" t="s">
        <v>56</v>
      </c>
      <c r="E65" s="174"/>
      <c r="F65" s="174"/>
      <c r="G65" s="166" t="s">
        <v>57</v>
      </c>
      <c r="H65" s="174"/>
      <c r="I65" s="175"/>
      <c r="J65" s="174"/>
      <c r="K65" s="174"/>
      <c r="L65" s="49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 customFormat="false" ht="12.8" hidden="true" customHeight="false" outlineLevel="0" collapsed="false">
      <c r="B66" s="6"/>
      <c r="L66" s="6"/>
    </row>
    <row r="67" customFormat="false" ht="12.8" hidden="true" customHeight="false" outlineLevel="0" collapsed="false">
      <c r="B67" s="6"/>
      <c r="L67" s="6"/>
    </row>
    <row r="68" customFormat="false" ht="12.8" hidden="true" customHeight="false" outlineLevel="0" collapsed="false">
      <c r="B68" s="6"/>
      <c r="L68" s="6"/>
    </row>
    <row r="69" customFormat="false" ht="12.8" hidden="true" customHeight="false" outlineLevel="0" collapsed="false">
      <c r="B69" s="6"/>
      <c r="L69" s="6"/>
    </row>
    <row r="70" customFormat="false" ht="12.8" hidden="true" customHeight="false" outlineLevel="0" collapsed="false">
      <c r="B70" s="6"/>
      <c r="L70" s="6"/>
    </row>
    <row r="71" customFormat="false" ht="12.8" hidden="true" customHeight="false" outlineLevel="0" collapsed="false">
      <c r="B71" s="6"/>
      <c r="L71" s="6"/>
    </row>
    <row r="72" customFormat="false" ht="12.8" hidden="true" customHeight="false" outlineLevel="0" collapsed="false">
      <c r="B72" s="6"/>
      <c r="L72" s="6"/>
    </row>
    <row r="73" customFormat="false" ht="12.8" hidden="true" customHeight="false" outlineLevel="0" collapsed="false">
      <c r="B73" s="6"/>
      <c r="L73" s="6"/>
    </row>
    <row r="74" customFormat="false" ht="12.8" hidden="true" customHeight="false" outlineLevel="0" collapsed="false">
      <c r="B74" s="6"/>
      <c r="L74" s="6"/>
    </row>
    <row r="75" customFormat="false" ht="12.8" hidden="true" customHeight="false" outlineLevel="0" collapsed="false">
      <c r="B75" s="6"/>
      <c r="L75" s="6"/>
    </row>
    <row r="76" s="31" customFormat="true" ht="12.8" hidden="true" customHeight="false" outlineLevel="0" collapsed="false">
      <c r="A76" s="24"/>
      <c r="B76" s="30"/>
      <c r="C76" s="24"/>
      <c r="D76" s="169" t="s">
        <v>54</v>
      </c>
      <c r="E76" s="170"/>
      <c r="F76" s="171" t="s">
        <v>55</v>
      </c>
      <c r="G76" s="169" t="s">
        <v>54</v>
      </c>
      <c r="H76" s="170"/>
      <c r="I76" s="172"/>
      <c r="J76" s="173" t="s">
        <v>55</v>
      </c>
      <c r="K76" s="170"/>
      <c r="L76" s="49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 s="31" customFormat="true" ht="14.4" hidden="true" customHeight="true" outlineLevel="0" collapsed="false">
      <c r="A77" s="24"/>
      <c r="B77" s="176"/>
      <c r="C77" s="177"/>
      <c r="D77" s="177"/>
      <c r="E77" s="177"/>
      <c r="F77" s="177"/>
      <c r="G77" s="177"/>
      <c r="H77" s="177"/>
      <c r="I77" s="178"/>
      <c r="J77" s="177"/>
      <c r="K77" s="177"/>
      <c r="L77" s="49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 customFormat="false" ht="12.8" hidden="true" customHeight="false" outlineLevel="0" collapsed="false"/>
    <row r="79" customFormat="false" ht="12.8" hidden="true" customHeight="false" outlineLevel="0" collapsed="false"/>
    <row r="80" customFormat="false" ht="12.8" hidden="true" customHeight="false" outlineLevel="0" collapsed="false"/>
    <row r="81" s="31" customFormat="true" ht="6.95" hidden="true" customHeight="true" outlineLevel="0" collapsed="false">
      <c r="A81" s="24"/>
      <c r="B81" s="179"/>
      <c r="C81" s="180"/>
      <c r="D81" s="180"/>
      <c r="E81" s="180"/>
      <c r="F81" s="180"/>
      <c r="G81" s="180"/>
      <c r="H81" s="180"/>
      <c r="I81" s="181"/>
      <c r="J81" s="180"/>
      <c r="K81" s="180"/>
      <c r="L81" s="49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</row>
    <row r="82" s="31" customFormat="true" ht="24.95" hidden="true" customHeight="true" outlineLevel="0" collapsed="false">
      <c r="A82" s="24"/>
      <c r="B82" s="25"/>
      <c r="C82" s="9" t="s">
        <v>127</v>
      </c>
      <c r="D82" s="26"/>
      <c r="E82" s="26"/>
      <c r="F82" s="26"/>
      <c r="G82" s="26"/>
      <c r="H82" s="26"/>
      <c r="I82" s="138"/>
      <c r="J82" s="26"/>
      <c r="K82" s="26"/>
      <c r="L82" s="49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</row>
    <row r="83" s="31" customFormat="true" ht="6.95" hidden="true" customHeight="true" outlineLevel="0" collapsed="false">
      <c r="A83" s="24"/>
      <c r="B83" s="25"/>
      <c r="C83" s="26"/>
      <c r="D83" s="26"/>
      <c r="E83" s="26"/>
      <c r="F83" s="26"/>
      <c r="G83" s="26"/>
      <c r="H83" s="26"/>
      <c r="I83" s="138"/>
      <c r="J83" s="26"/>
      <c r="K83" s="26"/>
      <c r="L83" s="49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 s="31" customFormat="true" ht="12" hidden="true" customHeight="true" outlineLevel="0" collapsed="false">
      <c r="A84" s="24"/>
      <c r="B84" s="25"/>
      <c r="C84" s="17" t="s">
        <v>15</v>
      </c>
      <c r="D84" s="26"/>
      <c r="E84" s="26"/>
      <c r="F84" s="26"/>
      <c r="G84" s="26"/>
      <c r="H84" s="26"/>
      <c r="I84" s="138"/>
      <c r="J84" s="26"/>
      <c r="K84" s="26"/>
      <c r="L84" s="49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 s="31" customFormat="true" ht="23.25" hidden="true" customHeight="true" outlineLevel="0" collapsed="false">
      <c r="A85" s="24"/>
      <c r="B85" s="25"/>
      <c r="C85" s="26"/>
      <c r="D85" s="26"/>
      <c r="E85" s="182" t="str">
        <f aca="false">E7</f>
        <v>TECHNICKÉ SLUŽBY KŘINICE - 4 bytové jednotky, na st. p. č. 118 k.ú. Křinice</v>
      </c>
      <c r="F85" s="182"/>
      <c r="G85" s="182"/>
      <c r="H85" s="182"/>
      <c r="I85" s="138"/>
      <c r="J85" s="26"/>
      <c r="K85" s="26"/>
      <c r="L85" s="49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</row>
    <row r="86" s="31" customFormat="true" ht="12" hidden="true" customHeight="true" outlineLevel="0" collapsed="false">
      <c r="A86" s="24"/>
      <c r="B86" s="25"/>
      <c r="C86" s="17" t="s">
        <v>123</v>
      </c>
      <c r="D86" s="26"/>
      <c r="E86" s="26"/>
      <c r="F86" s="26"/>
      <c r="G86" s="26"/>
      <c r="H86" s="26"/>
      <c r="I86" s="138"/>
      <c r="J86" s="26"/>
      <c r="K86" s="26"/>
      <c r="L86" s="49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</row>
    <row r="87" s="31" customFormat="true" ht="16.5" hidden="true" customHeight="true" outlineLevel="0" collapsed="false">
      <c r="A87" s="24"/>
      <c r="B87" s="25"/>
      <c r="C87" s="26"/>
      <c r="D87" s="26"/>
      <c r="E87" s="64" t="str">
        <f aca="false">E9</f>
        <v>04 - UT</v>
      </c>
      <c r="F87" s="64"/>
      <c r="G87" s="64"/>
      <c r="H87" s="64"/>
      <c r="I87" s="138"/>
      <c r="J87" s="26"/>
      <c r="K87" s="26"/>
      <c r="L87" s="49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</row>
    <row r="88" s="31" customFormat="true" ht="6.95" hidden="true" customHeight="true" outlineLevel="0" collapsed="false">
      <c r="A88" s="24"/>
      <c r="B88" s="25"/>
      <c r="C88" s="26"/>
      <c r="D88" s="26"/>
      <c r="E88" s="26"/>
      <c r="F88" s="26"/>
      <c r="G88" s="26"/>
      <c r="H88" s="26"/>
      <c r="I88" s="138"/>
      <c r="J88" s="26"/>
      <c r="K88" s="26"/>
      <c r="L88" s="49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</row>
    <row r="89" s="31" customFormat="true" ht="12" hidden="true" customHeight="true" outlineLevel="0" collapsed="false">
      <c r="A89" s="24"/>
      <c r="B89" s="25"/>
      <c r="C89" s="17" t="s">
        <v>19</v>
      </c>
      <c r="D89" s="26"/>
      <c r="E89" s="26"/>
      <c r="F89" s="18" t="str">
        <f aca="false">F12</f>
        <v>st. p. č. 118 k.ú. Křinice</v>
      </c>
      <c r="G89" s="26"/>
      <c r="H89" s="26"/>
      <c r="I89" s="140" t="s">
        <v>21</v>
      </c>
      <c r="J89" s="183" t="str">
        <f aca="false">IF(J12="","",J12)</f>
        <v>13. 5. 2020</v>
      </c>
      <c r="K89" s="26"/>
      <c r="L89" s="49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</row>
    <row r="90" s="31" customFormat="true" ht="6.95" hidden="true" customHeight="true" outlineLevel="0" collapsed="false">
      <c r="A90" s="24"/>
      <c r="B90" s="25"/>
      <c r="C90" s="26"/>
      <c r="D90" s="26"/>
      <c r="E90" s="26"/>
      <c r="F90" s="26"/>
      <c r="G90" s="26"/>
      <c r="H90" s="26"/>
      <c r="I90" s="138"/>
      <c r="J90" s="26"/>
      <c r="K90" s="26"/>
      <c r="L90" s="49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</row>
    <row r="91" s="31" customFormat="true" ht="15.15" hidden="true" customHeight="true" outlineLevel="0" collapsed="false">
      <c r="A91" s="24"/>
      <c r="B91" s="25"/>
      <c r="C91" s="17" t="s">
        <v>23</v>
      </c>
      <c r="D91" s="26"/>
      <c r="E91" s="26"/>
      <c r="F91" s="18" t="str">
        <f aca="false">E15</f>
        <v>Obec Křinice</v>
      </c>
      <c r="G91" s="26"/>
      <c r="H91" s="26"/>
      <c r="I91" s="140" t="s">
        <v>31</v>
      </c>
      <c r="J91" s="184" t="str">
        <f aca="false">E21</f>
        <v>Tomáš Valenta</v>
      </c>
      <c r="K91" s="26"/>
      <c r="L91" s="49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</row>
    <row r="92" s="31" customFormat="true" ht="15.15" hidden="true" customHeight="true" outlineLevel="0" collapsed="false">
      <c r="A92" s="24"/>
      <c r="B92" s="25"/>
      <c r="C92" s="17" t="s">
        <v>29</v>
      </c>
      <c r="D92" s="26"/>
      <c r="E92" s="26"/>
      <c r="F92" s="18" t="str">
        <f aca="false">IF(E18="","",E18)</f>
        <v>Vyplň údaj</v>
      </c>
      <c r="G92" s="26"/>
      <c r="H92" s="26"/>
      <c r="I92" s="140" t="s">
        <v>36</v>
      </c>
      <c r="J92" s="184" t="str">
        <f aca="false">E24</f>
        <v>Tomáš Valenta</v>
      </c>
      <c r="K92" s="26"/>
      <c r="L92" s="49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</row>
    <row r="93" s="31" customFormat="true" ht="10.3" hidden="true" customHeight="true" outlineLevel="0" collapsed="false">
      <c r="A93" s="24"/>
      <c r="B93" s="25"/>
      <c r="C93" s="26"/>
      <c r="D93" s="26"/>
      <c r="E93" s="26"/>
      <c r="F93" s="26"/>
      <c r="G93" s="26"/>
      <c r="H93" s="26"/>
      <c r="I93" s="138"/>
      <c r="J93" s="26"/>
      <c r="K93" s="26"/>
      <c r="L93" s="49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</row>
    <row r="94" s="31" customFormat="true" ht="29.3" hidden="true" customHeight="true" outlineLevel="0" collapsed="false">
      <c r="A94" s="24"/>
      <c r="B94" s="25"/>
      <c r="C94" s="185" t="s">
        <v>128</v>
      </c>
      <c r="D94" s="186"/>
      <c r="E94" s="186"/>
      <c r="F94" s="186"/>
      <c r="G94" s="186"/>
      <c r="H94" s="186"/>
      <c r="I94" s="187"/>
      <c r="J94" s="188" t="s">
        <v>129</v>
      </c>
      <c r="K94" s="186"/>
      <c r="L94" s="49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</row>
    <row r="95" s="31" customFormat="true" ht="10.3" hidden="true" customHeight="true" outlineLevel="0" collapsed="false">
      <c r="A95" s="24"/>
      <c r="B95" s="25"/>
      <c r="C95" s="26"/>
      <c r="D95" s="26"/>
      <c r="E95" s="26"/>
      <c r="F95" s="26"/>
      <c r="G95" s="26"/>
      <c r="H95" s="26"/>
      <c r="I95" s="138"/>
      <c r="J95" s="26"/>
      <c r="K95" s="26"/>
      <c r="L95" s="49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</row>
    <row r="96" s="31" customFormat="true" ht="22.8" hidden="true" customHeight="true" outlineLevel="0" collapsed="false">
      <c r="A96" s="24"/>
      <c r="B96" s="25"/>
      <c r="C96" s="189" t="s">
        <v>130</v>
      </c>
      <c r="D96" s="26"/>
      <c r="E96" s="26"/>
      <c r="F96" s="26"/>
      <c r="G96" s="26"/>
      <c r="H96" s="26"/>
      <c r="I96" s="138"/>
      <c r="J96" s="190" t="n">
        <f aca="false">J124</f>
        <v>0</v>
      </c>
      <c r="K96" s="26"/>
      <c r="L96" s="49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U96" s="3" t="s">
        <v>131</v>
      </c>
    </row>
    <row r="97" s="191" customFormat="true" ht="24.95" hidden="true" customHeight="true" outlineLevel="0" collapsed="false">
      <c r="B97" s="192"/>
      <c r="C97" s="193"/>
      <c r="D97" s="194" t="s">
        <v>2768</v>
      </c>
      <c r="E97" s="195"/>
      <c r="F97" s="195"/>
      <c r="G97" s="195"/>
      <c r="H97" s="195"/>
      <c r="I97" s="196"/>
      <c r="J97" s="197" t="n">
        <f aca="false">J125</f>
        <v>0</v>
      </c>
      <c r="K97" s="193"/>
      <c r="L97" s="198"/>
    </row>
    <row r="98" s="191" customFormat="true" ht="24.95" hidden="true" customHeight="true" outlineLevel="0" collapsed="false">
      <c r="B98" s="192"/>
      <c r="C98" s="193"/>
      <c r="D98" s="194" t="s">
        <v>2769</v>
      </c>
      <c r="E98" s="195"/>
      <c r="F98" s="195"/>
      <c r="G98" s="195"/>
      <c r="H98" s="195"/>
      <c r="I98" s="196"/>
      <c r="J98" s="197" t="n">
        <f aca="false">J128</f>
        <v>0</v>
      </c>
      <c r="K98" s="193"/>
      <c r="L98" s="198"/>
    </row>
    <row r="99" s="191" customFormat="true" ht="24.95" hidden="true" customHeight="true" outlineLevel="0" collapsed="false">
      <c r="B99" s="192"/>
      <c r="C99" s="193"/>
      <c r="D99" s="194" t="s">
        <v>2770</v>
      </c>
      <c r="E99" s="195"/>
      <c r="F99" s="195"/>
      <c r="G99" s="195"/>
      <c r="H99" s="195"/>
      <c r="I99" s="196"/>
      <c r="J99" s="197" t="n">
        <f aca="false">J144</f>
        <v>0</v>
      </c>
      <c r="K99" s="193"/>
      <c r="L99" s="198"/>
    </row>
    <row r="100" s="191" customFormat="true" ht="24.95" hidden="true" customHeight="true" outlineLevel="0" collapsed="false">
      <c r="B100" s="192"/>
      <c r="C100" s="193"/>
      <c r="D100" s="194" t="s">
        <v>2771</v>
      </c>
      <c r="E100" s="195"/>
      <c r="F100" s="195"/>
      <c r="G100" s="195"/>
      <c r="H100" s="195"/>
      <c r="I100" s="196"/>
      <c r="J100" s="197" t="n">
        <f aca="false">J156</f>
        <v>0</v>
      </c>
      <c r="K100" s="193"/>
      <c r="L100" s="198"/>
    </row>
    <row r="101" s="191" customFormat="true" ht="24.95" hidden="true" customHeight="true" outlineLevel="0" collapsed="false">
      <c r="B101" s="192"/>
      <c r="C101" s="193"/>
      <c r="D101" s="194" t="s">
        <v>2772</v>
      </c>
      <c r="E101" s="195"/>
      <c r="F101" s="195"/>
      <c r="G101" s="195"/>
      <c r="H101" s="195"/>
      <c r="I101" s="196"/>
      <c r="J101" s="197" t="n">
        <f aca="false">J166</f>
        <v>0</v>
      </c>
      <c r="K101" s="193"/>
      <c r="L101" s="198"/>
    </row>
    <row r="102" s="191" customFormat="true" ht="24.95" hidden="true" customHeight="true" outlineLevel="0" collapsed="false">
      <c r="B102" s="192"/>
      <c r="C102" s="193"/>
      <c r="D102" s="194" t="s">
        <v>2773</v>
      </c>
      <c r="E102" s="195"/>
      <c r="F102" s="195"/>
      <c r="G102" s="195"/>
      <c r="H102" s="195"/>
      <c r="I102" s="196"/>
      <c r="J102" s="197" t="n">
        <f aca="false">J190</f>
        <v>0</v>
      </c>
      <c r="K102" s="193"/>
      <c r="L102" s="198"/>
    </row>
    <row r="103" s="191" customFormat="true" ht="24.95" hidden="true" customHeight="true" outlineLevel="0" collapsed="false">
      <c r="B103" s="192"/>
      <c r="C103" s="193"/>
      <c r="D103" s="194" t="s">
        <v>143</v>
      </c>
      <c r="E103" s="195"/>
      <c r="F103" s="195"/>
      <c r="G103" s="195"/>
      <c r="H103" s="195"/>
      <c r="I103" s="196"/>
      <c r="J103" s="197" t="n">
        <f aca="false">J209</f>
        <v>0</v>
      </c>
      <c r="K103" s="193"/>
      <c r="L103" s="198"/>
    </row>
    <row r="104" s="199" customFormat="true" ht="19.95" hidden="true" customHeight="true" outlineLevel="0" collapsed="false">
      <c r="B104" s="200"/>
      <c r="C104" s="117"/>
      <c r="D104" s="201" t="s">
        <v>144</v>
      </c>
      <c r="E104" s="202"/>
      <c r="F104" s="202"/>
      <c r="G104" s="202"/>
      <c r="H104" s="202"/>
      <c r="I104" s="203"/>
      <c r="J104" s="204" t="n">
        <f aca="false">J210</f>
        <v>0</v>
      </c>
      <c r="K104" s="117"/>
      <c r="L104" s="205"/>
    </row>
    <row r="105" s="31" customFormat="true" ht="21.85" hidden="true" customHeight="true" outlineLevel="0" collapsed="false">
      <c r="A105" s="24"/>
      <c r="B105" s="25"/>
      <c r="C105" s="26"/>
      <c r="D105" s="26"/>
      <c r="E105" s="26"/>
      <c r="F105" s="26"/>
      <c r="G105" s="26"/>
      <c r="H105" s="26"/>
      <c r="I105" s="138"/>
      <c r="J105" s="26"/>
      <c r="K105" s="26"/>
      <c r="L105" s="49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</row>
    <row r="106" s="31" customFormat="true" ht="6.95" hidden="true" customHeight="true" outlineLevel="0" collapsed="false">
      <c r="A106" s="24"/>
      <c r="B106" s="52"/>
      <c r="C106" s="53"/>
      <c r="D106" s="53"/>
      <c r="E106" s="53"/>
      <c r="F106" s="53"/>
      <c r="G106" s="53"/>
      <c r="H106" s="53"/>
      <c r="I106" s="178"/>
      <c r="J106" s="53"/>
      <c r="K106" s="53"/>
      <c r="L106" s="49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</row>
    <row r="107" customFormat="false" ht="12.8" hidden="true" customHeight="false" outlineLevel="0" collapsed="false"/>
    <row r="108" customFormat="false" ht="12.8" hidden="true" customHeight="false" outlineLevel="0" collapsed="false"/>
    <row r="109" customFormat="false" ht="12.8" hidden="true" customHeight="false" outlineLevel="0" collapsed="false"/>
    <row r="110" s="31" customFormat="true" ht="6.95" hidden="false" customHeight="true" outlineLevel="0" collapsed="false">
      <c r="A110" s="24"/>
      <c r="B110" s="54"/>
      <c r="C110" s="55"/>
      <c r="D110" s="55"/>
      <c r="E110" s="55"/>
      <c r="F110" s="55"/>
      <c r="G110" s="55"/>
      <c r="H110" s="55"/>
      <c r="I110" s="181"/>
      <c r="J110" s="55"/>
      <c r="K110" s="55"/>
      <c r="L110" s="49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</row>
    <row r="111" s="31" customFormat="true" ht="24.95" hidden="false" customHeight="true" outlineLevel="0" collapsed="false">
      <c r="A111" s="24"/>
      <c r="B111" s="25"/>
      <c r="C111" s="9" t="s">
        <v>145</v>
      </c>
      <c r="D111" s="26"/>
      <c r="E111" s="26"/>
      <c r="F111" s="26"/>
      <c r="G111" s="26"/>
      <c r="H111" s="26"/>
      <c r="I111" s="138"/>
      <c r="J111" s="26"/>
      <c r="K111" s="26"/>
      <c r="L111" s="49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</row>
    <row r="112" s="31" customFormat="true" ht="6.95" hidden="false" customHeight="true" outlineLevel="0" collapsed="false">
      <c r="A112" s="24"/>
      <c r="B112" s="25"/>
      <c r="C112" s="26"/>
      <c r="D112" s="26"/>
      <c r="E112" s="26"/>
      <c r="F112" s="26"/>
      <c r="G112" s="26"/>
      <c r="H112" s="26"/>
      <c r="I112" s="138"/>
      <c r="J112" s="26"/>
      <c r="K112" s="26"/>
      <c r="L112" s="49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</row>
    <row r="113" s="31" customFormat="true" ht="12" hidden="false" customHeight="true" outlineLevel="0" collapsed="false">
      <c r="A113" s="24"/>
      <c r="B113" s="25"/>
      <c r="C113" s="17" t="s">
        <v>15</v>
      </c>
      <c r="D113" s="26"/>
      <c r="E113" s="26"/>
      <c r="F113" s="26"/>
      <c r="G113" s="26"/>
      <c r="H113" s="26"/>
      <c r="I113" s="138"/>
      <c r="J113" s="26"/>
      <c r="K113" s="26"/>
      <c r="L113" s="49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</row>
    <row r="114" s="31" customFormat="true" ht="23.25" hidden="false" customHeight="true" outlineLevel="0" collapsed="false">
      <c r="A114" s="24"/>
      <c r="B114" s="25"/>
      <c r="C114" s="26"/>
      <c r="D114" s="26"/>
      <c r="E114" s="182" t="str">
        <f aca="false">E7</f>
        <v>TECHNICKÉ SLUŽBY KŘINICE - 4 bytové jednotky, na st. p. č. 118 k.ú. Křinice</v>
      </c>
      <c r="F114" s="182"/>
      <c r="G114" s="182"/>
      <c r="H114" s="182"/>
      <c r="I114" s="138"/>
      <c r="J114" s="26"/>
      <c r="K114" s="26"/>
      <c r="L114" s="49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</row>
    <row r="115" s="31" customFormat="true" ht="12" hidden="false" customHeight="true" outlineLevel="0" collapsed="false">
      <c r="A115" s="24"/>
      <c r="B115" s="25"/>
      <c r="C115" s="17" t="s">
        <v>123</v>
      </c>
      <c r="D115" s="26"/>
      <c r="E115" s="26"/>
      <c r="F115" s="26"/>
      <c r="G115" s="26"/>
      <c r="H115" s="26"/>
      <c r="I115" s="138"/>
      <c r="J115" s="26"/>
      <c r="K115" s="26"/>
      <c r="L115" s="49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 s="31" customFormat="true" ht="16.5" hidden="false" customHeight="true" outlineLevel="0" collapsed="false">
      <c r="A116" s="24"/>
      <c r="B116" s="25"/>
      <c r="C116" s="26"/>
      <c r="D116" s="26"/>
      <c r="E116" s="64" t="str">
        <f aca="false">E9</f>
        <v>04 - UT</v>
      </c>
      <c r="F116" s="64"/>
      <c r="G116" s="64"/>
      <c r="H116" s="64"/>
      <c r="I116" s="138"/>
      <c r="J116" s="26"/>
      <c r="K116" s="26"/>
      <c r="L116" s="49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 s="31" customFormat="true" ht="6.95" hidden="false" customHeight="true" outlineLevel="0" collapsed="false">
      <c r="A117" s="24"/>
      <c r="B117" s="25"/>
      <c r="C117" s="26"/>
      <c r="D117" s="26"/>
      <c r="E117" s="26"/>
      <c r="F117" s="26"/>
      <c r="G117" s="26"/>
      <c r="H117" s="26"/>
      <c r="I117" s="138"/>
      <c r="J117" s="26"/>
      <c r="K117" s="26"/>
      <c r="L117" s="49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 s="31" customFormat="true" ht="12" hidden="false" customHeight="true" outlineLevel="0" collapsed="false">
      <c r="A118" s="24"/>
      <c r="B118" s="25"/>
      <c r="C118" s="17" t="s">
        <v>19</v>
      </c>
      <c r="D118" s="26"/>
      <c r="E118" s="26"/>
      <c r="F118" s="18" t="str">
        <f aca="false">F12</f>
        <v>st. p. č. 118 k.ú. Křinice</v>
      </c>
      <c r="G118" s="26"/>
      <c r="H118" s="26"/>
      <c r="I118" s="140" t="s">
        <v>21</v>
      </c>
      <c r="J118" s="183" t="str">
        <f aca="false">IF(J12="","",J12)</f>
        <v>13. 5. 2020</v>
      </c>
      <c r="K118" s="26"/>
      <c r="L118" s="49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  <row r="119" s="31" customFormat="true" ht="6.95" hidden="false" customHeight="true" outlineLevel="0" collapsed="false">
      <c r="A119" s="24"/>
      <c r="B119" s="25"/>
      <c r="C119" s="26"/>
      <c r="D119" s="26"/>
      <c r="E119" s="26"/>
      <c r="F119" s="26"/>
      <c r="G119" s="26"/>
      <c r="H119" s="26"/>
      <c r="I119" s="138"/>
      <c r="J119" s="26"/>
      <c r="K119" s="26"/>
      <c r="L119" s="49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</row>
    <row r="120" s="31" customFormat="true" ht="15.15" hidden="false" customHeight="true" outlineLevel="0" collapsed="false">
      <c r="A120" s="24"/>
      <c r="B120" s="25"/>
      <c r="C120" s="17" t="s">
        <v>23</v>
      </c>
      <c r="D120" s="26"/>
      <c r="E120" s="26"/>
      <c r="F120" s="18" t="str">
        <f aca="false">E15</f>
        <v>Obec Křinice</v>
      </c>
      <c r="G120" s="26"/>
      <c r="H120" s="26"/>
      <c r="I120" s="140" t="s">
        <v>31</v>
      </c>
      <c r="J120" s="184" t="str">
        <f aca="false">E21</f>
        <v>Tomáš Valenta</v>
      </c>
      <c r="K120" s="26"/>
      <c r="L120" s="49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</row>
    <row r="121" s="31" customFormat="true" ht="15.15" hidden="false" customHeight="true" outlineLevel="0" collapsed="false">
      <c r="A121" s="24"/>
      <c r="B121" s="25"/>
      <c r="C121" s="17" t="s">
        <v>29</v>
      </c>
      <c r="D121" s="26"/>
      <c r="E121" s="26"/>
      <c r="F121" s="18" t="str">
        <f aca="false">IF(E18="","",E18)</f>
        <v>Vyplň údaj</v>
      </c>
      <c r="G121" s="26"/>
      <c r="H121" s="26"/>
      <c r="I121" s="140" t="s">
        <v>36</v>
      </c>
      <c r="J121" s="184" t="str">
        <f aca="false">E24</f>
        <v>Tomáš Valenta</v>
      </c>
      <c r="K121" s="26"/>
      <c r="L121" s="49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</row>
    <row r="122" s="31" customFormat="true" ht="10.3" hidden="false" customHeight="true" outlineLevel="0" collapsed="false">
      <c r="A122" s="24"/>
      <c r="B122" s="25"/>
      <c r="C122" s="26"/>
      <c r="D122" s="26"/>
      <c r="E122" s="26"/>
      <c r="F122" s="26"/>
      <c r="G122" s="26"/>
      <c r="H122" s="26"/>
      <c r="I122" s="138"/>
      <c r="J122" s="26"/>
      <c r="K122" s="26"/>
      <c r="L122" s="49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</row>
    <row r="123" s="214" customFormat="true" ht="29.3" hidden="false" customHeight="true" outlineLevel="0" collapsed="false">
      <c r="A123" s="206"/>
      <c r="B123" s="207"/>
      <c r="C123" s="208" t="s">
        <v>146</v>
      </c>
      <c r="D123" s="209" t="s">
        <v>64</v>
      </c>
      <c r="E123" s="209" t="s">
        <v>60</v>
      </c>
      <c r="F123" s="209" t="s">
        <v>61</v>
      </c>
      <c r="G123" s="209" t="s">
        <v>147</v>
      </c>
      <c r="H123" s="209" t="s">
        <v>148</v>
      </c>
      <c r="I123" s="210" t="s">
        <v>149</v>
      </c>
      <c r="J123" s="211" t="s">
        <v>129</v>
      </c>
      <c r="K123" s="212" t="s">
        <v>150</v>
      </c>
      <c r="L123" s="213"/>
      <c r="M123" s="82"/>
      <c r="N123" s="83" t="s">
        <v>43</v>
      </c>
      <c r="O123" s="83" t="s">
        <v>151</v>
      </c>
      <c r="P123" s="83" t="s">
        <v>152</v>
      </c>
      <c r="Q123" s="83" t="s">
        <v>153</v>
      </c>
      <c r="R123" s="83" t="s">
        <v>154</v>
      </c>
      <c r="S123" s="83" t="s">
        <v>155</v>
      </c>
      <c r="T123" s="84" t="s">
        <v>156</v>
      </c>
      <c r="U123" s="206"/>
      <c r="V123" s="206"/>
      <c r="W123" s="206"/>
      <c r="X123" s="206"/>
      <c r="Y123" s="206"/>
      <c r="Z123" s="206"/>
      <c r="AA123" s="206"/>
      <c r="AB123" s="206"/>
      <c r="AC123" s="206"/>
      <c r="AD123" s="206"/>
      <c r="AE123" s="206"/>
    </row>
    <row r="124" s="31" customFormat="true" ht="22.8" hidden="false" customHeight="true" outlineLevel="0" collapsed="false">
      <c r="A124" s="24"/>
      <c r="B124" s="25"/>
      <c r="C124" s="90" t="s">
        <v>157</v>
      </c>
      <c r="D124" s="26"/>
      <c r="E124" s="26"/>
      <c r="F124" s="26"/>
      <c r="G124" s="26"/>
      <c r="H124" s="26"/>
      <c r="I124" s="138"/>
      <c r="J124" s="215" t="n">
        <f aca="false">BK124</f>
        <v>0</v>
      </c>
      <c r="K124" s="26"/>
      <c r="L124" s="30"/>
      <c r="M124" s="85"/>
      <c r="N124" s="216"/>
      <c r="O124" s="86"/>
      <c r="P124" s="217" t="n">
        <f aca="false">P125+P128+P144+P156+P166+P190+P209</f>
        <v>0</v>
      </c>
      <c r="Q124" s="86"/>
      <c r="R124" s="217" t="n">
        <f aca="false">R125+R128+R144+R156+R166+R190+R209</f>
        <v>0</v>
      </c>
      <c r="S124" s="86"/>
      <c r="T124" s="218" t="n">
        <f aca="false">T125+T128+T144+T156+T166+T190+T209</f>
        <v>0</v>
      </c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T124" s="3" t="s">
        <v>78</v>
      </c>
      <c r="AU124" s="3" t="s">
        <v>131</v>
      </c>
      <c r="BK124" s="219" t="n">
        <f aca="false">BK125+BK128+BK144+BK156+BK166+BK190+BK209</f>
        <v>0</v>
      </c>
    </row>
    <row r="125" s="220" customFormat="true" ht="25.9" hidden="false" customHeight="true" outlineLevel="0" collapsed="false">
      <c r="B125" s="221"/>
      <c r="C125" s="222"/>
      <c r="D125" s="223" t="s">
        <v>78</v>
      </c>
      <c r="E125" s="224" t="s">
        <v>911</v>
      </c>
      <c r="F125" s="224" t="s">
        <v>2774</v>
      </c>
      <c r="G125" s="222"/>
      <c r="H125" s="222"/>
      <c r="I125" s="225"/>
      <c r="J125" s="226" t="n">
        <f aca="false">BK125</f>
        <v>0</v>
      </c>
      <c r="K125" s="222"/>
      <c r="L125" s="227"/>
      <c r="M125" s="228"/>
      <c r="N125" s="229"/>
      <c r="O125" s="229"/>
      <c r="P125" s="230" t="n">
        <f aca="false">SUM(P126:P127)</f>
        <v>0</v>
      </c>
      <c r="Q125" s="229"/>
      <c r="R125" s="230" t="n">
        <f aca="false">SUM(R126:R127)</f>
        <v>0</v>
      </c>
      <c r="S125" s="229"/>
      <c r="T125" s="231" t="n">
        <f aca="false">SUM(T126:T127)</f>
        <v>0</v>
      </c>
      <c r="AR125" s="232" t="s">
        <v>88</v>
      </c>
      <c r="AT125" s="233" t="s">
        <v>78</v>
      </c>
      <c r="AU125" s="233" t="s">
        <v>79</v>
      </c>
      <c r="AY125" s="232" t="s">
        <v>160</v>
      </c>
      <c r="BK125" s="234" t="n">
        <f aca="false">SUM(BK126:BK127)</f>
        <v>0</v>
      </c>
    </row>
    <row r="126" s="31" customFormat="true" ht="16.5" hidden="false" customHeight="true" outlineLevel="0" collapsed="false">
      <c r="A126" s="24"/>
      <c r="B126" s="25"/>
      <c r="C126" s="237" t="s">
        <v>86</v>
      </c>
      <c r="D126" s="237" t="s">
        <v>162</v>
      </c>
      <c r="E126" s="238" t="s">
        <v>2775</v>
      </c>
      <c r="F126" s="239" t="s">
        <v>2776</v>
      </c>
      <c r="G126" s="240" t="s">
        <v>221</v>
      </c>
      <c r="H126" s="241" t="n">
        <v>213.71</v>
      </c>
      <c r="I126" s="242"/>
      <c r="J126" s="243" t="n">
        <f aca="false">ROUND(I126*H126,2)</f>
        <v>0</v>
      </c>
      <c r="K126" s="244"/>
      <c r="L126" s="30"/>
      <c r="M126" s="245"/>
      <c r="N126" s="246" t="s">
        <v>44</v>
      </c>
      <c r="O126" s="74"/>
      <c r="P126" s="247" t="n">
        <f aca="false">O126*H126</f>
        <v>0</v>
      </c>
      <c r="Q126" s="247" t="n">
        <v>0</v>
      </c>
      <c r="R126" s="247" t="n">
        <f aca="false">Q126*H126</f>
        <v>0</v>
      </c>
      <c r="S126" s="247" t="n">
        <v>0</v>
      </c>
      <c r="T126" s="248" t="n">
        <f aca="false">S126*H126</f>
        <v>0</v>
      </c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R126" s="249" t="s">
        <v>256</v>
      </c>
      <c r="AT126" s="249" t="s">
        <v>162</v>
      </c>
      <c r="AU126" s="249" t="s">
        <v>86</v>
      </c>
      <c r="AY126" s="3" t="s">
        <v>160</v>
      </c>
      <c r="BE126" s="250" t="n">
        <f aca="false">IF(N126="základní",J126,0)</f>
        <v>0</v>
      </c>
      <c r="BF126" s="250" t="n">
        <f aca="false">IF(N126="snížená",J126,0)</f>
        <v>0</v>
      </c>
      <c r="BG126" s="250" t="n">
        <f aca="false">IF(N126="zákl. přenesená",J126,0)</f>
        <v>0</v>
      </c>
      <c r="BH126" s="250" t="n">
        <f aca="false">IF(N126="sníž. přenesená",J126,0)</f>
        <v>0</v>
      </c>
      <c r="BI126" s="250" t="n">
        <f aca="false">IF(N126="nulová",J126,0)</f>
        <v>0</v>
      </c>
      <c r="BJ126" s="3" t="s">
        <v>86</v>
      </c>
      <c r="BK126" s="250" t="n">
        <f aca="false">ROUND(I126*H126,2)</f>
        <v>0</v>
      </c>
      <c r="BL126" s="3" t="s">
        <v>256</v>
      </c>
      <c r="BM126" s="249" t="s">
        <v>88</v>
      </c>
    </row>
    <row r="127" s="31" customFormat="true" ht="21.75" hidden="false" customHeight="true" outlineLevel="0" collapsed="false">
      <c r="A127" s="24"/>
      <c r="B127" s="25"/>
      <c r="C127" s="237" t="s">
        <v>88</v>
      </c>
      <c r="D127" s="237" t="s">
        <v>162</v>
      </c>
      <c r="E127" s="238" t="s">
        <v>923</v>
      </c>
      <c r="F127" s="239" t="s">
        <v>924</v>
      </c>
      <c r="G127" s="240" t="s">
        <v>363</v>
      </c>
      <c r="H127" s="298"/>
      <c r="I127" s="242"/>
      <c r="J127" s="243" t="n">
        <f aca="false">ROUND(I127*H127,2)</f>
        <v>0</v>
      </c>
      <c r="K127" s="244"/>
      <c r="L127" s="30"/>
      <c r="M127" s="245"/>
      <c r="N127" s="246" t="s">
        <v>44</v>
      </c>
      <c r="O127" s="74"/>
      <c r="P127" s="247" t="n">
        <f aca="false">O127*H127</f>
        <v>0</v>
      </c>
      <c r="Q127" s="247" t="n">
        <v>0</v>
      </c>
      <c r="R127" s="247" t="n">
        <f aca="false">Q127*H127</f>
        <v>0</v>
      </c>
      <c r="S127" s="247" t="n">
        <v>0</v>
      </c>
      <c r="T127" s="248" t="n">
        <f aca="false">S127*H127</f>
        <v>0</v>
      </c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R127" s="249" t="s">
        <v>256</v>
      </c>
      <c r="AT127" s="249" t="s">
        <v>162</v>
      </c>
      <c r="AU127" s="249" t="s">
        <v>86</v>
      </c>
      <c r="AY127" s="3" t="s">
        <v>160</v>
      </c>
      <c r="BE127" s="250" t="n">
        <f aca="false">IF(N127="základní",J127,0)</f>
        <v>0</v>
      </c>
      <c r="BF127" s="250" t="n">
        <f aca="false">IF(N127="snížená",J127,0)</f>
        <v>0</v>
      </c>
      <c r="BG127" s="250" t="n">
        <f aca="false">IF(N127="zákl. přenesená",J127,0)</f>
        <v>0</v>
      </c>
      <c r="BH127" s="250" t="n">
        <f aca="false">IF(N127="sníž. přenesená",J127,0)</f>
        <v>0</v>
      </c>
      <c r="BI127" s="250" t="n">
        <f aca="false">IF(N127="nulová",J127,0)</f>
        <v>0</v>
      </c>
      <c r="BJ127" s="3" t="s">
        <v>86</v>
      </c>
      <c r="BK127" s="250" t="n">
        <f aca="false">ROUND(I127*H127,2)</f>
        <v>0</v>
      </c>
      <c r="BL127" s="3" t="s">
        <v>256</v>
      </c>
      <c r="BM127" s="249" t="s">
        <v>2777</v>
      </c>
    </row>
    <row r="128" s="220" customFormat="true" ht="25.9" hidden="false" customHeight="true" outlineLevel="0" collapsed="false">
      <c r="B128" s="221"/>
      <c r="C128" s="222"/>
      <c r="D128" s="223" t="s">
        <v>78</v>
      </c>
      <c r="E128" s="224" t="s">
        <v>2778</v>
      </c>
      <c r="F128" s="224" t="s">
        <v>2779</v>
      </c>
      <c r="G128" s="222"/>
      <c r="H128" s="222"/>
      <c r="I128" s="225"/>
      <c r="J128" s="226" t="n">
        <f aca="false">BK128</f>
        <v>0</v>
      </c>
      <c r="K128" s="222"/>
      <c r="L128" s="227"/>
      <c r="M128" s="228"/>
      <c r="N128" s="229"/>
      <c r="O128" s="229"/>
      <c r="P128" s="230" t="n">
        <f aca="false">SUM(P129:P143)</f>
        <v>0</v>
      </c>
      <c r="Q128" s="229"/>
      <c r="R128" s="230" t="n">
        <f aca="false">SUM(R129:R143)</f>
        <v>0</v>
      </c>
      <c r="S128" s="229"/>
      <c r="T128" s="231" t="n">
        <f aca="false">SUM(T129:T143)</f>
        <v>0</v>
      </c>
      <c r="AR128" s="232" t="s">
        <v>88</v>
      </c>
      <c r="AT128" s="233" t="s">
        <v>78</v>
      </c>
      <c r="AU128" s="233" t="s">
        <v>79</v>
      </c>
      <c r="AY128" s="232" t="s">
        <v>160</v>
      </c>
      <c r="BK128" s="234" t="n">
        <f aca="false">SUM(BK129:BK143)</f>
        <v>0</v>
      </c>
    </row>
    <row r="129" s="31" customFormat="true" ht="21.75" hidden="false" customHeight="true" outlineLevel="0" collapsed="false">
      <c r="A129" s="24"/>
      <c r="B129" s="25"/>
      <c r="C129" s="237" t="s">
        <v>95</v>
      </c>
      <c r="D129" s="237" t="s">
        <v>162</v>
      </c>
      <c r="E129" s="238" t="s">
        <v>2780</v>
      </c>
      <c r="F129" s="239" t="s">
        <v>2781</v>
      </c>
      <c r="G129" s="240" t="s">
        <v>2135</v>
      </c>
      <c r="H129" s="241" t="n">
        <v>0.602</v>
      </c>
      <c r="I129" s="242"/>
      <c r="J129" s="243" t="n">
        <f aca="false">ROUND(I129*H129,2)</f>
        <v>0</v>
      </c>
      <c r="K129" s="244"/>
      <c r="L129" s="30"/>
      <c r="M129" s="245"/>
      <c r="N129" s="246" t="s">
        <v>44</v>
      </c>
      <c r="O129" s="74"/>
      <c r="P129" s="247" t="n">
        <f aca="false">O129*H129</f>
        <v>0</v>
      </c>
      <c r="Q129" s="247" t="n">
        <v>0</v>
      </c>
      <c r="R129" s="247" t="n">
        <f aca="false">Q129*H129</f>
        <v>0</v>
      </c>
      <c r="S129" s="247" t="n">
        <v>0</v>
      </c>
      <c r="T129" s="248" t="n">
        <f aca="false">S129*H129</f>
        <v>0</v>
      </c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R129" s="249" t="s">
        <v>256</v>
      </c>
      <c r="AT129" s="249" t="s">
        <v>162</v>
      </c>
      <c r="AU129" s="249" t="s">
        <v>86</v>
      </c>
      <c r="AY129" s="3" t="s">
        <v>160</v>
      </c>
      <c r="BE129" s="250" t="n">
        <f aca="false">IF(N129="základní",J129,0)</f>
        <v>0</v>
      </c>
      <c r="BF129" s="250" t="n">
        <f aca="false">IF(N129="snížená",J129,0)</f>
        <v>0</v>
      </c>
      <c r="BG129" s="250" t="n">
        <f aca="false">IF(N129="zákl. přenesená",J129,0)</f>
        <v>0</v>
      </c>
      <c r="BH129" s="250" t="n">
        <f aca="false">IF(N129="sníž. přenesená",J129,0)</f>
        <v>0</v>
      </c>
      <c r="BI129" s="250" t="n">
        <f aca="false">IF(N129="nulová",J129,0)</f>
        <v>0</v>
      </c>
      <c r="BJ129" s="3" t="s">
        <v>86</v>
      </c>
      <c r="BK129" s="250" t="n">
        <f aca="false">ROUND(I129*H129,2)</f>
        <v>0</v>
      </c>
      <c r="BL129" s="3" t="s">
        <v>256</v>
      </c>
      <c r="BM129" s="249" t="s">
        <v>166</v>
      </c>
    </row>
    <row r="130" s="31" customFormat="true" ht="16.5" hidden="false" customHeight="true" outlineLevel="0" collapsed="false">
      <c r="A130" s="24"/>
      <c r="B130" s="25"/>
      <c r="C130" s="237" t="s">
        <v>166</v>
      </c>
      <c r="D130" s="237" t="s">
        <v>162</v>
      </c>
      <c r="E130" s="238" t="s">
        <v>2782</v>
      </c>
      <c r="F130" s="239" t="s">
        <v>2783</v>
      </c>
      <c r="G130" s="240" t="s">
        <v>2135</v>
      </c>
      <c r="H130" s="241" t="n">
        <v>0.602</v>
      </c>
      <c r="I130" s="242"/>
      <c r="J130" s="243" t="n">
        <f aca="false">ROUND(I130*H130,2)</f>
        <v>0</v>
      </c>
      <c r="K130" s="244"/>
      <c r="L130" s="30"/>
      <c r="M130" s="245"/>
      <c r="N130" s="246" t="s">
        <v>44</v>
      </c>
      <c r="O130" s="74"/>
      <c r="P130" s="247" t="n">
        <f aca="false">O130*H130</f>
        <v>0</v>
      </c>
      <c r="Q130" s="247" t="n">
        <v>0</v>
      </c>
      <c r="R130" s="247" t="n">
        <f aca="false">Q130*H130</f>
        <v>0</v>
      </c>
      <c r="S130" s="247" t="n">
        <v>0</v>
      </c>
      <c r="T130" s="248" t="n">
        <f aca="false">S130*H130</f>
        <v>0</v>
      </c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R130" s="249" t="s">
        <v>256</v>
      </c>
      <c r="AT130" s="249" t="s">
        <v>162</v>
      </c>
      <c r="AU130" s="249" t="s">
        <v>86</v>
      </c>
      <c r="AY130" s="3" t="s">
        <v>160</v>
      </c>
      <c r="BE130" s="250" t="n">
        <f aca="false">IF(N130="základní",J130,0)</f>
        <v>0</v>
      </c>
      <c r="BF130" s="250" t="n">
        <f aca="false">IF(N130="snížená",J130,0)</f>
        <v>0</v>
      </c>
      <c r="BG130" s="250" t="n">
        <f aca="false">IF(N130="zákl. přenesená",J130,0)</f>
        <v>0</v>
      </c>
      <c r="BH130" s="250" t="n">
        <f aca="false">IF(N130="sníž. přenesená",J130,0)</f>
        <v>0</v>
      </c>
      <c r="BI130" s="250" t="n">
        <f aca="false">IF(N130="nulová",J130,0)</f>
        <v>0</v>
      </c>
      <c r="BJ130" s="3" t="s">
        <v>86</v>
      </c>
      <c r="BK130" s="250" t="n">
        <f aca="false">ROUND(I130*H130,2)</f>
        <v>0</v>
      </c>
      <c r="BL130" s="3" t="s">
        <v>256</v>
      </c>
      <c r="BM130" s="249" t="s">
        <v>186</v>
      </c>
    </row>
    <row r="131" s="31" customFormat="true" ht="16.5" hidden="false" customHeight="true" outlineLevel="0" collapsed="false">
      <c r="A131" s="24"/>
      <c r="B131" s="25"/>
      <c r="C131" s="237" t="s">
        <v>182</v>
      </c>
      <c r="D131" s="237" t="s">
        <v>162</v>
      </c>
      <c r="E131" s="238" t="s">
        <v>2784</v>
      </c>
      <c r="F131" s="239" t="s">
        <v>2785</v>
      </c>
      <c r="G131" s="240" t="s">
        <v>2683</v>
      </c>
      <c r="H131" s="241" t="n">
        <v>0.602</v>
      </c>
      <c r="I131" s="242"/>
      <c r="J131" s="243" t="n">
        <f aca="false">ROUND(I131*H131,2)</f>
        <v>0</v>
      </c>
      <c r="K131" s="244"/>
      <c r="L131" s="30"/>
      <c r="M131" s="245"/>
      <c r="N131" s="246" t="s">
        <v>44</v>
      </c>
      <c r="O131" s="74"/>
      <c r="P131" s="247" t="n">
        <f aca="false">O131*H131</f>
        <v>0</v>
      </c>
      <c r="Q131" s="247" t="n">
        <v>0</v>
      </c>
      <c r="R131" s="247" t="n">
        <f aca="false">Q131*H131</f>
        <v>0</v>
      </c>
      <c r="S131" s="247" t="n">
        <v>0</v>
      </c>
      <c r="T131" s="248" t="n">
        <f aca="false">S131*H131</f>
        <v>0</v>
      </c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R131" s="249" t="s">
        <v>256</v>
      </c>
      <c r="AT131" s="249" t="s">
        <v>162</v>
      </c>
      <c r="AU131" s="249" t="s">
        <v>86</v>
      </c>
      <c r="AY131" s="3" t="s">
        <v>160</v>
      </c>
      <c r="BE131" s="250" t="n">
        <f aca="false">IF(N131="základní",J131,0)</f>
        <v>0</v>
      </c>
      <c r="BF131" s="250" t="n">
        <f aca="false">IF(N131="snížená",J131,0)</f>
        <v>0</v>
      </c>
      <c r="BG131" s="250" t="n">
        <f aca="false">IF(N131="zákl. přenesená",J131,0)</f>
        <v>0</v>
      </c>
      <c r="BH131" s="250" t="n">
        <f aca="false">IF(N131="sníž. přenesená",J131,0)</f>
        <v>0</v>
      </c>
      <c r="BI131" s="250" t="n">
        <f aca="false">IF(N131="nulová",J131,0)</f>
        <v>0</v>
      </c>
      <c r="BJ131" s="3" t="s">
        <v>86</v>
      </c>
      <c r="BK131" s="250" t="n">
        <f aca="false">ROUND(I131*H131,2)</f>
        <v>0</v>
      </c>
      <c r="BL131" s="3" t="s">
        <v>256</v>
      </c>
      <c r="BM131" s="249" t="s">
        <v>200</v>
      </c>
    </row>
    <row r="132" s="31" customFormat="true" ht="16.5" hidden="false" customHeight="true" outlineLevel="0" collapsed="false">
      <c r="A132" s="24"/>
      <c r="B132" s="25"/>
      <c r="C132" s="237" t="s">
        <v>186</v>
      </c>
      <c r="D132" s="237" t="s">
        <v>162</v>
      </c>
      <c r="E132" s="238" t="s">
        <v>2786</v>
      </c>
      <c r="F132" s="239" t="s">
        <v>2787</v>
      </c>
      <c r="G132" s="240" t="s">
        <v>2683</v>
      </c>
      <c r="H132" s="241" t="n">
        <v>0.602</v>
      </c>
      <c r="I132" s="242"/>
      <c r="J132" s="243" t="n">
        <f aca="false">ROUND(I132*H132,2)</f>
        <v>0</v>
      </c>
      <c r="K132" s="244"/>
      <c r="L132" s="30"/>
      <c r="M132" s="245"/>
      <c r="N132" s="246" t="s">
        <v>44</v>
      </c>
      <c r="O132" s="74"/>
      <c r="P132" s="247" t="n">
        <f aca="false">O132*H132</f>
        <v>0</v>
      </c>
      <c r="Q132" s="247" t="n">
        <v>0</v>
      </c>
      <c r="R132" s="247" t="n">
        <f aca="false">Q132*H132</f>
        <v>0</v>
      </c>
      <c r="S132" s="247" t="n">
        <v>0</v>
      </c>
      <c r="T132" s="248" t="n">
        <f aca="false">S132*H132</f>
        <v>0</v>
      </c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R132" s="249" t="s">
        <v>256</v>
      </c>
      <c r="AT132" s="249" t="s">
        <v>162</v>
      </c>
      <c r="AU132" s="249" t="s">
        <v>86</v>
      </c>
      <c r="AY132" s="3" t="s">
        <v>160</v>
      </c>
      <c r="BE132" s="250" t="n">
        <f aca="false">IF(N132="základní",J132,0)</f>
        <v>0</v>
      </c>
      <c r="BF132" s="250" t="n">
        <f aca="false">IF(N132="snížená",J132,0)</f>
        <v>0</v>
      </c>
      <c r="BG132" s="250" t="n">
        <f aca="false">IF(N132="zákl. přenesená",J132,0)</f>
        <v>0</v>
      </c>
      <c r="BH132" s="250" t="n">
        <f aca="false">IF(N132="sníž. přenesená",J132,0)</f>
        <v>0</v>
      </c>
      <c r="BI132" s="250" t="n">
        <f aca="false">IF(N132="nulová",J132,0)</f>
        <v>0</v>
      </c>
      <c r="BJ132" s="3" t="s">
        <v>86</v>
      </c>
      <c r="BK132" s="250" t="n">
        <f aca="false">ROUND(I132*H132,2)</f>
        <v>0</v>
      </c>
      <c r="BL132" s="3" t="s">
        <v>256</v>
      </c>
      <c r="BM132" s="249" t="s">
        <v>210</v>
      </c>
    </row>
    <row r="133" s="31" customFormat="true" ht="16.5" hidden="false" customHeight="true" outlineLevel="0" collapsed="false">
      <c r="A133" s="24"/>
      <c r="B133" s="25"/>
      <c r="C133" s="237" t="s">
        <v>193</v>
      </c>
      <c r="D133" s="237" t="s">
        <v>162</v>
      </c>
      <c r="E133" s="238" t="s">
        <v>2788</v>
      </c>
      <c r="F133" s="239" t="s">
        <v>2789</v>
      </c>
      <c r="G133" s="240" t="s">
        <v>2683</v>
      </c>
      <c r="H133" s="241" t="n">
        <v>0.602</v>
      </c>
      <c r="I133" s="242"/>
      <c r="J133" s="243" t="n">
        <f aca="false">ROUND(I133*H133,2)</f>
        <v>0</v>
      </c>
      <c r="K133" s="244"/>
      <c r="L133" s="30"/>
      <c r="M133" s="245"/>
      <c r="N133" s="246" t="s">
        <v>44</v>
      </c>
      <c r="O133" s="74"/>
      <c r="P133" s="247" t="n">
        <f aca="false">O133*H133</f>
        <v>0</v>
      </c>
      <c r="Q133" s="247" t="n">
        <v>0</v>
      </c>
      <c r="R133" s="247" t="n">
        <f aca="false">Q133*H133</f>
        <v>0</v>
      </c>
      <c r="S133" s="247" t="n">
        <v>0</v>
      </c>
      <c r="T133" s="248" t="n">
        <f aca="false">S133*H133</f>
        <v>0</v>
      </c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R133" s="249" t="s">
        <v>256</v>
      </c>
      <c r="AT133" s="249" t="s">
        <v>162</v>
      </c>
      <c r="AU133" s="249" t="s">
        <v>86</v>
      </c>
      <c r="AY133" s="3" t="s">
        <v>160</v>
      </c>
      <c r="BE133" s="250" t="n">
        <f aca="false">IF(N133="základní",J133,0)</f>
        <v>0</v>
      </c>
      <c r="BF133" s="250" t="n">
        <f aca="false">IF(N133="snížená",J133,0)</f>
        <v>0</v>
      </c>
      <c r="BG133" s="250" t="n">
        <f aca="false">IF(N133="zákl. přenesená",J133,0)</f>
        <v>0</v>
      </c>
      <c r="BH133" s="250" t="n">
        <f aca="false">IF(N133="sníž. přenesená",J133,0)</f>
        <v>0</v>
      </c>
      <c r="BI133" s="250" t="n">
        <f aca="false">IF(N133="nulová",J133,0)</f>
        <v>0</v>
      </c>
      <c r="BJ133" s="3" t="s">
        <v>86</v>
      </c>
      <c r="BK133" s="250" t="n">
        <f aca="false">ROUND(I133*H133,2)</f>
        <v>0</v>
      </c>
      <c r="BL133" s="3" t="s">
        <v>256</v>
      </c>
      <c r="BM133" s="249" t="s">
        <v>225</v>
      </c>
    </row>
    <row r="134" s="31" customFormat="true" ht="21.75" hidden="false" customHeight="true" outlineLevel="0" collapsed="false">
      <c r="A134" s="24"/>
      <c r="B134" s="25"/>
      <c r="C134" s="237" t="s">
        <v>200</v>
      </c>
      <c r="D134" s="237" t="s">
        <v>162</v>
      </c>
      <c r="E134" s="238" t="s">
        <v>2790</v>
      </c>
      <c r="F134" s="239" t="s">
        <v>2791</v>
      </c>
      <c r="G134" s="240" t="s">
        <v>2683</v>
      </c>
      <c r="H134" s="241" t="n">
        <v>0.602</v>
      </c>
      <c r="I134" s="242"/>
      <c r="J134" s="243" t="n">
        <f aca="false">ROUND(I134*H134,2)</f>
        <v>0</v>
      </c>
      <c r="K134" s="244"/>
      <c r="L134" s="30"/>
      <c r="M134" s="245"/>
      <c r="N134" s="246" t="s">
        <v>44</v>
      </c>
      <c r="O134" s="74"/>
      <c r="P134" s="247" t="n">
        <f aca="false">O134*H134</f>
        <v>0</v>
      </c>
      <c r="Q134" s="247" t="n">
        <v>0</v>
      </c>
      <c r="R134" s="247" t="n">
        <f aca="false">Q134*H134</f>
        <v>0</v>
      </c>
      <c r="S134" s="247" t="n">
        <v>0</v>
      </c>
      <c r="T134" s="248" t="n">
        <f aca="false">S134*H134</f>
        <v>0</v>
      </c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R134" s="249" t="s">
        <v>256</v>
      </c>
      <c r="AT134" s="249" t="s">
        <v>162</v>
      </c>
      <c r="AU134" s="249" t="s">
        <v>86</v>
      </c>
      <c r="AY134" s="3" t="s">
        <v>160</v>
      </c>
      <c r="BE134" s="250" t="n">
        <f aca="false">IF(N134="základní",J134,0)</f>
        <v>0</v>
      </c>
      <c r="BF134" s="250" t="n">
        <f aca="false">IF(N134="snížená",J134,0)</f>
        <v>0</v>
      </c>
      <c r="BG134" s="250" t="n">
        <f aca="false">IF(N134="zákl. přenesená",J134,0)</f>
        <v>0</v>
      </c>
      <c r="BH134" s="250" t="n">
        <f aca="false">IF(N134="sníž. přenesená",J134,0)</f>
        <v>0</v>
      </c>
      <c r="BI134" s="250" t="n">
        <f aca="false">IF(N134="nulová",J134,0)</f>
        <v>0</v>
      </c>
      <c r="BJ134" s="3" t="s">
        <v>86</v>
      </c>
      <c r="BK134" s="250" t="n">
        <f aca="false">ROUND(I134*H134,2)</f>
        <v>0</v>
      </c>
      <c r="BL134" s="3" t="s">
        <v>256</v>
      </c>
      <c r="BM134" s="249" t="s">
        <v>240</v>
      </c>
    </row>
    <row r="135" s="31" customFormat="true" ht="16.5" hidden="false" customHeight="true" outlineLevel="0" collapsed="false">
      <c r="A135" s="24"/>
      <c r="B135" s="25"/>
      <c r="C135" s="237" t="s">
        <v>204</v>
      </c>
      <c r="D135" s="237" t="s">
        <v>162</v>
      </c>
      <c r="E135" s="238" t="s">
        <v>2792</v>
      </c>
      <c r="F135" s="239" t="s">
        <v>2793</v>
      </c>
      <c r="G135" s="240" t="s">
        <v>2683</v>
      </c>
      <c r="H135" s="241" t="n">
        <v>0.602</v>
      </c>
      <c r="I135" s="242"/>
      <c r="J135" s="243" t="n">
        <f aca="false">ROUND(I135*H135,2)</f>
        <v>0</v>
      </c>
      <c r="K135" s="244"/>
      <c r="L135" s="30"/>
      <c r="M135" s="245"/>
      <c r="N135" s="246" t="s">
        <v>44</v>
      </c>
      <c r="O135" s="74"/>
      <c r="P135" s="247" t="n">
        <f aca="false">O135*H135</f>
        <v>0</v>
      </c>
      <c r="Q135" s="247" t="n">
        <v>0</v>
      </c>
      <c r="R135" s="247" t="n">
        <f aca="false">Q135*H135</f>
        <v>0</v>
      </c>
      <c r="S135" s="247" t="n">
        <v>0</v>
      </c>
      <c r="T135" s="248" t="n">
        <f aca="false">S135*H135</f>
        <v>0</v>
      </c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R135" s="249" t="s">
        <v>256</v>
      </c>
      <c r="AT135" s="249" t="s">
        <v>162</v>
      </c>
      <c r="AU135" s="249" t="s">
        <v>86</v>
      </c>
      <c r="AY135" s="3" t="s">
        <v>160</v>
      </c>
      <c r="BE135" s="250" t="n">
        <f aca="false">IF(N135="základní",J135,0)</f>
        <v>0</v>
      </c>
      <c r="BF135" s="250" t="n">
        <f aca="false">IF(N135="snížená",J135,0)</f>
        <v>0</v>
      </c>
      <c r="BG135" s="250" t="n">
        <f aca="false">IF(N135="zákl. přenesená",J135,0)</f>
        <v>0</v>
      </c>
      <c r="BH135" s="250" t="n">
        <f aca="false">IF(N135="sníž. přenesená",J135,0)</f>
        <v>0</v>
      </c>
      <c r="BI135" s="250" t="n">
        <f aca="false">IF(N135="nulová",J135,0)</f>
        <v>0</v>
      </c>
      <c r="BJ135" s="3" t="s">
        <v>86</v>
      </c>
      <c r="BK135" s="250" t="n">
        <f aca="false">ROUND(I135*H135,2)</f>
        <v>0</v>
      </c>
      <c r="BL135" s="3" t="s">
        <v>256</v>
      </c>
      <c r="BM135" s="249" t="s">
        <v>256</v>
      </c>
    </row>
    <row r="136" s="31" customFormat="true" ht="16.5" hidden="false" customHeight="true" outlineLevel="0" collapsed="false">
      <c r="A136" s="24"/>
      <c r="B136" s="25"/>
      <c r="C136" s="237" t="s">
        <v>210</v>
      </c>
      <c r="D136" s="237" t="s">
        <v>162</v>
      </c>
      <c r="E136" s="238" t="s">
        <v>2794</v>
      </c>
      <c r="F136" s="239" t="s">
        <v>2795</v>
      </c>
      <c r="G136" s="240" t="s">
        <v>2683</v>
      </c>
      <c r="H136" s="241" t="n">
        <v>0.602</v>
      </c>
      <c r="I136" s="242"/>
      <c r="J136" s="243" t="n">
        <f aca="false">ROUND(I136*H136,2)</f>
        <v>0</v>
      </c>
      <c r="K136" s="244"/>
      <c r="L136" s="30"/>
      <c r="M136" s="245"/>
      <c r="N136" s="246" t="s">
        <v>44</v>
      </c>
      <c r="O136" s="74"/>
      <c r="P136" s="247" t="n">
        <f aca="false">O136*H136</f>
        <v>0</v>
      </c>
      <c r="Q136" s="247" t="n">
        <v>0</v>
      </c>
      <c r="R136" s="247" t="n">
        <f aca="false">Q136*H136</f>
        <v>0</v>
      </c>
      <c r="S136" s="247" t="n">
        <v>0</v>
      </c>
      <c r="T136" s="248" t="n">
        <f aca="false">S136*H136</f>
        <v>0</v>
      </c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R136" s="249" t="s">
        <v>256</v>
      </c>
      <c r="AT136" s="249" t="s">
        <v>162</v>
      </c>
      <c r="AU136" s="249" t="s">
        <v>86</v>
      </c>
      <c r="AY136" s="3" t="s">
        <v>160</v>
      </c>
      <c r="BE136" s="250" t="n">
        <f aca="false">IF(N136="základní",J136,0)</f>
        <v>0</v>
      </c>
      <c r="BF136" s="250" t="n">
        <f aca="false">IF(N136="snížená",J136,0)</f>
        <v>0</v>
      </c>
      <c r="BG136" s="250" t="n">
        <f aca="false">IF(N136="zákl. přenesená",J136,0)</f>
        <v>0</v>
      </c>
      <c r="BH136" s="250" t="n">
        <f aca="false">IF(N136="sníž. přenesená",J136,0)</f>
        <v>0</v>
      </c>
      <c r="BI136" s="250" t="n">
        <f aca="false">IF(N136="nulová",J136,0)</f>
        <v>0</v>
      </c>
      <c r="BJ136" s="3" t="s">
        <v>86</v>
      </c>
      <c r="BK136" s="250" t="n">
        <f aca="false">ROUND(I136*H136,2)</f>
        <v>0</v>
      </c>
      <c r="BL136" s="3" t="s">
        <v>256</v>
      </c>
      <c r="BM136" s="249" t="s">
        <v>267</v>
      </c>
    </row>
    <row r="137" s="31" customFormat="true" ht="16.5" hidden="false" customHeight="true" outlineLevel="0" collapsed="false">
      <c r="A137" s="24"/>
      <c r="B137" s="25"/>
      <c r="C137" s="237" t="s">
        <v>218</v>
      </c>
      <c r="D137" s="237" t="s">
        <v>162</v>
      </c>
      <c r="E137" s="238" t="s">
        <v>2796</v>
      </c>
      <c r="F137" s="239" t="s">
        <v>2797</v>
      </c>
      <c r="G137" s="240" t="s">
        <v>2683</v>
      </c>
      <c r="H137" s="241" t="n">
        <v>0.602</v>
      </c>
      <c r="I137" s="242"/>
      <c r="J137" s="243" t="n">
        <f aca="false">ROUND(I137*H137,2)</f>
        <v>0</v>
      </c>
      <c r="K137" s="244"/>
      <c r="L137" s="30"/>
      <c r="M137" s="245"/>
      <c r="N137" s="246" t="s">
        <v>44</v>
      </c>
      <c r="O137" s="74"/>
      <c r="P137" s="247" t="n">
        <f aca="false">O137*H137</f>
        <v>0</v>
      </c>
      <c r="Q137" s="247" t="n">
        <v>0</v>
      </c>
      <c r="R137" s="247" t="n">
        <f aca="false">Q137*H137</f>
        <v>0</v>
      </c>
      <c r="S137" s="247" t="n">
        <v>0</v>
      </c>
      <c r="T137" s="248" t="n">
        <f aca="false">S137*H137</f>
        <v>0</v>
      </c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R137" s="249" t="s">
        <v>256</v>
      </c>
      <c r="AT137" s="249" t="s">
        <v>162</v>
      </c>
      <c r="AU137" s="249" t="s">
        <v>86</v>
      </c>
      <c r="AY137" s="3" t="s">
        <v>160</v>
      </c>
      <c r="BE137" s="250" t="n">
        <f aca="false">IF(N137="základní",J137,0)</f>
        <v>0</v>
      </c>
      <c r="BF137" s="250" t="n">
        <f aca="false">IF(N137="snížená",J137,0)</f>
        <v>0</v>
      </c>
      <c r="BG137" s="250" t="n">
        <f aca="false">IF(N137="zákl. přenesená",J137,0)</f>
        <v>0</v>
      </c>
      <c r="BH137" s="250" t="n">
        <f aca="false">IF(N137="sníž. přenesená",J137,0)</f>
        <v>0</v>
      </c>
      <c r="BI137" s="250" t="n">
        <f aca="false">IF(N137="nulová",J137,0)</f>
        <v>0</v>
      </c>
      <c r="BJ137" s="3" t="s">
        <v>86</v>
      </c>
      <c r="BK137" s="250" t="n">
        <f aca="false">ROUND(I137*H137,2)</f>
        <v>0</v>
      </c>
      <c r="BL137" s="3" t="s">
        <v>256</v>
      </c>
      <c r="BM137" s="249" t="s">
        <v>282</v>
      </c>
    </row>
    <row r="138" s="31" customFormat="true" ht="16.5" hidden="false" customHeight="true" outlineLevel="0" collapsed="false">
      <c r="A138" s="24"/>
      <c r="B138" s="25"/>
      <c r="C138" s="237" t="s">
        <v>225</v>
      </c>
      <c r="D138" s="237" t="s">
        <v>162</v>
      </c>
      <c r="E138" s="238" t="s">
        <v>2798</v>
      </c>
      <c r="F138" s="239" t="s">
        <v>2799</v>
      </c>
      <c r="G138" s="240" t="s">
        <v>2683</v>
      </c>
      <c r="H138" s="241" t="n">
        <v>0.602</v>
      </c>
      <c r="I138" s="242"/>
      <c r="J138" s="243" t="n">
        <f aca="false">ROUND(I138*H138,2)</f>
        <v>0</v>
      </c>
      <c r="K138" s="244"/>
      <c r="L138" s="30"/>
      <c r="M138" s="245"/>
      <c r="N138" s="246" t="s">
        <v>44</v>
      </c>
      <c r="O138" s="74"/>
      <c r="P138" s="247" t="n">
        <f aca="false">O138*H138</f>
        <v>0</v>
      </c>
      <c r="Q138" s="247" t="n">
        <v>0</v>
      </c>
      <c r="R138" s="247" t="n">
        <f aca="false">Q138*H138</f>
        <v>0</v>
      </c>
      <c r="S138" s="247" t="n">
        <v>0</v>
      </c>
      <c r="T138" s="248" t="n">
        <f aca="false">S138*H138</f>
        <v>0</v>
      </c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R138" s="249" t="s">
        <v>256</v>
      </c>
      <c r="AT138" s="249" t="s">
        <v>162</v>
      </c>
      <c r="AU138" s="249" t="s">
        <v>86</v>
      </c>
      <c r="AY138" s="3" t="s">
        <v>160</v>
      </c>
      <c r="BE138" s="250" t="n">
        <f aca="false">IF(N138="základní",J138,0)</f>
        <v>0</v>
      </c>
      <c r="BF138" s="250" t="n">
        <f aca="false">IF(N138="snížená",J138,0)</f>
        <v>0</v>
      </c>
      <c r="BG138" s="250" t="n">
        <f aca="false">IF(N138="zákl. přenesená",J138,0)</f>
        <v>0</v>
      </c>
      <c r="BH138" s="250" t="n">
        <f aca="false">IF(N138="sníž. přenesená",J138,0)</f>
        <v>0</v>
      </c>
      <c r="BI138" s="250" t="n">
        <f aca="false">IF(N138="nulová",J138,0)</f>
        <v>0</v>
      </c>
      <c r="BJ138" s="3" t="s">
        <v>86</v>
      </c>
      <c r="BK138" s="250" t="n">
        <f aca="false">ROUND(I138*H138,2)</f>
        <v>0</v>
      </c>
      <c r="BL138" s="3" t="s">
        <v>256</v>
      </c>
      <c r="BM138" s="249" t="s">
        <v>291</v>
      </c>
    </row>
    <row r="139" s="31" customFormat="true" ht="16.5" hidden="false" customHeight="true" outlineLevel="0" collapsed="false">
      <c r="A139" s="24"/>
      <c r="B139" s="25"/>
      <c r="C139" s="237" t="s">
        <v>232</v>
      </c>
      <c r="D139" s="237" t="s">
        <v>162</v>
      </c>
      <c r="E139" s="238" t="s">
        <v>2800</v>
      </c>
      <c r="F139" s="239" t="s">
        <v>2801</v>
      </c>
      <c r="G139" s="240" t="s">
        <v>221</v>
      </c>
      <c r="H139" s="241" t="n">
        <v>6.02</v>
      </c>
      <c r="I139" s="242"/>
      <c r="J139" s="243" t="n">
        <f aca="false">ROUND(I139*H139,2)</f>
        <v>0</v>
      </c>
      <c r="K139" s="244"/>
      <c r="L139" s="30"/>
      <c r="M139" s="245"/>
      <c r="N139" s="246" t="s">
        <v>44</v>
      </c>
      <c r="O139" s="74"/>
      <c r="P139" s="247" t="n">
        <f aca="false">O139*H139</f>
        <v>0</v>
      </c>
      <c r="Q139" s="247" t="n">
        <v>0</v>
      </c>
      <c r="R139" s="247" t="n">
        <f aca="false">Q139*H139</f>
        <v>0</v>
      </c>
      <c r="S139" s="247" t="n">
        <v>0</v>
      </c>
      <c r="T139" s="248" t="n">
        <f aca="false">S139*H139</f>
        <v>0</v>
      </c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R139" s="249" t="s">
        <v>256</v>
      </c>
      <c r="AT139" s="249" t="s">
        <v>162</v>
      </c>
      <c r="AU139" s="249" t="s">
        <v>86</v>
      </c>
      <c r="AY139" s="3" t="s">
        <v>160</v>
      </c>
      <c r="BE139" s="250" t="n">
        <f aca="false">IF(N139="základní",J139,0)</f>
        <v>0</v>
      </c>
      <c r="BF139" s="250" t="n">
        <f aca="false">IF(N139="snížená",J139,0)</f>
        <v>0</v>
      </c>
      <c r="BG139" s="250" t="n">
        <f aca="false">IF(N139="zákl. přenesená",J139,0)</f>
        <v>0</v>
      </c>
      <c r="BH139" s="250" t="n">
        <f aca="false">IF(N139="sníž. přenesená",J139,0)</f>
        <v>0</v>
      </c>
      <c r="BI139" s="250" t="n">
        <f aca="false">IF(N139="nulová",J139,0)</f>
        <v>0</v>
      </c>
      <c r="BJ139" s="3" t="s">
        <v>86</v>
      </c>
      <c r="BK139" s="250" t="n">
        <f aca="false">ROUND(I139*H139,2)</f>
        <v>0</v>
      </c>
      <c r="BL139" s="3" t="s">
        <v>256</v>
      </c>
      <c r="BM139" s="249" t="s">
        <v>301</v>
      </c>
    </row>
    <row r="140" s="31" customFormat="true" ht="16.5" hidden="false" customHeight="true" outlineLevel="0" collapsed="false">
      <c r="A140" s="24"/>
      <c r="B140" s="25"/>
      <c r="C140" s="237" t="s">
        <v>240</v>
      </c>
      <c r="D140" s="237" t="s">
        <v>162</v>
      </c>
      <c r="E140" s="238" t="s">
        <v>2802</v>
      </c>
      <c r="F140" s="239" t="s">
        <v>2803</v>
      </c>
      <c r="G140" s="240" t="s">
        <v>2663</v>
      </c>
      <c r="H140" s="241" t="n">
        <v>18.06</v>
      </c>
      <c r="I140" s="242"/>
      <c r="J140" s="243" t="n">
        <f aca="false">ROUND(I140*H140,2)</f>
        <v>0</v>
      </c>
      <c r="K140" s="244"/>
      <c r="L140" s="30"/>
      <c r="M140" s="245"/>
      <c r="N140" s="246" t="s">
        <v>44</v>
      </c>
      <c r="O140" s="74"/>
      <c r="P140" s="247" t="n">
        <f aca="false">O140*H140</f>
        <v>0</v>
      </c>
      <c r="Q140" s="247" t="n">
        <v>0</v>
      </c>
      <c r="R140" s="247" t="n">
        <f aca="false">Q140*H140</f>
        <v>0</v>
      </c>
      <c r="S140" s="247" t="n">
        <v>0</v>
      </c>
      <c r="T140" s="248" t="n">
        <f aca="false">S140*H140</f>
        <v>0</v>
      </c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R140" s="249" t="s">
        <v>256</v>
      </c>
      <c r="AT140" s="249" t="s">
        <v>162</v>
      </c>
      <c r="AU140" s="249" t="s">
        <v>86</v>
      </c>
      <c r="AY140" s="3" t="s">
        <v>160</v>
      </c>
      <c r="BE140" s="250" t="n">
        <f aca="false">IF(N140="základní",J140,0)</f>
        <v>0</v>
      </c>
      <c r="BF140" s="250" t="n">
        <f aca="false">IF(N140="snížená",J140,0)</f>
        <v>0</v>
      </c>
      <c r="BG140" s="250" t="n">
        <f aca="false">IF(N140="zákl. přenesená",J140,0)</f>
        <v>0</v>
      </c>
      <c r="BH140" s="250" t="n">
        <f aca="false">IF(N140="sníž. přenesená",J140,0)</f>
        <v>0</v>
      </c>
      <c r="BI140" s="250" t="n">
        <f aca="false">IF(N140="nulová",J140,0)</f>
        <v>0</v>
      </c>
      <c r="BJ140" s="3" t="s">
        <v>86</v>
      </c>
      <c r="BK140" s="250" t="n">
        <f aca="false">ROUND(I140*H140,2)</f>
        <v>0</v>
      </c>
      <c r="BL140" s="3" t="s">
        <v>256</v>
      </c>
      <c r="BM140" s="249" t="s">
        <v>310</v>
      </c>
    </row>
    <row r="141" s="31" customFormat="true" ht="16.5" hidden="false" customHeight="true" outlineLevel="0" collapsed="false">
      <c r="A141" s="24"/>
      <c r="B141" s="25"/>
      <c r="C141" s="237" t="s">
        <v>7</v>
      </c>
      <c r="D141" s="237" t="s">
        <v>162</v>
      </c>
      <c r="E141" s="238" t="s">
        <v>2804</v>
      </c>
      <c r="F141" s="239" t="s">
        <v>2805</v>
      </c>
      <c r="G141" s="240" t="s">
        <v>2663</v>
      </c>
      <c r="H141" s="241" t="n">
        <v>0</v>
      </c>
      <c r="I141" s="242"/>
      <c r="J141" s="243" t="n">
        <f aca="false">ROUND(I141*H141,2)</f>
        <v>0</v>
      </c>
      <c r="K141" s="244"/>
      <c r="L141" s="30"/>
      <c r="M141" s="245"/>
      <c r="N141" s="246" t="s">
        <v>44</v>
      </c>
      <c r="O141" s="74"/>
      <c r="P141" s="247" t="n">
        <f aca="false">O141*H141</f>
        <v>0</v>
      </c>
      <c r="Q141" s="247" t="n">
        <v>0</v>
      </c>
      <c r="R141" s="247" t="n">
        <f aca="false">Q141*H141</f>
        <v>0</v>
      </c>
      <c r="S141" s="247" t="n">
        <v>0</v>
      </c>
      <c r="T141" s="248" t="n">
        <f aca="false">S141*H141</f>
        <v>0</v>
      </c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R141" s="249" t="s">
        <v>256</v>
      </c>
      <c r="AT141" s="249" t="s">
        <v>162</v>
      </c>
      <c r="AU141" s="249" t="s">
        <v>86</v>
      </c>
      <c r="AY141" s="3" t="s">
        <v>160</v>
      </c>
      <c r="BE141" s="250" t="n">
        <f aca="false">IF(N141="základní",J141,0)</f>
        <v>0</v>
      </c>
      <c r="BF141" s="250" t="n">
        <f aca="false">IF(N141="snížená",J141,0)</f>
        <v>0</v>
      </c>
      <c r="BG141" s="250" t="n">
        <f aca="false">IF(N141="zákl. přenesená",J141,0)</f>
        <v>0</v>
      </c>
      <c r="BH141" s="250" t="n">
        <f aca="false">IF(N141="sníž. přenesená",J141,0)</f>
        <v>0</v>
      </c>
      <c r="BI141" s="250" t="n">
        <f aca="false">IF(N141="nulová",J141,0)</f>
        <v>0</v>
      </c>
      <c r="BJ141" s="3" t="s">
        <v>86</v>
      </c>
      <c r="BK141" s="250" t="n">
        <f aca="false">ROUND(I141*H141,2)</f>
        <v>0</v>
      </c>
      <c r="BL141" s="3" t="s">
        <v>256</v>
      </c>
      <c r="BM141" s="249" t="s">
        <v>324</v>
      </c>
    </row>
    <row r="142" s="31" customFormat="true" ht="16.5" hidden="false" customHeight="true" outlineLevel="0" collapsed="false">
      <c r="A142" s="24"/>
      <c r="B142" s="25"/>
      <c r="C142" s="237" t="s">
        <v>256</v>
      </c>
      <c r="D142" s="237" t="s">
        <v>162</v>
      </c>
      <c r="E142" s="238" t="s">
        <v>2806</v>
      </c>
      <c r="F142" s="239" t="s">
        <v>2807</v>
      </c>
      <c r="G142" s="240" t="s">
        <v>2683</v>
      </c>
      <c r="H142" s="241" t="n">
        <v>0.602</v>
      </c>
      <c r="I142" s="242"/>
      <c r="J142" s="243" t="n">
        <f aca="false">ROUND(I142*H142,2)</f>
        <v>0</v>
      </c>
      <c r="K142" s="244"/>
      <c r="L142" s="30"/>
      <c r="M142" s="245"/>
      <c r="N142" s="246" t="s">
        <v>44</v>
      </c>
      <c r="O142" s="74"/>
      <c r="P142" s="247" t="n">
        <f aca="false">O142*H142</f>
        <v>0</v>
      </c>
      <c r="Q142" s="247" t="n">
        <v>0</v>
      </c>
      <c r="R142" s="247" t="n">
        <f aca="false">Q142*H142</f>
        <v>0</v>
      </c>
      <c r="S142" s="247" t="n">
        <v>0</v>
      </c>
      <c r="T142" s="248" t="n">
        <f aca="false">S142*H142</f>
        <v>0</v>
      </c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R142" s="249" t="s">
        <v>256</v>
      </c>
      <c r="AT142" s="249" t="s">
        <v>162</v>
      </c>
      <c r="AU142" s="249" t="s">
        <v>86</v>
      </c>
      <c r="AY142" s="3" t="s">
        <v>160</v>
      </c>
      <c r="BE142" s="250" t="n">
        <f aca="false">IF(N142="základní",J142,0)</f>
        <v>0</v>
      </c>
      <c r="BF142" s="250" t="n">
        <f aca="false">IF(N142="snížená",J142,0)</f>
        <v>0</v>
      </c>
      <c r="BG142" s="250" t="n">
        <f aca="false">IF(N142="zákl. přenesená",J142,0)</f>
        <v>0</v>
      </c>
      <c r="BH142" s="250" t="n">
        <f aca="false">IF(N142="sníž. přenesená",J142,0)</f>
        <v>0</v>
      </c>
      <c r="BI142" s="250" t="n">
        <f aca="false">IF(N142="nulová",J142,0)</f>
        <v>0</v>
      </c>
      <c r="BJ142" s="3" t="s">
        <v>86</v>
      </c>
      <c r="BK142" s="250" t="n">
        <f aca="false">ROUND(I142*H142,2)</f>
        <v>0</v>
      </c>
      <c r="BL142" s="3" t="s">
        <v>256</v>
      </c>
      <c r="BM142" s="249" t="s">
        <v>333</v>
      </c>
    </row>
    <row r="143" s="31" customFormat="true" ht="16.5" hidden="false" customHeight="true" outlineLevel="0" collapsed="false">
      <c r="A143" s="24"/>
      <c r="B143" s="25"/>
      <c r="C143" s="237" t="s">
        <v>261</v>
      </c>
      <c r="D143" s="237" t="s">
        <v>162</v>
      </c>
      <c r="E143" s="238" t="s">
        <v>2808</v>
      </c>
      <c r="F143" s="239" t="s">
        <v>2809</v>
      </c>
      <c r="G143" s="240" t="s">
        <v>363</v>
      </c>
      <c r="H143" s="298"/>
      <c r="I143" s="242"/>
      <c r="J143" s="243" t="n">
        <f aca="false">ROUND(I143*H143,2)</f>
        <v>0</v>
      </c>
      <c r="K143" s="244"/>
      <c r="L143" s="30"/>
      <c r="M143" s="245"/>
      <c r="N143" s="246" t="s">
        <v>44</v>
      </c>
      <c r="O143" s="74"/>
      <c r="P143" s="247" t="n">
        <f aca="false">O143*H143</f>
        <v>0</v>
      </c>
      <c r="Q143" s="247" t="n">
        <v>0</v>
      </c>
      <c r="R143" s="247" t="n">
        <f aca="false">Q143*H143</f>
        <v>0</v>
      </c>
      <c r="S143" s="247" t="n">
        <v>0</v>
      </c>
      <c r="T143" s="248" t="n">
        <f aca="false">S143*H143</f>
        <v>0</v>
      </c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R143" s="249" t="s">
        <v>256</v>
      </c>
      <c r="AT143" s="249" t="s">
        <v>162</v>
      </c>
      <c r="AU143" s="249" t="s">
        <v>86</v>
      </c>
      <c r="AY143" s="3" t="s">
        <v>160</v>
      </c>
      <c r="BE143" s="250" t="n">
        <f aca="false">IF(N143="základní",J143,0)</f>
        <v>0</v>
      </c>
      <c r="BF143" s="250" t="n">
        <f aca="false">IF(N143="snížená",J143,0)</f>
        <v>0</v>
      </c>
      <c r="BG143" s="250" t="n">
        <f aca="false">IF(N143="zákl. přenesená",J143,0)</f>
        <v>0</v>
      </c>
      <c r="BH143" s="250" t="n">
        <f aca="false">IF(N143="sníž. přenesená",J143,0)</f>
        <v>0</v>
      </c>
      <c r="BI143" s="250" t="n">
        <f aca="false">IF(N143="nulová",J143,0)</f>
        <v>0</v>
      </c>
      <c r="BJ143" s="3" t="s">
        <v>86</v>
      </c>
      <c r="BK143" s="250" t="n">
        <f aca="false">ROUND(I143*H143,2)</f>
        <v>0</v>
      </c>
      <c r="BL143" s="3" t="s">
        <v>256</v>
      </c>
      <c r="BM143" s="249" t="s">
        <v>2810</v>
      </c>
    </row>
    <row r="144" s="220" customFormat="true" ht="25.9" hidden="false" customHeight="true" outlineLevel="0" collapsed="false">
      <c r="B144" s="221"/>
      <c r="C144" s="222"/>
      <c r="D144" s="223" t="s">
        <v>78</v>
      </c>
      <c r="E144" s="224" t="s">
        <v>2811</v>
      </c>
      <c r="F144" s="224" t="s">
        <v>2812</v>
      </c>
      <c r="G144" s="222"/>
      <c r="H144" s="222"/>
      <c r="I144" s="225"/>
      <c r="J144" s="226" t="n">
        <f aca="false">BK144</f>
        <v>0</v>
      </c>
      <c r="K144" s="222"/>
      <c r="L144" s="227"/>
      <c r="M144" s="228"/>
      <c r="N144" s="229"/>
      <c r="O144" s="229"/>
      <c r="P144" s="230" t="n">
        <f aca="false">SUM(P145:P155)</f>
        <v>0</v>
      </c>
      <c r="Q144" s="229"/>
      <c r="R144" s="230" t="n">
        <f aca="false">SUM(R145:R155)</f>
        <v>0</v>
      </c>
      <c r="S144" s="229"/>
      <c r="T144" s="231" t="n">
        <f aca="false">SUM(T145:T155)</f>
        <v>0</v>
      </c>
      <c r="AR144" s="232" t="s">
        <v>88</v>
      </c>
      <c r="AT144" s="233" t="s">
        <v>78</v>
      </c>
      <c r="AU144" s="233" t="s">
        <v>79</v>
      </c>
      <c r="AY144" s="232" t="s">
        <v>160</v>
      </c>
      <c r="BK144" s="234" t="n">
        <f aca="false">SUM(BK145:BK155)</f>
        <v>0</v>
      </c>
    </row>
    <row r="145" s="31" customFormat="true" ht="16.5" hidden="false" customHeight="true" outlineLevel="0" collapsed="false">
      <c r="A145" s="24"/>
      <c r="B145" s="25"/>
      <c r="C145" s="237" t="s">
        <v>267</v>
      </c>
      <c r="D145" s="237" t="s">
        <v>162</v>
      </c>
      <c r="E145" s="238" t="s">
        <v>2813</v>
      </c>
      <c r="F145" s="239" t="s">
        <v>2814</v>
      </c>
      <c r="G145" s="240" t="s">
        <v>259</v>
      </c>
      <c r="H145" s="241" t="n">
        <v>0.602</v>
      </c>
      <c r="I145" s="242"/>
      <c r="J145" s="243" t="n">
        <f aca="false">ROUND(I145*H145,2)</f>
        <v>0</v>
      </c>
      <c r="K145" s="244"/>
      <c r="L145" s="30"/>
      <c r="M145" s="245"/>
      <c r="N145" s="246" t="s">
        <v>44</v>
      </c>
      <c r="O145" s="74"/>
      <c r="P145" s="247" t="n">
        <f aca="false">O145*H145</f>
        <v>0</v>
      </c>
      <c r="Q145" s="247" t="n">
        <v>0</v>
      </c>
      <c r="R145" s="247" t="n">
        <f aca="false">Q145*H145</f>
        <v>0</v>
      </c>
      <c r="S145" s="247" t="n">
        <v>0</v>
      </c>
      <c r="T145" s="248" t="n">
        <f aca="false">S145*H145</f>
        <v>0</v>
      </c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R145" s="249" t="s">
        <v>256</v>
      </c>
      <c r="AT145" s="249" t="s">
        <v>162</v>
      </c>
      <c r="AU145" s="249" t="s">
        <v>86</v>
      </c>
      <c r="AY145" s="3" t="s">
        <v>160</v>
      </c>
      <c r="BE145" s="250" t="n">
        <f aca="false">IF(N145="základní",J145,0)</f>
        <v>0</v>
      </c>
      <c r="BF145" s="250" t="n">
        <f aca="false">IF(N145="snížená",J145,0)</f>
        <v>0</v>
      </c>
      <c r="BG145" s="250" t="n">
        <f aca="false">IF(N145="zákl. přenesená",J145,0)</f>
        <v>0</v>
      </c>
      <c r="BH145" s="250" t="n">
        <f aca="false">IF(N145="sníž. přenesená",J145,0)</f>
        <v>0</v>
      </c>
      <c r="BI145" s="250" t="n">
        <f aca="false">IF(N145="nulová",J145,0)</f>
        <v>0</v>
      </c>
      <c r="BJ145" s="3" t="s">
        <v>86</v>
      </c>
      <c r="BK145" s="250" t="n">
        <f aca="false">ROUND(I145*H145,2)</f>
        <v>0</v>
      </c>
      <c r="BL145" s="3" t="s">
        <v>256</v>
      </c>
      <c r="BM145" s="249" t="s">
        <v>331</v>
      </c>
    </row>
    <row r="146" s="31" customFormat="true" ht="16.5" hidden="false" customHeight="true" outlineLevel="0" collapsed="false">
      <c r="A146" s="24"/>
      <c r="B146" s="25"/>
      <c r="C146" s="237" t="s">
        <v>278</v>
      </c>
      <c r="D146" s="237" t="s">
        <v>162</v>
      </c>
      <c r="E146" s="238" t="s">
        <v>2815</v>
      </c>
      <c r="F146" s="239" t="s">
        <v>2816</v>
      </c>
      <c r="G146" s="240" t="s">
        <v>259</v>
      </c>
      <c r="H146" s="241" t="n">
        <v>0.602</v>
      </c>
      <c r="I146" s="242"/>
      <c r="J146" s="243" t="n">
        <f aca="false">ROUND(I146*H146,2)</f>
        <v>0</v>
      </c>
      <c r="K146" s="244"/>
      <c r="L146" s="30"/>
      <c r="M146" s="245"/>
      <c r="N146" s="246" t="s">
        <v>44</v>
      </c>
      <c r="O146" s="74"/>
      <c r="P146" s="247" t="n">
        <f aca="false">O146*H146</f>
        <v>0</v>
      </c>
      <c r="Q146" s="247" t="n">
        <v>0</v>
      </c>
      <c r="R146" s="247" t="n">
        <f aca="false">Q146*H146</f>
        <v>0</v>
      </c>
      <c r="S146" s="247" t="n">
        <v>0</v>
      </c>
      <c r="T146" s="248" t="n">
        <f aca="false">S146*H146</f>
        <v>0</v>
      </c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R146" s="249" t="s">
        <v>256</v>
      </c>
      <c r="AT146" s="249" t="s">
        <v>162</v>
      </c>
      <c r="AU146" s="249" t="s">
        <v>86</v>
      </c>
      <c r="AY146" s="3" t="s">
        <v>160</v>
      </c>
      <c r="BE146" s="250" t="n">
        <f aca="false">IF(N146="základní",J146,0)</f>
        <v>0</v>
      </c>
      <c r="BF146" s="250" t="n">
        <f aca="false">IF(N146="snížená",J146,0)</f>
        <v>0</v>
      </c>
      <c r="BG146" s="250" t="n">
        <f aca="false">IF(N146="zákl. přenesená",J146,0)</f>
        <v>0</v>
      </c>
      <c r="BH146" s="250" t="n">
        <f aca="false">IF(N146="sníž. přenesená",J146,0)</f>
        <v>0</v>
      </c>
      <c r="BI146" s="250" t="n">
        <f aca="false">IF(N146="nulová",J146,0)</f>
        <v>0</v>
      </c>
      <c r="BJ146" s="3" t="s">
        <v>86</v>
      </c>
      <c r="BK146" s="250" t="n">
        <f aca="false">ROUND(I146*H146,2)</f>
        <v>0</v>
      </c>
      <c r="BL146" s="3" t="s">
        <v>256</v>
      </c>
      <c r="BM146" s="249" t="s">
        <v>348</v>
      </c>
    </row>
    <row r="147" s="31" customFormat="true" ht="16.5" hidden="false" customHeight="true" outlineLevel="0" collapsed="false">
      <c r="A147" s="24"/>
      <c r="B147" s="25"/>
      <c r="C147" s="237" t="s">
        <v>282</v>
      </c>
      <c r="D147" s="237" t="s">
        <v>162</v>
      </c>
      <c r="E147" s="238" t="s">
        <v>2817</v>
      </c>
      <c r="F147" s="239" t="s">
        <v>2818</v>
      </c>
      <c r="G147" s="240" t="s">
        <v>259</v>
      </c>
      <c r="H147" s="241" t="n">
        <v>4.816</v>
      </c>
      <c r="I147" s="242"/>
      <c r="J147" s="243" t="n">
        <f aca="false">ROUND(I147*H147,2)</f>
        <v>0</v>
      </c>
      <c r="K147" s="244"/>
      <c r="L147" s="30"/>
      <c r="M147" s="245"/>
      <c r="N147" s="246" t="s">
        <v>44</v>
      </c>
      <c r="O147" s="74"/>
      <c r="P147" s="247" t="n">
        <f aca="false">O147*H147</f>
        <v>0</v>
      </c>
      <c r="Q147" s="247" t="n">
        <v>0</v>
      </c>
      <c r="R147" s="247" t="n">
        <f aca="false">Q147*H147</f>
        <v>0</v>
      </c>
      <c r="S147" s="247" t="n">
        <v>0</v>
      </c>
      <c r="T147" s="248" t="n">
        <f aca="false">S147*H147</f>
        <v>0</v>
      </c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R147" s="249" t="s">
        <v>256</v>
      </c>
      <c r="AT147" s="249" t="s">
        <v>162</v>
      </c>
      <c r="AU147" s="249" t="s">
        <v>86</v>
      </c>
      <c r="AY147" s="3" t="s">
        <v>160</v>
      </c>
      <c r="BE147" s="250" t="n">
        <f aca="false">IF(N147="základní",J147,0)</f>
        <v>0</v>
      </c>
      <c r="BF147" s="250" t="n">
        <f aca="false">IF(N147="snížená",J147,0)</f>
        <v>0</v>
      </c>
      <c r="BG147" s="250" t="n">
        <f aca="false">IF(N147="zákl. přenesená",J147,0)</f>
        <v>0</v>
      </c>
      <c r="BH147" s="250" t="n">
        <f aca="false">IF(N147="sníž. přenesená",J147,0)</f>
        <v>0</v>
      </c>
      <c r="BI147" s="250" t="n">
        <f aca="false">IF(N147="nulová",J147,0)</f>
        <v>0</v>
      </c>
      <c r="BJ147" s="3" t="s">
        <v>86</v>
      </c>
      <c r="BK147" s="250" t="n">
        <f aca="false">ROUND(I147*H147,2)</f>
        <v>0</v>
      </c>
      <c r="BL147" s="3" t="s">
        <v>256</v>
      </c>
      <c r="BM147" s="249" t="s">
        <v>356</v>
      </c>
    </row>
    <row r="148" s="31" customFormat="true" ht="16.5" hidden="false" customHeight="true" outlineLevel="0" collapsed="false">
      <c r="A148" s="24"/>
      <c r="B148" s="25"/>
      <c r="C148" s="237" t="s">
        <v>6</v>
      </c>
      <c r="D148" s="237" t="s">
        <v>162</v>
      </c>
      <c r="E148" s="238" t="s">
        <v>2819</v>
      </c>
      <c r="F148" s="239" t="s">
        <v>2820</v>
      </c>
      <c r="G148" s="240" t="s">
        <v>259</v>
      </c>
      <c r="H148" s="241" t="n">
        <v>4.816</v>
      </c>
      <c r="I148" s="242"/>
      <c r="J148" s="243" t="n">
        <f aca="false">ROUND(I148*H148,2)</f>
        <v>0</v>
      </c>
      <c r="K148" s="244"/>
      <c r="L148" s="30"/>
      <c r="M148" s="245"/>
      <c r="N148" s="246" t="s">
        <v>44</v>
      </c>
      <c r="O148" s="74"/>
      <c r="P148" s="247" t="n">
        <f aca="false">O148*H148</f>
        <v>0</v>
      </c>
      <c r="Q148" s="247" t="n">
        <v>0</v>
      </c>
      <c r="R148" s="247" t="n">
        <f aca="false">Q148*H148</f>
        <v>0</v>
      </c>
      <c r="S148" s="247" t="n">
        <v>0</v>
      </c>
      <c r="T148" s="248" t="n">
        <f aca="false">S148*H148</f>
        <v>0</v>
      </c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R148" s="249" t="s">
        <v>256</v>
      </c>
      <c r="AT148" s="249" t="s">
        <v>162</v>
      </c>
      <c r="AU148" s="249" t="s">
        <v>86</v>
      </c>
      <c r="AY148" s="3" t="s">
        <v>160</v>
      </c>
      <c r="BE148" s="250" t="n">
        <f aca="false">IF(N148="základní",J148,0)</f>
        <v>0</v>
      </c>
      <c r="BF148" s="250" t="n">
        <f aca="false">IF(N148="snížená",J148,0)</f>
        <v>0</v>
      </c>
      <c r="BG148" s="250" t="n">
        <f aca="false">IF(N148="zákl. přenesená",J148,0)</f>
        <v>0</v>
      </c>
      <c r="BH148" s="250" t="n">
        <f aca="false">IF(N148="sníž. přenesená",J148,0)</f>
        <v>0</v>
      </c>
      <c r="BI148" s="250" t="n">
        <f aca="false">IF(N148="nulová",J148,0)</f>
        <v>0</v>
      </c>
      <c r="BJ148" s="3" t="s">
        <v>86</v>
      </c>
      <c r="BK148" s="250" t="n">
        <f aca="false">ROUND(I148*H148,2)</f>
        <v>0</v>
      </c>
      <c r="BL148" s="3" t="s">
        <v>256</v>
      </c>
      <c r="BM148" s="249" t="s">
        <v>367</v>
      </c>
    </row>
    <row r="149" s="31" customFormat="true" ht="21.75" hidden="false" customHeight="true" outlineLevel="0" collapsed="false">
      <c r="A149" s="24"/>
      <c r="B149" s="25"/>
      <c r="C149" s="237" t="s">
        <v>291</v>
      </c>
      <c r="D149" s="237" t="s">
        <v>162</v>
      </c>
      <c r="E149" s="238" t="s">
        <v>2821</v>
      </c>
      <c r="F149" s="239" t="s">
        <v>2822</v>
      </c>
      <c r="G149" s="240" t="s">
        <v>2683</v>
      </c>
      <c r="H149" s="241" t="n">
        <v>0.602</v>
      </c>
      <c r="I149" s="242"/>
      <c r="J149" s="243" t="n">
        <f aca="false">ROUND(I149*H149,2)</f>
        <v>0</v>
      </c>
      <c r="K149" s="244"/>
      <c r="L149" s="30"/>
      <c r="M149" s="245"/>
      <c r="N149" s="246" t="s">
        <v>44</v>
      </c>
      <c r="O149" s="74"/>
      <c r="P149" s="247" t="n">
        <f aca="false">O149*H149</f>
        <v>0</v>
      </c>
      <c r="Q149" s="247" t="n">
        <v>0</v>
      </c>
      <c r="R149" s="247" t="n">
        <f aca="false">Q149*H149</f>
        <v>0</v>
      </c>
      <c r="S149" s="247" t="n">
        <v>0</v>
      </c>
      <c r="T149" s="248" t="n">
        <f aca="false">S149*H149</f>
        <v>0</v>
      </c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R149" s="249" t="s">
        <v>256</v>
      </c>
      <c r="AT149" s="249" t="s">
        <v>162</v>
      </c>
      <c r="AU149" s="249" t="s">
        <v>86</v>
      </c>
      <c r="AY149" s="3" t="s">
        <v>160</v>
      </c>
      <c r="BE149" s="250" t="n">
        <f aca="false">IF(N149="základní",J149,0)</f>
        <v>0</v>
      </c>
      <c r="BF149" s="250" t="n">
        <f aca="false">IF(N149="snížená",J149,0)</f>
        <v>0</v>
      </c>
      <c r="BG149" s="250" t="n">
        <f aca="false">IF(N149="zákl. přenesená",J149,0)</f>
        <v>0</v>
      </c>
      <c r="BH149" s="250" t="n">
        <f aca="false">IF(N149="sníž. přenesená",J149,0)</f>
        <v>0</v>
      </c>
      <c r="BI149" s="250" t="n">
        <f aca="false">IF(N149="nulová",J149,0)</f>
        <v>0</v>
      </c>
      <c r="BJ149" s="3" t="s">
        <v>86</v>
      </c>
      <c r="BK149" s="250" t="n">
        <f aca="false">ROUND(I149*H149,2)</f>
        <v>0</v>
      </c>
      <c r="BL149" s="3" t="s">
        <v>256</v>
      </c>
      <c r="BM149" s="249" t="s">
        <v>376</v>
      </c>
    </row>
    <row r="150" s="31" customFormat="true" ht="21.75" hidden="false" customHeight="true" outlineLevel="0" collapsed="false">
      <c r="A150" s="24"/>
      <c r="B150" s="25"/>
      <c r="C150" s="237" t="s">
        <v>297</v>
      </c>
      <c r="D150" s="237" t="s">
        <v>162</v>
      </c>
      <c r="E150" s="238" t="s">
        <v>2823</v>
      </c>
      <c r="F150" s="239" t="s">
        <v>2824</v>
      </c>
      <c r="G150" s="240" t="s">
        <v>2683</v>
      </c>
      <c r="H150" s="241" t="n">
        <v>3.01</v>
      </c>
      <c r="I150" s="242"/>
      <c r="J150" s="243" t="n">
        <f aca="false">ROUND(I150*H150,2)</f>
        <v>0</v>
      </c>
      <c r="K150" s="244"/>
      <c r="L150" s="30"/>
      <c r="M150" s="245"/>
      <c r="N150" s="246" t="s">
        <v>44</v>
      </c>
      <c r="O150" s="74"/>
      <c r="P150" s="247" t="n">
        <f aca="false">O150*H150</f>
        <v>0</v>
      </c>
      <c r="Q150" s="247" t="n">
        <v>0</v>
      </c>
      <c r="R150" s="247" t="n">
        <f aca="false">Q150*H150</f>
        <v>0</v>
      </c>
      <c r="S150" s="247" t="n">
        <v>0</v>
      </c>
      <c r="T150" s="248" t="n">
        <f aca="false">S150*H150</f>
        <v>0</v>
      </c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R150" s="249" t="s">
        <v>256</v>
      </c>
      <c r="AT150" s="249" t="s">
        <v>162</v>
      </c>
      <c r="AU150" s="249" t="s">
        <v>86</v>
      </c>
      <c r="AY150" s="3" t="s">
        <v>160</v>
      </c>
      <c r="BE150" s="250" t="n">
        <f aca="false">IF(N150="základní",J150,0)</f>
        <v>0</v>
      </c>
      <c r="BF150" s="250" t="n">
        <f aca="false">IF(N150="snížená",J150,0)</f>
        <v>0</v>
      </c>
      <c r="BG150" s="250" t="n">
        <f aca="false">IF(N150="zákl. přenesená",J150,0)</f>
        <v>0</v>
      </c>
      <c r="BH150" s="250" t="n">
        <f aca="false">IF(N150="sníž. přenesená",J150,0)</f>
        <v>0</v>
      </c>
      <c r="BI150" s="250" t="n">
        <f aca="false">IF(N150="nulová",J150,0)</f>
        <v>0</v>
      </c>
      <c r="BJ150" s="3" t="s">
        <v>86</v>
      </c>
      <c r="BK150" s="250" t="n">
        <f aca="false">ROUND(I150*H150,2)</f>
        <v>0</v>
      </c>
      <c r="BL150" s="3" t="s">
        <v>256</v>
      </c>
      <c r="BM150" s="249" t="s">
        <v>388</v>
      </c>
    </row>
    <row r="151" s="31" customFormat="true" ht="16.5" hidden="false" customHeight="true" outlineLevel="0" collapsed="false">
      <c r="A151" s="24"/>
      <c r="B151" s="25"/>
      <c r="C151" s="237" t="s">
        <v>301</v>
      </c>
      <c r="D151" s="237" t="s">
        <v>162</v>
      </c>
      <c r="E151" s="238" t="s">
        <v>2825</v>
      </c>
      <c r="F151" s="239" t="s">
        <v>2826</v>
      </c>
      <c r="G151" s="240" t="s">
        <v>2683</v>
      </c>
      <c r="H151" s="241" t="n">
        <v>0.602</v>
      </c>
      <c r="I151" s="242"/>
      <c r="J151" s="243" t="n">
        <f aca="false">ROUND(I151*H151,2)</f>
        <v>0</v>
      </c>
      <c r="K151" s="244"/>
      <c r="L151" s="30"/>
      <c r="M151" s="245"/>
      <c r="N151" s="246" t="s">
        <v>44</v>
      </c>
      <c r="O151" s="74"/>
      <c r="P151" s="247" t="n">
        <f aca="false">O151*H151</f>
        <v>0</v>
      </c>
      <c r="Q151" s="247" t="n">
        <v>0</v>
      </c>
      <c r="R151" s="247" t="n">
        <f aca="false">Q151*H151</f>
        <v>0</v>
      </c>
      <c r="S151" s="247" t="n">
        <v>0</v>
      </c>
      <c r="T151" s="248" t="n">
        <f aca="false">S151*H151</f>
        <v>0</v>
      </c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R151" s="249" t="s">
        <v>256</v>
      </c>
      <c r="AT151" s="249" t="s">
        <v>162</v>
      </c>
      <c r="AU151" s="249" t="s">
        <v>86</v>
      </c>
      <c r="AY151" s="3" t="s">
        <v>160</v>
      </c>
      <c r="BE151" s="250" t="n">
        <f aca="false">IF(N151="základní",J151,0)</f>
        <v>0</v>
      </c>
      <c r="BF151" s="250" t="n">
        <f aca="false">IF(N151="snížená",J151,0)</f>
        <v>0</v>
      </c>
      <c r="BG151" s="250" t="n">
        <f aca="false">IF(N151="zákl. přenesená",J151,0)</f>
        <v>0</v>
      </c>
      <c r="BH151" s="250" t="n">
        <f aca="false">IF(N151="sníž. přenesená",J151,0)</f>
        <v>0</v>
      </c>
      <c r="BI151" s="250" t="n">
        <f aca="false">IF(N151="nulová",J151,0)</f>
        <v>0</v>
      </c>
      <c r="BJ151" s="3" t="s">
        <v>86</v>
      </c>
      <c r="BK151" s="250" t="n">
        <f aca="false">ROUND(I151*H151,2)</f>
        <v>0</v>
      </c>
      <c r="BL151" s="3" t="s">
        <v>256</v>
      </c>
      <c r="BM151" s="249" t="s">
        <v>679</v>
      </c>
    </row>
    <row r="152" s="31" customFormat="true" ht="21.75" hidden="false" customHeight="true" outlineLevel="0" collapsed="false">
      <c r="A152" s="24"/>
      <c r="B152" s="25"/>
      <c r="C152" s="237" t="s">
        <v>305</v>
      </c>
      <c r="D152" s="237" t="s">
        <v>162</v>
      </c>
      <c r="E152" s="238" t="s">
        <v>2827</v>
      </c>
      <c r="F152" s="239" t="s">
        <v>2828</v>
      </c>
      <c r="G152" s="240" t="s">
        <v>2683</v>
      </c>
      <c r="H152" s="241" t="n">
        <v>0.602</v>
      </c>
      <c r="I152" s="242"/>
      <c r="J152" s="243" t="n">
        <f aca="false">ROUND(I152*H152,2)</f>
        <v>0</v>
      </c>
      <c r="K152" s="244"/>
      <c r="L152" s="30"/>
      <c r="M152" s="245"/>
      <c r="N152" s="246" t="s">
        <v>44</v>
      </c>
      <c r="O152" s="74"/>
      <c r="P152" s="247" t="n">
        <f aca="false">O152*H152</f>
        <v>0</v>
      </c>
      <c r="Q152" s="247" t="n">
        <v>0</v>
      </c>
      <c r="R152" s="247" t="n">
        <f aca="false">Q152*H152</f>
        <v>0</v>
      </c>
      <c r="S152" s="247" t="n">
        <v>0</v>
      </c>
      <c r="T152" s="248" t="n">
        <f aca="false">S152*H152</f>
        <v>0</v>
      </c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R152" s="249" t="s">
        <v>256</v>
      </c>
      <c r="AT152" s="249" t="s">
        <v>162</v>
      </c>
      <c r="AU152" s="249" t="s">
        <v>86</v>
      </c>
      <c r="AY152" s="3" t="s">
        <v>160</v>
      </c>
      <c r="BE152" s="250" t="n">
        <f aca="false">IF(N152="základní",J152,0)</f>
        <v>0</v>
      </c>
      <c r="BF152" s="250" t="n">
        <f aca="false">IF(N152="snížená",J152,0)</f>
        <v>0</v>
      </c>
      <c r="BG152" s="250" t="n">
        <f aca="false">IF(N152="zákl. přenesená",J152,0)</f>
        <v>0</v>
      </c>
      <c r="BH152" s="250" t="n">
        <f aca="false">IF(N152="sníž. přenesená",J152,0)</f>
        <v>0</v>
      </c>
      <c r="BI152" s="250" t="n">
        <f aca="false">IF(N152="nulová",J152,0)</f>
        <v>0</v>
      </c>
      <c r="BJ152" s="3" t="s">
        <v>86</v>
      </c>
      <c r="BK152" s="250" t="n">
        <f aca="false">ROUND(I152*H152,2)</f>
        <v>0</v>
      </c>
      <c r="BL152" s="3" t="s">
        <v>256</v>
      </c>
      <c r="BM152" s="249" t="s">
        <v>685</v>
      </c>
    </row>
    <row r="153" s="31" customFormat="true" ht="16.5" hidden="false" customHeight="true" outlineLevel="0" collapsed="false">
      <c r="A153" s="24"/>
      <c r="B153" s="25"/>
      <c r="C153" s="237" t="s">
        <v>310</v>
      </c>
      <c r="D153" s="237" t="s">
        <v>162</v>
      </c>
      <c r="E153" s="238" t="s">
        <v>2829</v>
      </c>
      <c r="F153" s="239" t="s">
        <v>2830</v>
      </c>
      <c r="G153" s="240" t="s">
        <v>2683</v>
      </c>
      <c r="H153" s="241" t="n">
        <v>0.602</v>
      </c>
      <c r="I153" s="242"/>
      <c r="J153" s="243" t="n">
        <f aca="false">ROUND(I153*H153,2)</f>
        <v>0</v>
      </c>
      <c r="K153" s="244"/>
      <c r="L153" s="30"/>
      <c r="M153" s="245"/>
      <c r="N153" s="246" t="s">
        <v>44</v>
      </c>
      <c r="O153" s="74"/>
      <c r="P153" s="247" t="n">
        <f aca="false">O153*H153</f>
        <v>0</v>
      </c>
      <c r="Q153" s="247" t="n">
        <v>0</v>
      </c>
      <c r="R153" s="247" t="n">
        <f aca="false">Q153*H153</f>
        <v>0</v>
      </c>
      <c r="S153" s="247" t="n">
        <v>0</v>
      </c>
      <c r="T153" s="248" t="n">
        <f aca="false">S153*H153</f>
        <v>0</v>
      </c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R153" s="249" t="s">
        <v>256</v>
      </c>
      <c r="AT153" s="249" t="s">
        <v>162</v>
      </c>
      <c r="AU153" s="249" t="s">
        <v>86</v>
      </c>
      <c r="AY153" s="3" t="s">
        <v>160</v>
      </c>
      <c r="BE153" s="250" t="n">
        <f aca="false">IF(N153="základní",J153,0)</f>
        <v>0</v>
      </c>
      <c r="BF153" s="250" t="n">
        <f aca="false">IF(N153="snížená",J153,0)</f>
        <v>0</v>
      </c>
      <c r="BG153" s="250" t="n">
        <f aca="false">IF(N153="zákl. přenesená",J153,0)</f>
        <v>0</v>
      </c>
      <c r="BH153" s="250" t="n">
        <f aca="false">IF(N153="sníž. přenesená",J153,0)</f>
        <v>0</v>
      </c>
      <c r="BI153" s="250" t="n">
        <f aca="false">IF(N153="nulová",J153,0)</f>
        <v>0</v>
      </c>
      <c r="BJ153" s="3" t="s">
        <v>86</v>
      </c>
      <c r="BK153" s="250" t="n">
        <f aca="false">ROUND(I153*H153,2)</f>
        <v>0</v>
      </c>
      <c r="BL153" s="3" t="s">
        <v>256</v>
      </c>
      <c r="BM153" s="249" t="s">
        <v>691</v>
      </c>
    </row>
    <row r="154" s="31" customFormat="true" ht="16.5" hidden="false" customHeight="true" outlineLevel="0" collapsed="false">
      <c r="A154" s="24"/>
      <c r="B154" s="25"/>
      <c r="C154" s="237" t="s">
        <v>316</v>
      </c>
      <c r="D154" s="237" t="s">
        <v>162</v>
      </c>
      <c r="E154" s="238" t="s">
        <v>2831</v>
      </c>
      <c r="F154" s="239" t="s">
        <v>2832</v>
      </c>
      <c r="G154" s="240" t="s">
        <v>2683</v>
      </c>
      <c r="H154" s="241" t="n">
        <v>12.04</v>
      </c>
      <c r="I154" s="242"/>
      <c r="J154" s="243" t="n">
        <f aca="false">ROUND(I154*H154,2)</f>
        <v>0</v>
      </c>
      <c r="K154" s="244"/>
      <c r="L154" s="30"/>
      <c r="M154" s="245"/>
      <c r="N154" s="246" t="s">
        <v>44</v>
      </c>
      <c r="O154" s="74"/>
      <c r="P154" s="247" t="n">
        <f aca="false">O154*H154</f>
        <v>0</v>
      </c>
      <c r="Q154" s="247" t="n">
        <v>0</v>
      </c>
      <c r="R154" s="247" t="n">
        <f aca="false">Q154*H154</f>
        <v>0</v>
      </c>
      <c r="S154" s="247" t="n">
        <v>0</v>
      </c>
      <c r="T154" s="248" t="n">
        <f aca="false">S154*H154</f>
        <v>0</v>
      </c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R154" s="249" t="s">
        <v>256</v>
      </c>
      <c r="AT154" s="249" t="s">
        <v>162</v>
      </c>
      <c r="AU154" s="249" t="s">
        <v>86</v>
      </c>
      <c r="AY154" s="3" t="s">
        <v>160</v>
      </c>
      <c r="BE154" s="250" t="n">
        <f aca="false">IF(N154="základní",J154,0)</f>
        <v>0</v>
      </c>
      <c r="BF154" s="250" t="n">
        <f aca="false">IF(N154="snížená",J154,0)</f>
        <v>0</v>
      </c>
      <c r="BG154" s="250" t="n">
        <f aca="false">IF(N154="zákl. přenesená",J154,0)</f>
        <v>0</v>
      </c>
      <c r="BH154" s="250" t="n">
        <f aca="false">IF(N154="sníž. přenesená",J154,0)</f>
        <v>0</v>
      </c>
      <c r="BI154" s="250" t="n">
        <f aca="false">IF(N154="nulová",J154,0)</f>
        <v>0</v>
      </c>
      <c r="BJ154" s="3" t="s">
        <v>86</v>
      </c>
      <c r="BK154" s="250" t="n">
        <f aca="false">ROUND(I154*H154,2)</f>
        <v>0</v>
      </c>
      <c r="BL154" s="3" t="s">
        <v>256</v>
      </c>
      <c r="BM154" s="249" t="s">
        <v>699</v>
      </c>
    </row>
    <row r="155" s="31" customFormat="true" ht="21.75" hidden="false" customHeight="true" outlineLevel="0" collapsed="false">
      <c r="A155" s="24"/>
      <c r="B155" s="25"/>
      <c r="C155" s="237" t="s">
        <v>324</v>
      </c>
      <c r="D155" s="237" t="s">
        <v>162</v>
      </c>
      <c r="E155" s="238" t="s">
        <v>2833</v>
      </c>
      <c r="F155" s="239" t="s">
        <v>2834</v>
      </c>
      <c r="G155" s="240" t="s">
        <v>363</v>
      </c>
      <c r="H155" s="298"/>
      <c r="I155" s="242"/>
      <c r="J155" s="243" t="n">
        <f aca="false">ROUND(I155*H155,2)</f>
        <v>0</v>
      </c>
      <c r="K155" s="244"/>
      <c r="L155" s="30"/>
      <c r="M155" s="245"/>
      <c r="N155" s="246" t="s">
        <v>44</v>
      </c>
      <c r="O155" s="74"/>
      <c r="P155" s="247" t="n">
        <f aca="false">O155*H155</f>
        <v>0</v>
      </c>
      <c r="Q155" s="247" t="n">
        <v>0</v>
      </c>
      <c r="R155" s="247" t="n">
        <f aca="false">Q155*H155</f>
        <v>0</v>
      </c>
      <c r="S155" s="247" t="n">
        <v>0</v>
      </c>
      <c r="T155" s="248" t="n">
        <f aca="false">S155*H155</f>
        <v>0</v>
      </c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R155" s="249" t="s">
        <v>256</v>
      </c>
      <c r="AT155" s="249" t="s">
        <v>162</v>
      </c>
      <c r="AU155" s="249" t="s">
        <v>86</v>
      </c>
      <c r="AY155" s="3" t="s">
        <v>160</v>
      </c>
      <c r="BE155" s="250" t="n">
        <f aca="false">IF(N155="základní",J155,0)</f>
        <v>0</v>
      </c>
      <c r="BF155" s="250" t="n">
        <f aca="false">IF(N155="snížená",J155,0)</f>
        <v>0</v>
      </c>
      <c r="BG155" s="250" t="n">
        <f aca="false">IF(N155="zákl. přenesená",J155,0)</f>
        <v>0</v>
      </c>
      <c r="BH155" s="250" t="n">
        <f aca="false">IF(N155="sníž. přenesená",J155,0)</f>
        <v>0</v>
      </c>
      <c r="BI155" s="250" t="n">
        <f aca="false">IF(N155="nulová",J155,0)</f>
        <v>0</v>
      </c>
      <c r="BJ155" s="3" t="s">
        <v>86</v>
      </c>
      <c r="BK155" s="250" t="n">
        <f aca="false">ROUND(I155*H155,2)</f>
        <v>0</v>
      </c>
      <c r="BL155" s="3" t="s">
        <v>256</v>
      </c>
      <c r="BM155" s="249" t="s">
        <v>2835</v>
      </c>
    </row>
    <row r="156" s="220" customFormat="true" ht="25.9" hidden="false" customHeight="true" outlineLevel="0" collapsed="false">
      <c r="B156" s="221"/>
      <c r="C156" s="222"/>
      <c r="D156" s="223" t="s">
        <v>78</v>
      </c>
      <c r="E156" s="224" t="s">
        <v>2836</v>
      </c>
      <c r="F156" s="224" t="s">
        <v>2837</v>
      </c>
      <c r="G156" s="222"/>
      <c r="H156" s="222"/>
      <c r="I156" s="225"/>
      <c r="J156" s="226" t="n">
        <f aca="false">BK156</f>
        <v>0</v>
      </c>
      <c r="K156" s="222"/>
      <c r="L156" s="227"/>
      <c r="M156" s="228"/>
      <c r="N156" s="229"/>
      <c r="O156" s="229"/>
      <c r="P156" s="230" t="n">
        <f aca="false">SUM(P157:P165)</f>
        <v>0</v>
      </c>
      <c r="Q156" s="229"/>
      <c r="R156" s="230" t="n">
        <f aca="false">SUM(R157:R165)</f>
        <v>0</v>
      </c>
      <c r="S156" s="229"/>
      <c r="T156" s="231" t="n">
        <f aca="false">SUM(T157:T165)</f>
        <v>0</v>
      </c>
      <c r="AR156" s="232" t="s">
        <v>88</v>
      </c>
      <c r="AT156" s="233" t="s">
        <v>78</v>
      </c>
      <c r="AU156" s="233" t="s">
        <v>79</v>
      </c>
      <c r="AY156" s="232" t="s">
        <v>160</v>
      </c>
      <c r="BK156" s="234" t="n">
        <f aca="false">SUM(BK157:BK165)</f>
        <v>0</v>
      </c>
    </row>
    <row r="157" s="31" customFormat="true" ht="16.5" hidden="false" customHeight="true" outlineLevel="0" collapsed="false">
      <c r="A157" s="24"/>
      <c r="B157" s="25"/>
      <c r="C157" s="237" t="s">
        <v>328</v>
      </c>
      <c r="D157" s="237" t="s">
        <v>162</v>
      </c>
      <c r="E157" s="238" t="s">
        <v>2838</v>
      </c>
      <c r="F157" s="239" t="s">
        <v>2839</v>
      </c>
      <c r="G157" s="240" t="s">
        <v>262</v>
      </c>
      <c r="H157" s="241" t="n">
        <v>66.22</v>
      </c>
      <c r="I157" s="242"/>
      <c r="J157" s="243" t="n">
        <f aca="false">ROUND(I157*H157,2)</f>
        <v>0</v>
      </c>
      <c r="K157" s="244"/>
      <c r="L157" s="30"/>
      <c r="M157" s="245"/>
      <c r="N157" s="246" t="s">
        <v>44</v>
      </c>
      <c r="O157" s="74"/>
      <c r="P157" s="247" t="n">
        <f aca="false">O157*H157</f>
        <v>0</v>
      </c>
      <c r="Q157" s="247" t="n">
        <v>0</v>
      </c>
      <c r="R157" s="247" t="n">
        <f aca="false">Q157*H157</f>
        <v>0</v>
      </c>
      <c r="S157" s="247" t="n">
        <v>0</v>
      </c>
      <c r="T157" s="248" t="n">
        <f aca="false">S157*H157</f>
        <v>0</v>
      </c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R157" s="249" t="s">
        <v>256</v>
      </c>
      <c r="AT157" s="249" t="s">
        <v>162</v>
      </c>
      <c r="AU157" s="249" t="s">
        <v>86</v>
      </c>
      <c r="AY157" s="3" t="s">
        <v>160</v>
      </c>
      <c r="BE157" s="250" t="n">
        <f aca="false">IF(N157="základní",J157,0)</f>
        <v>0</v>
      </c>
      <c r="BF157" s="250" t="n">
        <f aca="false">IF(N157="snížená",J157,0)</f>
        <v>0</v>
      </c>
      <c r="BG157" s="250" t="n">
        <f aca="false">IF(N157="zákl. přenesená",J157,0)</f>
        <v>0</v>
      </c>
      <c r="BH157" s="250" t="n">
        <f aca="false">IF(N157="sníž. přenesená",J157,0)</f>
        <v>0</v>
      </c>
      <c r="BI157" s="250" t="n">
        <f aca="false">IF(N157="nulová",J157,0)</f>
        <v>0</v>
      </c>
      <c r="BJ157" s="3" t="s">
        <v>86</v>
      </c>
      <c r="BK157" s="250" t="n">
        <f aca="false">ROUND(I157*H157,2)</f>
        <v>0</v>
      </c>
      <c r="BL157" s="3" t="s">
        <v>256</v>
      </c>
      <c r="BM157" s="249" t="s">
        <v>707</v>
      </c>
    </row>
    <row r="158" s="31" customFormat="true" ht="16.5" hidden="false" customHeight="true" outlineLevel="0" collapsed="false">
      <c r="A158" s="24"/>
      <c r="B158" s="25"/>
      <c r="C158" s="237" t="s">
        <v>333</v>
      </c>
      <c r="D158" s="237" t="s">
        <v>162</v>
      </c>
      <c r="E158" s="238" t="s">
        <v>2840</v>
      </c>
      <c r="F158" s="239" t="s">
        <v>2841</v>
      </c>
      <c r="G158" s="240" t="s">
        <v>262</v>
      </c>
      <c r="H158" s="241" t="n">
        <v>78.26</v>
      </c>
      <c r="I158" s="242"/>
      <c r="J158" s="243" t="n">
        <f aca="false">ROUND(I158*H158,2)</f>
        <v>0</v>
      </c>
      <c r="K158" s="244"/>
      <c r="L158" s="30"/>
      <c r="M158" s="245"/>
      <c r="N158" s="246" t="s">
        <v>44</v>
      </c>
      <c r="O158" s="74"/>
      <c r="P158" s="247" t="n">
        <f aca="false">O158*H158</f>
        <v>0</v>
      </c>
      <c r="Q158" s="247" t="n">
        <v>0</v>
      </c>
      <c r="R158" s="247" t="n">
        <f aca="false">Q158*H158</f>
        <v>0</v>
      </c>
      <c r="S158" s="247" t="n">
        <v>0</v>
      </c>
      <c r="T158" s="248" t="n">
        <f aca="false">S158*H158</f>
        <v>0</v>
      </c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R158" s="249" t="s">
        <v>256</v>
      </c>
      <c r="AT158" s="249" t="s">
        <v>162</v>
      </c>
      <c r="AU158" s="249" t="s">
        <v>86</v>
      </c>
      <c r="AY158" s="3" t="s">
        <v>160</v>
      </c>
      <c r="BE158" s="250" t="n">
        <f aca="false">IF(N158="základní",J158,0)</f>
        <v>0</v>
      </c>
      <c r="BF158" s="250" t="n">
        <f aca="false">IF(N158="snížená",J158,0)</f>
        <v>0</v>
      </c>
      <c r="BG158" s="250" t="n">
        <f aca="false">IF(N158="zákl. přenesená",J158,0)</f>
        <v>0</v>
      </c>
      <c r="BH158" s="250" t="n">
        <f aca="false">IF(N158="sníž. přenesená",J158,0)</f>
        <v>0</v>
      </c>
      <c r="BI158" s="250" t="n">
        <f aca="false">IF(N158="nulová",J158,0)</f>
        <v>0</v>
      </c>
      <c r="BJ158" s="3" t="s">
        <v>86</v>
      </c>
      <c r="BK158" s="250" t="n">
        <f aca="false">ROUND(I158*H158,2)</f>
        <v>0</v>
      </c>
      <c r="BL158" s="3" t="s">
        <v>256</v>
      </c>
      <c r="BM158" s="249" t="s">
        <v>723</v>
      </c>
    </row>
    <row r="159" s="31" customFormat="true" ht="16.5" hidden="false" customHeight="true" outlineLevel="0" collapsed="false">
      <c r="A159" s="24"/>
      <c r="B159" s="25"/>
      <c r="C159" s="237" t="s">
        <v>337</v>
      </c>
      <c r="D159" s="237" t="s">
        <v>162</v>
      </c>
      <c r="E159" s="238" t="s">
        <v>2842</v>
      </c>
      <c r="F159" s="239" t="s">
        <v>2843</v>
      </c>
      <c r="G159" s="240" t="s">
        <v>262</v>
      </c>
      <c r="H159" s="241" t="n">
        <v>30.1</v>
      </c>
      <c r="I159" s="242"/>
      <c r="J159" s="243" t="n">
        <f aca="false">ROUND(I159*H159,2)</f>
        <v>0</v>
      </c>
      <c r="K159" s="244"/>
      <c r="L159" s="30"/>
      <c r="M159" s="245"/>
      <c r="N159" s="246" t="s">
        <v>44</v>
      </c>
      <c r="O159" s="74"/>
      <c r="P159" s="247" t="n">
        <f aca="false">O159*H159</f>
        <v>0</v>
      </c>
      <c r="Q159" s="247" t="n">
        <v>0</v>
      </c>
      <c r="R159" s="247" t="n">
        <f aca="false">Q159*H159</f>
        <v>0</v>
      </c>
      <c r="S159" s="247" t="n">
        <v>0</v>
      </c>
      <c r="T159" s="248" t="n">
        <f aca="false">S159*H159</f>
        <v>0</v>
      </c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R159" s="249" t="s">
        <v>256</v>
      </c>
      <c r="AT159" s="249" t="s">
        <v>162</v>
      </c>
      <c r="AU159" s="249" t="s">
        <v>86</v>
      </c>
      <c r="AY159" s="3" t="s">
        <v>160</v>
      </c>
      <c r="BE159" s="250" t="n">
        <f aca="false">IF(N159="základní",J159,0)</f>
        <v>0</v>
      </c>
      <c r="BF159" s="250" t="n">
        <f aca="false">IF(N159="snížená",J159,0)</f>
        <v>0</v>
      </c>
      <c r="BG159" s="250" t="n">
        <f aca="false">IF(N159="zákl. přenesená",J159,0)</f>
        <v>0</v>
      </c>
      <c r="BH159" s="250" t="n">
        <f aca="false">IF(N159="sníž. přenesená",J159,0)</f>
        <v>0</v>
      </c>
      <c r="BI159" s="250" t="n">
        <f aca="false">IF(N159="nulová",J159,0)</f>
        <v>0</v>
      </c>
      <c r="BJ159" s="3" t="s">
        <v>86</v>
      </c>
      <c r="BK159" s="250" t="n">
        <f aca="false">ROUND(I159*H159,2)</f>
        <v>0</v>
      </c>
      <c r="BL159" s="3" t="s">
        <v>256</v>
      </c>
      <c r="BM159" s="249" t="s">
        <v>742</v>
      </c>
    </row>
    <row r="160" s="31" customFormat="true" ht="16.5" hidden="false" customHeight="true" outlineLevel="0" collapsed="false">
      <c r="A160" s="24"/>
      <c r="B160" s="25"/>
      <c r="C160" s="237" t="s">
        <v>331</v>
      </c>
      <c r="D160" s="237" t="s">
        <v>162</v>
      </c>
      <c r="E160" s="238" t="s">
        <v>2844</v>
      </c>
      <c r="F160" s="239" t="s">
        <v>2845</v>
      </c>
      <c r="G160" s="240" t="s">
        <v>221</v>
      </c>
      <c r="H160" s="241" t="n">
        <v>12.04</v>
      </c>
      <c r="I160" s="242"/>
      <c r="J160" s="243" t="n">
        <f aca="false">ROUND(I160*H160,2)</f>
        <v>0</v>
      </c>
      <c r="K160" s="244"/>
      <c r="L160" s="30"/>
      <c r="M160" s="245"/>
      <c r="N160" s="246" t="s">
        <v>44</v>
      </c>
      <c r="O160" s="74"/>
      <c r="P160" s="247" t="n">
        <f aca="false">O160*H160</f>
        <v>0</v>
      </c>
      <c r="Q160" s="247" t="n">
        <v>0</v>
      </c>
      <c r="R160" s="247" t="n">
        <f aca="false">Q160*H160</f>
        <v>0</v>
      </c>
      <c r="S160" s="247" t="n">
        <v>0</v>
      </c>
      <c r="T160" s="248" t="n">
        <f aca="false">S160*H160</f>
        <v>0</v>
      </c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R160" s="249" t="s">
        <v>256</v>
      </c>
      <c r="AT160" s="249" t="s">
        <v>162</v>
      </c>
      <c r="AU160" s="249" t="s">
        <v>86</v>
      </c>
      <c r="AY160" s="3" t="s">
        <v>160</v>
      </c>
      <c r="BE160" s="250" t="n">
        <f aca="false">IF(N160="základní",J160,0)</f>
        <v>0</v>
      </c>
      <c r="BF160" s="250" t="n">
        <f aca="false">IF(N160="snížená",J160,0)</f>
        <v>0</v>
      </c>
      <c r="BG160" s="250" t="n">
        <f aca="false">IF(N160="zákl. přenesená",J160,0)</f>
        <v>0</v>
      </c>
      <c r="BH160" s="250" t="n">
        <f aca="false">IF(N160="sníž. přenesená",J160,0)</f>
        <v>0</v>
      </c>
      <c r="BI160" s="250" t="n">
        <f aca="false">IF(N160="nulová",J160,0)</f>
        <v>0</v>
      </c>
      <c r="BJ160" s="3" t="s">
        <v>86</v>
      </c>
      <c r="BK160" s="250" t="n">
        <f aca="false">ROUND(I160*H160,2)</f>
        <v>0</v>
      </c>
      <c r="BL160" s="3" t="s">
        <v>256</v>
      </c>
      <c r="BM160" s="249" t="s">
        <v>750</v>
      </c>
    </row>
    <row r="161" s="31" customFormat="true" ht="16.5" hidden="false" customHeight="true" outlineLevel="0" collapsed="false">
      <c r="A161" s="24"/>
      <c r="B161" s="25"/>
      <c r="C161" s="237" t="s">
        <v>344</v>
      </c>
      <c r="D161" s="237" t="s">
        <v>162</v>
      </c>
      <c r="E161" s="238" t="s">
        <v>2846</v>
      </c>
      <c r="F161" s="239" t="s">
        <v>2847</v>
      </c>
      <c r="G161" s="240" t="s">
        <v>262</v>
      </c>
      <c r="H161" s="241" t="n">
        <v>21.07</v>
      </c>
      <c r="I161" s="242"/>
      <c r="J161" s="243" t="n">
        <f aca="false">ROUND(I161*H161,2)</f>
        <v>0</v>
      </c>
      <c r="K161" s="244"/>
      <c r="L161" s="30"/>
      <c r="M161" s="245"/>
      <c r="N161" s="246" t="s">
        <v>44</v>
      </c>
      <c r="O161" s="74"/>
      <c r="P161" s="247" t="n">
        <f aca="false">O161*H161</f>
        <v>0</v>
      </c>
      <c r="Q161" s="247" t="n">
        <v>0</v>
      </c>
      <c r="R161" s="247" t="n">
        <f aca="false">Q161*H161</f>
        <v>0</v>
      </c>
      <c r="S161" s="247" t="n">
        <v>0</v>
      </c>
      <c r="T161" s="248" t="n">
        <f aca="false">S161*H161</f>
        <v>0</v>
      </c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R161" s="249" t="s">
        <v>256</v>
      </c>
      <c r="AT161" s="249" t="s">
        <v>162</v>
      </c>
      <c r="AU161" s="249" t="s">
        <v>86</v>
      </c>
      <c r="AY161" s="3" t="s">
        <v>160</v>
      </c>
      <c r="BE161" s="250" t="n">
        <f aca="false">IF(N161="základní",J161,0)</f>
        <v>0</v>
      </c>
      <c r="BF161" s="250" t="n">
        <f aca="false">IF(N161="snížená",J161,0)</f>
        <v>0</v>
      </c>
      <c r="BG161" s="250" t="n">
        <f aca="false">IF(N161="zákl. přenesená",J161,0)</f>
        <v>0</v>
      </c>
      <c r="BH161" s="250" t="n">
        <f aca="false">IF(N161="sníž. přenesená",J161,0)</f>
        <v>0</v>
      </c>
      <c r="BI161" s="250" t="n">
        <f aca="false">IF(N161="nulová",J161,0)</f>
        <v>0</v>
      </c>
      <c r="BJ161" s="3" t="s">
        <v>86</v>
      </c>
      <c r="BK161" s="250" t="n">
        <f aca="false">ROUND(I161*H161,2)</f>
        <v>0</v>
      </c>
      <c r="BL161" s="3" t="s">
        <v>256</v>
      </c>
      <c r="BM161" s="249" t="s">
        <v>762</v>
      </c>
    </row>
    <row r="162" s="31" customFormat="true" ht="16.5" hidden="false" customHeight="true" outlineLevel="0" collapsed="false">
      <c r="A162" s="24"/>
      <c r="B162" s="25"/>
      <c r="C162" s="237" t="s">
        <v>348</v>
      </c>
      <c r="D162" s="237" t="s">
        <v>162</v>
      </c>
      <c r="E162" s="238" t="s">
        <v>2848</v>
      </c>
      <c r="F162" s="239" t="s">
        <v>2849</v>
      </c>
      <c r="G162" s="240" t="s">
        <v>262</v>
      </c>
      <c r="H162" s="241" t="n">
        <v>6.02</v>
      </c>
      <c r="I162" s="242"/>
      <c r="J162" s="243" t="n">
        <f aca="false">ROUND(I162*H162,2)</f>
        <v>0</v>
      </c>
      <c r="K162" s="244"/>
      <c r="L162" s="30"/>
      <c r="M162" s="245"/>
      <c r="N162" s="246" t="s">
        <v>44</v>
      </c>
      <c r="O162" s="74"/>
      <c r="P162" s="247" t="n">
        <f aca="false">O162*H162</f>
        <v>0</v>
      </c>
      <c r="Q162" s="247" t="n">
        <v>0</v>
      </c>
      <c r="R162" s="247" t="n">
        <f aca="false">Q162*H162</f>
        <v>0</v>
      </c>
      <c r="S162" s="247" t="n">
        <v>0</v>
      </c>
      <c r="T162" s="248" t="n">
        <f aca="false">S162*H162</f>
        <v>0</v>
      </c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R162" s="249" t="s">
        <v>256</v>
      </c>
      <c r="AT162" s="249" t="s">
        <v>162</v>
      </c>
      <c r="AU162" s="249" t="s">
        <v>86</v>
      </c>
      <c r="AY162" s="3" t="s">
        <v>160</v>
      </c>
      <c r="BE162" s="250" t="n">
        <f aca="false">IF(N162="základní",J162,0)</f>
        <v>0</v>
      </c>
      <c r="BF162" s="250" t="n">
        <f aca="false">IF(N162="snížená",J162,0)</f>
        <v>0</v>
      </c>
      <c r="BG162" s="250" t="n">
        <f aca="false">IF(N162="zákl. přenesená",J162,0)</f>
        <v>0</v>
      </c>
      <c r="BH162" s="250" t="n">
        <f aca="false">IF(N162="sníž. přenesená",J162,0)</f>
        <v>0</v>
      </c>
      <c r="BI162" s="250" t="n">
        <f aca="false">IF(N162="nulová",J162,0)</f>
        <v>0</v>
      </c>
      <c r="BJ162" s="3" t="s">
        <v>86</v>
      </c>
      <c r="BK162" s="250" t="n">
        <f aca="false">ROUND(I162*H162,2)</f>
        <v>0</v>
      </c>
      <c r="BL162" s="3" t="s">
        <v>256</v>
      </c>
      <c r="BM162" s="249" t="s">
        <v>772</v>
      </c>
    </row>
    <row r="163" s="31" customFormat="true" ht="16.5" hidden="false" customHeight="true" outlineLevel="0" collapsed="false">
      <c r="A163" s="24"/>
      <c r="B163" s="25"/>
      <c r="C163" s="237" t="s">
        <v>352</v>
      </c>
      <c r="D163" s="237" t="s">
        <v>162</v>
      </c>
      <c r="E163" s="238" t="s">
        <v>2850</v>
      </c>
      <c r="F163" s="239" t="s">
        <v>2851</v>
      </c>
      <c r="G163" s="240" t="s">
        <v>259</v>
      </c>
      <c r="H163" s="241" t="n">
        <v>32.508</v>
      </c>
      <c r="I163" s="242"/>
      <c r="J163" s="243" t="n">
        <f aca="false">ROUND(I163*H163,2)</f>
        <v>0</v>
      </c>
      <c r="K163" s="244"/>
      <c r="L163" s="30"/>
      <c r="M163" s="245"/>
      <c r="N163" s="246" t="s">
        <v>44</v>
      </c>
      <c r="O163" s="74"/>
      <c r="P163" s="247" t="n">
        <f aca="false">O163*H163</f>
        <v>0</v>
      </c>
      <c r="Q163" s="247" t="n">
        <v>0</v>
      </c>
      <c r="R163" s="247" t="n">
        <f aca="false">Q163*H163</f>
        <v>0</v>
      </c>
      <c r="S163" s="247" t="n">
        <v>0</v>
      </c>
      <c r="T163" s="248" t="n">
        <f aca="false">S163*H163</f>
        <v>0</v>
      </c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R163" s="249" t="s">
        <v>256</v>
      </c>
      <c r="AT163" s="249" t="s">
        <v>162</v>
      </c>
      <c r="AU163" s="249" t="s">
        <v>86</v>
      </c>
      <c r="AY163" s="3" t="s">
        <v>160</v>
      </c>
      <c r="BE163" s="250" t="n">
        <f aca="false">IF(N163="základní",J163,0)</f>
        <v>0</v>
      </c>
      <c r="BF163" s="250" t="n">
        <f aca="false">IF(N163="snížená",J163,0)</f>
        <v>0</v>
      </c>
      <c r="BG163" s="250" t="n">
        <f aca="false">IF(N163="zákl. přenesená",J163,0)</f>
        <v>0</v>
      </c>
      <c r="BH163" s="250" t="n">
        <f aca="false">IF(N163="sníž. přenesená",J163,0)</f>
        <v>0</v>
      </c>
      <c r="BI163" s="250" t="n">
        <f aca="false">IF(N163="nulová",J163,0)</f>
        <v>0</v>
      </c>
      <c r="BJ163" s="3" t="s">
        <v>86</v>
      </c>
      <c r="BK163" s="250" t="n">
        <f aca="false">ROUND(I163*H163,2)</f>
        <v>0</v>
      </c>
      <c r="BL163" s="3" t="s">
        <v>256</v>
      </c>
      <c r="BM163" s="249" t="s">
        <v>787</v>
      </c>
    </row>
    <row r="164" s="31" customFormat="true" ht="16.5" hidden="false" customHeight="true" outlineLevel="0" collapsed="false">
      <c r="A164" s="24"/>
      <c r="B164" s="25"/>
      <c r="C164" s="237" t="s">
        <v>356</v>
      </c>
      <c r="D164" s="237" t="s">
        <v>162</v>
      </c>
      <c r="E164" s="238" t="s">
        <v>2852</v>
      </c>
      <c r="F164" s="239" t="s">
        <v>2853</v>
      </c>
      <c r="G164" s="240" t="s">
        <v>221</v>
      </c>
      <c r="H164" s="241" t="n">
        <v>213.71</v>
      </c>
      <c r="I164" s="242"/>
      <c r="J164" s="243" t="n">
        <f aca="false">ROUND(I164*H164,2)</f>
        <v>0</v>
      </c>
      <c r="K164" s="244"/>
      <c r="L164" s="30"/>
      <c r="M164" s="245"/>
      <c r="N164" s="246" t="s">
        <v>44</v>
      </c>
      <c r="O164" s="74"/>
      <c r="P164" s="247" t="n">
        <f aca="false">O164*H164</f>
        <v>0</v>
      </c>
      <c r="Q164" s="247" t="n">
        <v>0</v>
      </c>
      <c r="R164" s="247" t="n">
        <f aca="false">Q164*H164</f>
        <v>0</v>
      </c>
      <c r="S164" s="247" t="n">
        <v>0</v>
      </c>
      <c r="T164" s="248" t="n">
        <f aca="false">S164*H164</f>
        <v>0</v>
      </c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R164" s="249" t="s">
        <v>256</v>
      </c>
      <c r="AT164" s="249" t="s">
        <v>162</v>
      </c>
      <c r="AU164" s="249" t="s">
        <v>86</v>
      </c>
      <c r="AY164" s="3" t="s">
        <v>160</v>
      </c>
      <c r="BE164" s="250" t="n">
        <f aca="false">IF(N164="základní",J164,0)</f>
        <v>0</v>
      </c>
      <c r="BF164" s="250" t="n">
        <f aca="false">IF(N164="snížená",J164,0)</f>
        <v>0</v>
      </c>
      <c r="BG164" s="250" t="n">
        <f aca="false">IF(N164="zákl. přenesená",J164,0)</f>
        <v>0</v>
      </c>
      <c r="BH164" s="250" t="n">
        <f aca="false">IF(N164="sníž. přenesená",J164,0)</f>
        <v>0</v>
      </c>
      <c r="BI164" s="250" t="n">
        <f aca="false">IF(N164="nulová",J164,0)</f>
        <v>0</v>
      </c>
      <c r="BJ164" s="3" t="s">
        <v>86</v>
      </c>
      <c r="BK164" s="250" t="n">
        <f aca="false">ROUND(I164*H164,2)</f>
        <v>0</v>
      </c>
      <c r="BL164" s="3" t="s">
        <v>256</v>
      </c>
      <c r="BM164" s="249" t="s">
        <v>797</v>
      </c>
    </row>
    <row r="165" s="31" customFormat="true" ht="21.75" hidden="false" customHeight="true" outlineLevel="0" collapsed="false">
      <c r="A165" s="24"/>
      <c r="B165" s="25"/>
      <c r="C165" s="237" t="s">
        <v>360</v>
      </c>
      <c r="D165" s="237" t="s">
        <v>162</v>
      </c>
      <c r="E165" s="238" t="s">
        <v>2854</v>
      </c>
      <c r="F165" s="239" t="s">
        <v>2855</v>
      </c>
      <c r="G165" s="240" t="s">
        <v>363</v>
      </c>
      <c r="H165" s="298"/>
      <c r="I165" s="242"/>
      <c r="J165" s="243" t="n">
        <f aca="false">ROUND(I165*H165,2)</f>
        <v>0</v>
      </c>
      <c r="K165" s="244"/>
      <c r="L165" s="30"/>
      <c r="M165" s="245"/>
      <c r="N165" s="246" t="s">
        <v>44</v>
      </c>
      <c r="O165" s="74"/>
      <c r="P165" s="247" t="n">
        <f aca="false">O165*H165</f>
        <v>0</v>
      </c>
      <c r="Q165" s="247" t="n">
        <v>0</v>
      </c>
      <c r="R165" s="247" t="n">
        <f aca="false">Q165*H165</f>
        <v>0</v>
      </c>
      <c r="S165" s="247" t="n">
        <v>0</v>
      </c>
      <c r="T165" s="248" t="n">
        <f aca="false">S165*H165</f>
        <v>0</v>
      </c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R165" s="249" t="s">
        <v>256</v>
      </c>
      <c r="AT165" s="249" t="s">
        <v>162</v>
      </c>
      <c r="AU165" s="249" t="s">
        <v>86</v>
      </c>
      <c r="AY165" s="3" t="s">
        <v>160</v>
      </c>
      <c r="BE165" s="250" t="n">
        <f aca="false">IF(N165="základní",J165,0)</f>
        <v>0</v>
      </c>
      <c r="BF165" s="250" t="n">
        <f aca="false">IF(N165="snížená",J165,0)</f>
        <v>0</v>
      </c>
      <c r="BG165" s="250" t="n">
        <f aca="false">IF(N165="zákl. přenesená",J165,0)</f>
        <v>0</v>
      </c>
      <c r="BH165" s="250" t="n">
        <f aca="false">IF(N165="sníž. přenesená",J165,0)</f>
        <v>0</v>
      </c>
      <c r="BI165" s="250" t="n">
        <f aca="false">IF(N165="nulová",J165,0)</f>
        <v>0</v>
      </c>
      <c r="BJ165" s="3" t="s">
        <v>86</v>
      </c>
      <c r="BK165" s="250" t="n">
        <f aca="false">ROUND(I165*H165,2)</f>
        <v>0</v>
      </c>
      <c r="BL165" s="3" t="s">
        <v>256</v>
      </c>
      <c r="BM165" s="249" t="s">
        <v>2856</v>
      </c>
    </row>
    <row r="166" s="220" customFormat="true" ht="25.9" hidden="false" customHeight="true" outlineLevel="0" collapsed="false">
      <c r="B166" s="221"/>
      <c r="C166" s="222"/>
      <c r="D166" s="223" t="s">
        <v>78</v>
      </c>
      <c r="E166" s="224" t="s">
        <v>2857</v>
      </c>
      <c r="F166" s="224" t="s">
        <v>2858</v>
      </c>
      <c r="G166" s="222"/>
      <c r="H166" s="222"/>
      <c r="I166" s="225"/>
      <c r="J166" s="226" t="n">
        <f aca="false">BK166</f>
        <v>0</v>
      </c>
      <c r="K166" s="222"/>
      <c r="L166" s="227"/>
      <c r="M166" s="228"/>
      <c r="N166" s="229"/>
      <c r="O166" s="229"/>
      <c r="P166" s="230" t="n">
        <f aca="false">SUM(P167:P189)</f>
        <v>0</v>
      </c>
      <c r="Q166" s="229"/>
      <c r="R166" s="230" t="n">
        <f aca="false">SUM(R167:R189)</f>
        <v>0</v>
      </c>
      <c r="S166" s="229"/>
      <c r="T166" s="231" t="n">
        <f aca="false">SUM(T167:T189)</f>
        <v>0</v>
      </c>
      <c r="AR166" s="232" t="s">
        <v>88</v>
      </c>
      <c r="AT166" s="233" t="s">
        <v>78</v>
      </c>
      <c r="AU166" s="233" t="s">
        <v>79</v>
      </c>
      <c r="AY166" s="232" t="s">
        <v>160</v>
      </c>
      <c r="BK166" s="234" t="n">
        <f aca="false">SUM(BK167:BK189)</f>
        <v>0</v>
      </c>
    </row>
    <row r="167" s="31" customFormat="true" ht="16.5" hidden="false" customHeight="true" outlineLevel="0" collapsed="false">
      <c r="A167" s="24"/>
      <c r="B167" s="25"/>
      <c r="C167" s="237" t="s">
        <v>367</v>
      </c>
      <c r="D167" s="237" t="s">
        <v>162</v>
      </c>
      <c r="E167" s="238" t="s">
        <v>2859</v>
      </c>
      <c r="F167" s="239" t="s">
        <v>2860</v>
      </c>
      <c r="G167" s="240" t="s">
        <v>259</v>
      </c>
      <c r="H167" s="241" t="n">
        <v>7.224</v>
      </c>
      <c r="I167" s="242"/>
      <c r="J167" s="243" t="n">
        <f aca="false">ROUND(I167*H167,2)</f>
        <v>0</v>
      </c>
      <c r="K167" s="244"/>
      <c r="L167" s="30"/>
      <c r="M167" s="245"/>
      <c r="N167" s="246" t="s">
        <v>44</v>
      </c>
      <c r="O167" s="74"/>
      <c r="P167" s="247" t="n">
        <f aca="false">O167*H167</f>
        <v>0</v>
      </c>
      <c r="Q167" s="247" t="n">
        <v>0</v>
      </c>
      <c r="R167" s="247" t="n">
        <f aca="false">Q167*H167</f>
        <v>0</v>
      </c>
      <c r="S167" s="247" t="n">
        <v>0</v>
      </c>
      <c r="T167" s="248" t="n">
        <f aca="false">S167*H167</f>
        <v>0</v>
      </c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R167" s="249" t="s">
        <v>256</v>
      </c>
      <c r="AT167" s="249" t="s">
        <v>162</v>
      </c>
      <c r="AU167" s="249" t="s">
        <v>86</v>
      </c>
      <c r="AY167" s="3" t="s">
        <v>160</v>
      </c>
      <c r="BE167" s="250" t="n">
        <f aca="false">IF(N167="základní",J167,0)</f>
        <v>0</v>
      </c>
      <c r="BF167" s="250" t="n">
        <f aca="false">IF(N167="snížená",J167,0)</f>
        <v>0</v>
      </c>
      <c r="BG167" s="250" t="n">
        <f aca="false">IF(N167="zákl. přenesená",J167,0)</f>
        <v>0</v>
      </c>
      <c r="BH167" s="250" t="n">
        <f aca="false">IF(N167="sníž. přenesená",J167,0)</f>
        <v>0</v>
      </c>
      <c r="BI167" s="250" t="n">
        <f aca="false">IF(N167="nulová",J167,0)</f>
        <v>0</v>
      </c>
      <c r="BJ167" s="3" t="s">
        <v>86</v>
      </c>
      <c r="BK167" s="250" t="n">
        <f aca="false">ROUND(I167*H167,2)</f>
        <v>0</v>
      </c>
      <c r="BL167" s="3" t="s">
        <v>256</v>
      </c>
      <c r="BM167" s="249" t="s">
        <v>807</v>
      </c>
    </row>
    <row r="168" s="31" customFormat="true" ht="16.5" hidden="false" customHeight="true" outlineLevel="0" collapsed="false">
      <c r="A168" s="24"/>
      <c r="B168" s="25"/>
      <c r="C168" s="237" t="s">
        <v>372</v>
      </c>
      <c r="D168" s="237" t="s">
        <v>162</v>
      </c>
      <c r="E168" s="238" t="s">
        <v>2861</v>
      </c>
      <c r="F168" s="239" t="s">
        <v>2862</v>
      </c>
      <c r="G168" s="240" t="s">
        <v>2863</v>
      </c>
      <c r="H168" s="241" t="n">
        <v>7.224</v>
      </c>
      <c r="I168" s="242"/>
      <c r="J168" s="243" t="n">
        <f aca="false">ROUND(I168*H168,2)</f>
        <v>0</v>
      </c>
      <c r="K168" s="244"/>
      <c r="L168" s="30"/>
      <c r="M168" s="245"/>
      <c r="N168" s="246" t="s">
        <v>44</v>
      </c>
      <c r="O168" s="74"/>
      <c r="P168" s="247" t="n">
        <f aca="false">O168*H168</f>
        <v>0</v>
      </c>
      <c r="Q168" s="247" t="n">
        <v>0</v>
      </c>
      <c r="R168" s="247" t="n">
        <f aca="false">Q168*H168</f>
        <v>0</v>
      </c>
      <c r="S168" s="247" t="n">
        <v>0</v>
      </c>
      <c r="T168" s="248" t="n">
        <f aca="false">S168*H168</f>
        <v>0</v>
      </c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R168" s="249" t="s">
        <v>256</v>
      </c>
      <c r="AT168" s="249" t="s">
        <v>162</v>
      </c>
      <c r="AU168" s="249" t="s">
        <v>86</v>
      </c>
      <c r="AY168" s="3" t="s">
        <v>160</v>
      </c>
      <c r="BE168" s="250" t="n">
        <f aca="false">IF(N168="základní",J168,0)</f>
        <v>0</v>
      </c>
      <c r="BF168" s="250" t="n">
        <f aca="false">IF(N168="snížená",J168,0)</f>
        <v>0</v>
      </c>
      <c r="BG168" s="250" t="n">
        <f aca="false">IF(N168="zákl. přenesená",J168,0)</f>
        <v>0</v>
      </c>
      <c r="BH168" s="250" t="n">
        <f aca="false">IF(N168="sníž. přenesená",J168,0)</f>
        <v>0</v>
      </c>
      <c r="BI168" s="250" t="n">
        <f aca="false">IF(N168="nulová",J168,0)</f>
        <v>0</v>
      </c>
      <c r="BJ168" s="3" t="s">
        <v>86</v>
      </c>
      <c r="BK168" s="250" t="n">
        <f aca="false">ROUND(I168*H168,2)</f>
        <v>0</v>
      </c>
      <c r="BL168" s="3" t="s">
        <v>256</v>
      </c>
      <c r="BM168" s="249" t="s">
        <v>816</v>
      </c>
    </row>
    <row r="169" s="31" customFormat="true" ht="16.5" hidden="false" customHeight="true" outlineLevel="0" collapsed="false">
      <c r="A169" s="24"/>
      <c r="B169" s="25"/>
      <c r="C169" s="237" t="s">
        <v>376</v>
      </c>
      <c r="D169" s="237" t="s">
        <v>162</v>
      </c>
      <c r="E169" s="238" t="s">
        <v>2864</v>
      </c>
      <c r="F169" s="239" t="s">
        <v>2865</v>
      </c>
      <c r="G169" s="240" t="s">
        <v>2863</v>
      </c>
      <c r="H169" s="241" t="n">
        <v>8.428</v>
      </c>
      <c r="I169" s="242"/>
      <c r="J169" s="243" t="n">
        <f aca="false">ROUND(I169*H169,2)</f>
        <v>0</v>
      </c>
      <c r="K169" s="244"/>
      <c r="L169" s="30"/>
      <c r="M169" s="245"/>
      <c r="N169" s="246" t="s">
        <v>44</v>
      </c>
      <c r="O169" s="74"/>
      <c r="P169" s="247" t="n">
        <f aca="false">O169*H169</f>
        <v>0</v>
      </c>
      <c r="Q169" s="247" t="n">
        <v>0</v>
      </c>
      <c r="R169" s="247" t="n">
        <f aca="false">Q169*H169</f>
        <v>0</v>
      </c>
      <c r="S169" s="247" t="n">
        <v>0</v>
      </c>
      <c r="T169" s="248" t="n">
        <f aca="false">S169*H169</f>
        <v>0</v>
      </c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R169" s="249" t="s">
        <v>256</v>
      </c>
      <c r="AT169" s="249" t="s">
        <v>162</v>
      </c>
      <c r="AU169" s="249" t="s">
        <v>86</v>
      </c>
      <c r="AY169" s="3" t="s">
        <v>160</v>
      </c>
      <c r="BE169" s="250" t="n">
        <f aca="false">IF(N169="základní",J169,0)</f>
        <v>0</v>
      </c>
      <c r="BF169" s="250" t="n">
        <f aca="false">IF(N169="snížená",J169,0)</f>
        <v>0</v>
      </c>
      <c r="BG169" s="250" t="n">
        <f aca="false">IF(N169="zákl. přenesená",J169,0)</f>
        <v>0</v>
      </c>
      <c r="BH169" s="250" t="n">
        <f aca="false">IF(N169="sníž. přenesená",J169,0)</f>
        <v>0</v>
      </c>
      <c r="BI169" s="250" t="n">
        <f aca="false">IF(N169="nulová",J169,0)</f>
        <v>0</v>
      </c>
      <c r="BJ169" s="3" t="s">
        <v>86</v>
      </c>
      <c r="BK169" s="250" t="n">
        <f aca="false">ROUND(I169*H169,2)</f>
        <v>0</v>
      </c>
      <c r="BL169" s="3" t="s">
        <v>256</v>
      </c>
      <c r="BM169" s="249" t="s">
        <v>835</v>
      </c>
    </row>
    <row r="170" s="31" customFormat="true" ht="16.5" hidden="false" customHeight="true" outlineLevel="0" collapsed="false">
      <c r="A170" s="24"/>
      <c r="B170" s="25"/>
      <c r="C170" s="237" t="s">
        <v>380</v>
      </c>
      <c r="D170" s="237" t="s">
        <v>162</v>
      </c>
      <c r="E170" s="238" t="s">
        <v>2866</v>
      </c>
      <c r="F170" s="239" t="s">
        <v>2867</v>
      </c>
      <c r="G170" s="240" t="s">
        <v>2863</v>
      </c>
      <c r="H170" s="241" t="n">
        <v>12.04</v>
      </c>
      <c r="I170" s="242"/>
      <c r="J170" s="243" t="n">
        <f aca="false">ROUND(I170*H170,2)</f>
        <v>0</v>
      </c>
      <c r="K170" s="244"/>
      <c r="L170" s="30"/>
      <c r="M170" s="245"/>
      <c r="N170" s="246" t="s">
        <v>44</v>
      </c>
      <c r="O170" s="74"/>
      <c r="P170" s="247" t="n">
        <f aca="false">O170*H170</f>
        <v>0</v>
      </c>
      <c r="Q170" s="247" t="n">
        <v>0</v>
      </c>
      <c r="R170" s="247" t="n">
        <f aca="false">Q170*H170</f>
        <v>0</v>
      </c>
      <c r="S170" s="247" t="n">
        <v>0</v>
      </c>
      <c r="T170" s="248" t="n">
        <f aca="false">S170*H170</f>
        <v>0</v>
      </c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R170" s="249" t="s">
        <v>256</v>
      </c>
      <c r="AT170" s="249" t="s">
        <v>162</v>
      </c>
      <c r="AU170" s="249" t="s">
        <v>86</v>
      </c>
      <c r="AY170" s="3" t="s">
        <v>160</v>
      </c>
      <c r="BE170" s="250" t="n">
        <f aca="false">IF(N170="základní",J170,0)</f>
        <v>0</v>
      </c>
      <c r="BF170" s="250" t="n">
        <f aca="false">IF(N170="snížená",J170,0)</f>
        <v>0</v>
      </c>
      <c r="BG170" s="250" t="n">
        <f aca="false">IF(N170="zákl. přenesená",J170,0)</f>
        <v>0</v>
      </c>
      <c r="BH170" s="250" t="n">
        <f aca="false">IF(N170="sníž. přenesená",J170,0)</f>
        <v>0</v>
      </c>
      <c r="BI170" s="250" t="n">
        <f aca="false">IF(N170="nulová",J170,0)</f>
        <v>0</v>
      </c>
      <c r="BJ170" s="3" t="s">
        <v>86</v>
      </c>
      <c r="BK170" s="250" t="n">
        <f aca="false">ROUND(I170*H170,2)</f>
        <v>0</v>
      </c>
      <c r="BL170" s="3" t="s">
        <v>256</v>
      </c>
      <c r="BM170" s="249" t="s">
        <v>849</v>
      </c>
    </row>
    <row r="171" s="31" customFormat="true" ht="16.5" hidden="false" customHeight="true" outlineLevel="0" collapsed="false">
      <c r="A171" s="24"/>
      <c r="B171" s="25"/>
      <c r="C171" s="237" t="s">
        <v>388</v>
      </c>
      <c r="D171" s="237" t="s">
        <v>162</v>
      </c>
      <c r="E171" s="238" t="s">
        <v>2868</v>
      </c>
      <c r="F171" s="239" t="s">
        <v>2869</v>
      </c>
      <c r="G171" s="240" t="s">
        <v>2863</v>
      </c>
      <c r="H171" s="241" t="n">
        <v>7.224</v>
      </c>
      <c r="I171" s="242"/>
      <c r="J171" s="243" t="n">
        <f aca="false">ROUND(I171*H171,2)</f>
        <v>0</v>
      </c>
      <c r="K171" s="244"/>
      <c r="L171" s="30"/>
      <c r="M171" s="245"/>
      <c r="N171" s="246" t="s">
        <v>44</v>
      </c>
      <c r="O171" s="74"/>
      <c r="P171" s="247" t="n">
        <f aca="false">O171*H171</f>
        <v>0</v>
      </c>
      <c r="Q171" s="247" t="n">
        <v>0</v>
      </c>
      <c r="R171" s="247" t="n">
        <f aca="false">Q171*H171</f>
        <v>0</v>
      </c>
      <c r="S171" s="247" t="n">
        <v>0</v>
      </c>
      <c r="T171" s="248" t="n">
        <f aca="false">S171*H171</f>
        <v>0</v>
      </c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R171" s="249" t="s">
        <v>256</v>
      </c>
      <c r="AT171" s="249" t="s">
        <v>162</v>
      </c>
      <c r="AU171" s="249" t="s">
        <v>86</v>
      </c>
      <c r="AY171" s="3" t="s">
        <v>160</v>
      </c>
      <c r="BE171" s="250" t="n">
        <f aca="false">IF(N171="základní",J171,0)</f>
        <v>0</v>
      </c>
      <c r="BF171" s="250" t="n">
        <f aca="false">IF(N171="snížená",J171,0)</f>
        <v>0</v>
      </c>
      <c r="BG171" s="250" t="n">
        <f aca="false">IF(N171="zákl. přenesená",J171,0)</f>
        <v>0</v>
      </c>
      <c r="BH171" s="250" t="n">
        <f aca="false">IF(N171="sníž. přenesená",J171,0)</f>
        <v>0</v>
      </c>
      <c r="BI171" s="250" t="n">
        <f aca="false">IF(N171="nulová",J171,0)</f>
        <v>0</v>
      </c>
      <c r="BJ171" s="3" t="s">
        <v>86</v>
      </c>
      <c r="BK171" s="250" t="n">
        <f aca="false">ROUND(I171*H171,2)</f>
        <v>0</v>
      </c>
      <c r="BL171" s="3" t="s">
        <v>256</v>
      </c>
      <c r="BM171" s="249" t="s">
        <v>854</v>
      </c>
    </row>
    <row r="172" s="31" customFormat="true" ht="16.5" hidden="false" customHeight="true" outlineLevel="0" collapsed="false">
      <c r="A172" s="24"/>
      <c r="B172" s="25"/>
      <c r="C172" s="237" t="s">
        <v>675</v>
      </c>
      <c r="D172" s="237" t="s">
        <v>162</v>
      </c>
      <c r="E172" s="238" t="s">
        <v>2870</v>
      </c>
      <c r="F172" s="239" t="s">
        <v>2871</v>
      </c>
      <c r="G172" s="240" t="s">
        <v>2863</v>
      </c>
      <c r="H172" s="241" t="n">
        <v>1.204</v>
      </c>
      <c r="I172" s="242"/>
      <c r="J172" s="243" t="n">
        <f aca="false">ROUND(I172*H172,2)</f>
        <v>0</v>
      </c>
      <c r="K172" s="244"/>
      <c r="L172" s="30"/>
      <c r="M172" s="245"/>
      <c r="N172" s="246" t="s">
        <v>44</v>
      </c>
      <c r="O172" s="74"/>
      <c r="P172" s="247" t="n">
        <f aca="false">O172*H172</f>
        <v>0</v>
      </c>
      <c r="Q172" s="247" t="n">
        <v>0</v>
      </c>
      <c r="R172" s="247" t="n">
        <f aca="false">Q172*H172</f>
        <v>0</v>
      </c>
      <c r="S172" s="247" t="n">
        <v>0</v>
      </c>
      <c r="T172" s="248" t="n">
        <f aca="false">S172*H172</f>
        <v>0</v>
      </c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R172" s="249" t="s">
        <v>256</v>
      </c>
      <c r="AT172" s="249" t="s">
        <v>162</v>
      </c>
      <c r="AU172" s="249" t="s">
        <v>86</v>
      </c>
      <c r="AY172" s="3" t="s">
        <v>160</v>
      </c>
      <c r="BE172" s="250" t="n">
        <f aca="false">IF(N172="základní",J172,0)</f>
        <v>0</v>
      </c>
      <c r="BF172" s="250" t="n">
        <f aca="false">IF(N172="snížená",J172,0)</f>
        <v>0</v>
      </c>
      <c r="BG172" s="250" t="n">
        <f aca="false">IF(N172="zákl. přenesená",J172,0)</f>
        <v>0</v>
      </c>
      <c r="BH172" s="250" t="n">
        <f aca="false">IF(N172="sníž. přenesená",J172,0)</f>
        <v>0</v>
      </c>
      <c r="BI172" s="250" t="n">
        <f aca="false">IF(N172="nulová",J172,0)</f>
        <v>0</v>
      </c>
      <c r="BJ172" s="3" t="s">
        <v>86</v>
      </c>
      <c r="BK172" s="250" t="n">
        <f aca="false">ROUND(I172*H172,2)</f>
        <v>0</v>
      </c>
      <c r="BL172" s="3" t="s">
        <v>256</v>
      </c>
      <c r="BM172" s="249" t="s">
        <v>861</v>
      </c>
    </row>
    <row r="173" s="31" customFormat="true" ht="16.5" hidden="false" customHeight="true" outlineLevel="0" collapsed="false">
      <c r="A173" s="24"/>
      <c r="B173" s="25"/>
      <c r="C173" s="237" t="s">
        <v>679</v>
      </c>
      <c r="D173" s="237" t="s">
        <v>162</v>
      </c>
      <c r="E173" s="238" t="s">
        <v>2872</v>
      </c>
      <c r="F173" s="239" t="s">
        <v>2873</v>
      </c>
      <c r="G173" s="240" t="s">
        <v>2863</v>
      </c>
      <c r="H173" s="241" t="n">
        <v>2.408</v>
      </c>
      <c r="I173" s="242"/>
      <c r="J173" s="243" t="n">
        <f aca="false">ROUND(I173*H173,2)</f>
        <v>0</v>
      </c>
      <c r="K173" s="244"/>
      <c r="L173" s="30"/>
      <c r="M173" s="245"/>
      <c r="N173" s="246" t="s">
        <v>44</v>
      </c>
      <c r="O173" s="74"/>
      <c r="P173" s="247" t="n">
        <f aca="false">O173*H173</f>
        <v>0</v>
      </c>
      <c r="Q173" s="247" t="n">
        <v>0</v>
      </c>
      <c r="R173" s="247" t="n">
        <f aca="false">Q173*H173</f>
        <v>0</v>
      </c>
      <c r="S173" s="247" t="n">
        <v>0</v>
      </c>
      <c r="T173" s="248" t="n">
        <f aca="false">S173*H173</f>
        <v>0</v>
      </c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R173" s="249" t="s">
        <v>256</v>
      </c>
      <c r="AT173" s="249" t="s">
        <v>162</v>
      </c>
      <c r="AU173" s="249" t="s">
        <v>86</v>
      </c>
      <c r="AY173" s="3" t="s">
        <v>160</v>
      </c>
      <c r="BE173" s="250" t="n">
        <f aca="false">IF(N173="základní",J173,0)</f>
        <v>0</v>
      </c>
      <c r="BF173" s="250" t="n">
        <f aca="false">IF(N173="snížená",J173,0)</f>
        <v>0</v>
      </c>
      <c r="BG173" s="250" t="n">
        <f aca="false">IF(N173="zákl. přenesená",J173,0)</f>
        <v>0</v>
      </c>
      <c r="BH173" s="250" t="n">
        <f aca="false">IF(N173="sníž. přenesená",J173,0)</f>
        <v>0</v>
      </c>
      <c r="BI173" s="250" t="n">
        <f aca="false">IF(N173="nulová",J173,0)</f>
        <v>0</v>
      </c>
      <c r="BJ173" s="3" t="s">
        <v>86</v>
      </c>
      <c r="BK173" s="250" t="n">
        <f aca="false">ROUND(I173*H173,2)</f>
        <v>0</v>
      </c>
      <c r="BL173" s="3" t="s">
        <v>256</v>
      </c>
      <c r="BM173" s="249" t="s">
        <v>877</v>
      </c>
    </row>
    <row r="174" s="31" customFormat="true" ht="16.5" hidden="false" customHeight="true" outlineLevel="0" collapsed="false">
      <c r="A174" s="24"/>
      <c r="B174" s="25"/>
      <c r="C174" s="237" t="s">
        <v>681</v>
      </c>
      <c r="D174" s="237" t="s">
        <v>162</v>
      </c>
      <c r="E174" s="238" t="s">
        <v>2874</v>
      </c>
      <c r="F174" s="239" t="s">
        <v>2875</v>
      </c>
      <c r="G174" s="240" t="s">
        <v>2863</v>
      </c>
      <c r="H174" s="241" t="n">
        <v>0.602</v>
      </c>
      <c r="I174" s="242"/>
      <c r="J174" s="243" t="n">
        <f aca="false">ROUND(I174*H174,2)</f>
        <v>0</v>
      </c>
      <c r="K174" s="244"/>
      <c r="L174" s="30"/>
      <c r="M174" s="245"/>
      <c r="N174" s="246" t="s">
        <v>44</v>
      </c>
      <c r="O174" s="74"/>
      <c r="P174" s="247" t="n">
        <f aca="false">O174*H174</f>
        <v>0</v>
      </c>
      <c r="Q174" s="247" t="n">
        <v>0</v>
      </c>
      <c r="R174" s="247" t="n">
        <f aca="false">Q174*H174</f>
        <v>0</v>
      </c>
      <c r="S174" s="247" t="n">
        <v>0</v>
      </c>
      <c r="T174" s="248" t="n">
        <f aca="false">S174*H174</f>
        <v>0</v>
      </c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R174" s="249" t="s">
        <v>256</v>
      </c>
      <c r="AT174" s="249" t="s">
        <v>162</v>
      </c>
      <c r="AU174" s="249" t="s">
        <v>86</v>
      </c>
      <c r="AY174" s="3" t="s">
        <v>160</v>
      </c>
      <c r="BE174" s="250" t="n">
        <f aca="false">IF(N174="základní",J174,0)</f>
        <v>0</v>
      </c>
      <c r="BF174" s="250" t="n">
        <f aca="false">IF(N174="snížená",J174,0)</f>
        <v>0</v>
      </c>
      <c r="BG174" s="250" t="n">
        <f aca="false">IF(N174="zákl. přenesená",J174,0)</f>
        <v>0</v>
      </c>
      <c r="BH174" s="250" t="n">
        <f aca="false">IF(N174="sníž. přenesená",J174,0)</f>
        <v>0</v>
      </c>
      <c r="BI174" s="250" t="n">
        <f aca="false">IF(N174="nulová",J174,0)</f>
        <v>0</v>
      </c>
      <c r="BJ174" s="3" t="s">
        <v>86</v>
      </c>
      <c r="BK174" s="250" t="n">
        <f aca="false">ROUND(I174*H174,2)</f>
        <v>0</v>
      </c>
      <c r="BL174" s="3" t="s">
        <v>256</v>
      </c>
      <c r="BM174" s="249" t="s">
        <v>887</v>
      </c>
    </row>
    <row r="175" s="31" customFormat="true" ht="16.5" hidden="false" customHeight="true" outlineLevel="0" collapsed="false">
      <c r="A175" s="24"/>
      <c r="B175" s="25"/>
      <c r="C175" s="237" t="s">
        <v>685</v>
      </c>
      <c r="D175" s="237" t="s">
        <v>162</v>
      </c>
      <c r="E175" s="238" t="s">
        <v>2876</v>
      </c>
      <c r="F175" s="239" t="s">
        <v>2877</v>
      </c>
      <c r="G175" s="240" t="s">
        <v>2878</v>
      </c>
      <c r="H175" s="241" t="n">
        <v>3.01</v>
      </c>
      <c r="I175" s="242"/>
      <c r="J175" s="243" t="n">
        <f aca="false">ROUND(I175*H175,2)</f>
        <v>0</v>
      </c>
      <c r="K175" s="244"/>
      <c r="L175" s="30"/>
      <c r="M175" s="245"/>
      <c r="N175" s="246" t="s">
        <v>44</v>
      </c>
      <c r="O175" s="74"/>
      <c r="P175" s="247" t="n">
        <f aca="false">O175*H175</f>
        <v>0</v>
      </c>
      <c r="Q175" s="247" t="n">
        <v>0</v>
      </c>
      <c r="R175" s="247" t="n">
        <f aca="false">Q175*H175</f>
        <v>0</v>
      </c>
      <c r="S175" s="247" t="n">
        <v>0</v>
      </c>
      <c r="T175" s="248" t="n">
        <f aca="false">S175*H175</f>
        <v>0</v>
      </c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R175" s="249" t="s">
        <v>256</v>
      </c>
      <c r="AT175" s="249" t="s">
        <v>162</v>
      </c>
      <c r="AU175" s="249" t="s">
        <v>86</v>
      </c>
      <c r="AY175" s="3" t="s">
        <v>160</v>
      </c>
      <c r="BE175" s="250" t="n">
        <f aca="false">IF(N175="základní",J175,0)</f>
        <v>0</v>
      </c>
      <c r="BF175" s="250" t="n">
        <f aca="false">IF(N175="snížená",J175,0)</f>
        <v>0</v>
      </c>
      <c r="BG175" s="250" t="n">
        <f aca="false">IF(N175="zákl. přenesená",J175,0)</f>
        <v>0</v>
      </c>
      <c r="BH175" s="250" t="n">
        <f aca="false">IF(N175="sníž. přenesená",J175,0)</f>
        <v>0</v>
      </c>
      <c r="BI175" s="250" t="n">
        <f aca="false">IF(N175="nulová",J175,0)</f>
        <v>0</v>
      </c>
      <c r="BJ175" s="3" t="s">
        <v>86</v>
      </c>
      <c r="BK175" s="250" t="n">
        <f aca="false">ROUND(I175*H175,2)</f>
        <v>0</v>
      </c>
      <c r="BL175" s="3" t="s">
        <v>256</v>
      </c>
      <c r="BM175" s="249" t="s">
        <v>904</v>
      </c>
    </row>
    <row r="176" s="31" customFormat="true" ht="16.5" hidden="false" customHeight="true" outlineLevel="0" collapsed="false">
      <c r="A176" s="24"/>
      <c r="B176" s="25"/>
      <c r="C176" s="237" t="s">
        <v>689</v>
      </c>
      <c r="D176" s="237" t="s">
        <v>162</v>
      </c>
      <c r="E176" s="238" t="s">
        <v>2879</v>
      </c>
      <c r="F176" s="239" t="s">
        <v>2880</v>
      </c>
      <c r="G176" s="240" t="s">
        <v>2863</v>
      </c>
      <c r="H176" s="241" t="n">
        <v>7.224</v>
      </c>
      <c r="I176" s="242"/>
      <c r="J176" s="243" t="n">
        <f aca="false">ROUND(I176*H176,2)</f>
        <v>0</v>
      </c>
      <c r="K176" s="244"/>
      <c r="L176" s="30"/>
      <c r="M176" s="245"/>
      <c r="N176" s="246" t="s">
        <v>44</v>
      </c>
      <c r="O176" s="74"/>
      <c r="P176" s="247" t="n">
        <f aca="false">O176*H176</f>
        <v>0</v>
      </c>
      <c r="Q176" s="247" t="n">
        <v>0</v>
      </c>
      <c r="R176" s="247" t="n">
        <f aca="false">Q176*H176</f>
        <v>0</v>
      </c>
      <c r="S176" s="247" t="n">
        <v>0</v>
      </c>
      <c r="T176" s="248" t="n">
        <f aca="false">S176*H176</f>
        <v>0</v>
      </c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R176" s="249" t="s">
        <v>256</v>
      </c>
      <c r="AT176" s="249" t="s">
        <v>162</v>
      </c>
      <c r="AU176" s="249" t="s">
        <v>86</v>
      </c>
      <c r="AY176" s="3" t="s">
        <v>160</v>
      </c>
      <c r="BE176" s="250" t="n">
        <f aca="false">IF(N176="základní",J176,0)</f>
        <v>0</v>
      </c>
      <c r="BF176" s="250" t="n">
        <f aca="false">IF(N176="snížená",J176,0)</f>
        <v>0</v>
      </c>
      <c r="BG176" s="250" t="n">
        <f aca="false">IF(N176="zákl. přenesená",J176,0)</f>
        <v>0</v>
      </c>
      <c r="BH176" s="250" t="n">
        <f aca="false">IF(N176="sníž. přenesená",J176,0)</f>
        <v>0</v>
      </c>
      <c r="BI176" s="250" t="n">
        <f aca="false">IF(N176="nulová",J176,0)</f>
        <v>0</v>
      </c>
      <c r="BJ176" s="3" t="s">
        <v>86</v>
      </c>
      <c r="BK176" s="250" t="n">
        <f aca="false">ROUND(I176*H176,2)</f>
        <v>0</v>
      </c>
      <c r="BL176" s="3" t="s">
        <v>256</v>
      </c>
      <c r="BM176" s="249" t="s">
        <v>913</v>
      </c>
    </row>
    <row r="177" s="31" customFormat="true" ht="16.5" hidden="false" customHeight="true" outlineLevel="0" collapsed="false">
      <c r="A177" s="24"/>
      <c r="B177" s="25"/>
      <c r="C177" s="237" t="s">
        <v>691</v>
      </c>
      <c r="D177" s="237" t="s">
        <v>162</v>
      </c>
      <c r="E177" s="238" t="s">
        <v>2881</v>
      </c>
      <c r="F177" s="239" t="s">
        <v>2882</v>
      </c>
      <c r="G177" s="240" t="s">
        <v>2863</v>
      </c>
      <c r="H177" s="241" t="n">
        <v>2.408</v>
      </c>
      <c r="I177" s="242"/>
      <c r="J177" s="243" t="n">
        <f aca="false">ROUND(I177*H177,2)</f>
        <v>0</v>
      </c>
      <c r="K177" s="244"/>
      <c r="L177" s="30"/>
      <c r="M177" s="245"/>
      <c r="N177" s="246" t="s">
        <v>44</v>
      </c>
      <c r="O177" s="74"/>
      <c r="P177" s="247" t="n">
        <f aca="false">O177*H177</f>
        <v>0</v>
      </c>
      <c r="Q177" s="247" t="n">
        <v>0</v>
      </c>
      <c r="R177" s="247" t="n">
        <f aca="false">Q177*H177</f>
        <v>0</v>
      </c>
      <c r="S177" s="247" t="n">
        <v>0</v>
      </c>
      <c r="T177" s="248" t="n">
        <f aca="false">S177*H177</f>
        <v>0</v>
      </c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R177" s="249" t="s">
        <v>256</v>
      </c>
      <c r="AT177" s="249" t="s">
        <v>162</v>
      </c>
      <c r="AU177" s="249" t="s">
        <v>86</v>
      </c>
      <c r="AY177" s="3" t="s">
        <v>160</v>
      </c>
      <c r="BE177" s="250" t="n">
        <f aca="false">IF(N177="základní",J177,0)</f>
        <v>0</v>
      </c>
      <c r="BF177" s="250" t="n">
        <f aca="false">IF(N177="snížená",J177,0)</f>
        <v>0</v>
      </c>
      <c r="BG177" s="250" t="n">
        <f aca="false">IF(N177="zákl. přenesená",J177,0)</f>
        <v>0</v>
      </c>
      <c r="BH177" s="250" t="n">
        <f aca="false">IF(N177="sníž. přenesená",J177,0)</f>
        <v>0</v>
      </c>
      <c r="BI177" s="250" t="n">
        <f aca="false">IF(N177="nulová",J177,0)</f>
        <v>0</v>
      </c>
      <c r="BJ177" s="3" t="s">
        <v>86</v>
      </c>
      <c r="BK177" s="250" t="n">
        <f aca="false">ROUND(I177*H177,2)</f>
        <v>0</v>
      </c>
      <c r="BL177" s="3" t="s">
        <v>256</v>
      </c>
      <c r="BM177" s="249" t="s">
        <v>922</v>
      </c>
    </row>
    <row r="178" s="31" customFormat="true" ht="16.5" hidden="false" customHeight="true" outlineLevel="0" collapsed="false">
      <c r="A178" s="24"/>
      <c r="B178" s="25"/>
      <c r="C178" s="237" t="s">
        <v>695</v>
      </c>
      <c r="D178" s="237" t="s">
        <v>162</v>
      </c>
      <c r="E178" s="238" t="s">
        <v>2883</v>
      </c>
      <c r="F178" s="239" t="s">
        <v>2884</v>
      </c>
      <c r="G178" s="240" t="s">
        <v>2863</v>
      </c>
      <c r="H178" s="241" t="n">
        <v>13.244</v>
      </c>
      <c r="I178" s="242"/>
      <c r="J178" s="243" t="n">
        <f aca="false">ROUND(I178*H178,2)</f>
        <v>0</v>
      </c>
      <c r="K178" s="244"/>
      <c r="L178" s="30"/>
      <c r="M178" s="245"/>
      <c r="N178" s="246" t="s">
        <v>44</v>
      </c>
      <c r="O178" s="74"/>
      <c r="P178" s="247" t="n">
        <f aca="false">O178*H178</f>
        <v>0</v>
      </c>
      <c r="Q178" s="247" t="n">
        <v>0</v>
      </c>
      <c r="R178" s="247" t="n">
        <f aca="false">Q178*H178</f>
        <v>0</v>
      </c>
      <c r="S178" s="247" t="n">
        <v>0</v>
      </c>
      <c r="T178" s="248" t="n">
        <f aca="false">S178*H178</f>
        <v>0</v>
      </c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R178" s="249" t="s">
        <v>256</v>
      </c>
      <c r="AT178" s="249" t="s">
        <v>162</v>
      </c>
      <c r="AU178" s="249" t="s">
        <v>86</v>
      </c>
      <c r="AY178" s="3" t="s">
        <v>160</v>
      </c>
      <c r="BE178" s="250" t="n">
        <f aca="false">IF(N178="základní",J178,0)</f>
        <v>0</v>
      </c>
      <c r="BF178" s="250" t="n">
        <f aca="false">IF(N178="snížená",J178,0)</f>
        <v>0</v>
      </c>
      <c r="BG178" s="250" t="n">
        <f aca="false">IF(N178="zákl. přenesená",J178,0)</f>
        <v>0</v>
      </c>
      <c r="BH178" s="250" t="n">
        <f aca="false">IF(N178="sníž. přenesená",J178,0)</f>
        <v>0</v>
      </c>
      <c r="BI178" s="250" t="n">
        <f aca="false">IF(N178="nulová",J178,0)</f>
        <v>0</v>
      </c>
      <c r="BJ178" s="3" t="s">
        <v>86</v>
      </c>
      <c r="BK178" s="250" t="n">
        <f aca="false">ROUND(I178*H178,2)</f>
        <v>0</v>
      </c>
      <c r="BL178" s="3" t="s">
        <v>256</v>
      </c>
      <c r="BM178" s="249" t="s">
        <v>932</v>
      </c>
    </row>
    <row r="179" s="31" customFormat="true" ht="16.5" hidden="false" customHeight="true" outlineLevel="0" collapsed="false">
      <c r="A179" s="24"/>
      <c r="B179" s="25"/>
      <c r="C179" s="237" t="s">
        <v>699</v>
      </c>
      <c r="D179" s="237" t="s">
        <v>162</v>
      </c>
      <c r="E179" s="238" t="s">
        <v>2885</v>
      </c>
      <c r="F179" s="239" t="s">
        <v>2886</v>
      </c>
      <c r="G179" s="240" t="s">
        <v>2863</v>
      </c>
      <c r="H179" s="241" t="n">
        <v>13.244</v>
      </c>
      <c r="I179" s="242"/>
      <c r="J179" s="243" t="n">
        <f aca="false">ROUND(I179*H179,2)</f>
        <v>0</v>
      </c>
      <c r="K179" s="244"/>
      <c r="L179" s="30"/>
      <c r="M179" s="245"/>
      <c r="N179" s="246" t="s">
        <v>44</v>
      </c>
      <c r="O179" s="74"/>
      <c r="P179" s="247" t="n">
        <f aca="false">O179*H179</f>
        <v>0</v>
      </c>
      <c r="Q179" s="247" t="n">
        <v>0</v>
      </c>
      <c r="R179" s="247" t="n">
        <f aca="false">Q179*H179</f>
        <v>0</v>
      </c>
      <c r="S179" s="247" t="n">
        <v>0</v>
      </c>
      <c r="T179" s="248" t="n">
        <f aca="false">S179*H179</f>
        <v>0</v>
      </c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R179" s="249" t="s">
        <v>256</v>
      </c>
      <c r="AT179" s="249" t="s">
        <v>162</v>
      </c>
      <c r="AU179" s="249" t="s">
        <v>86</v>
      </c>
      <c r="AY179" s="3" t="s">
        <v>160</v>
      </c>
      <c r="BE179" s="250" t="n">
        <f aca="false">IF(N179="základní",J179,0)</f>
        <v>0</v>
      </c>
      <c r="BF179" s="250" t="n">
        <f aca="false">IF(N179="snížená",J179,0)</f>
        <v>0</v>
      </c>
      <c r="BG179" s="250" t="n">
        <f aca="false">IF(N179="zákl. přenesená",J179,0)</f>
        <v>0</v>
      </c>
      <c r="BH179" s="250" t="n">
        <f aca="false">IF(N179="sníž. přenesená",J179,0)</f>
        <v>0</v>
      </c>
      <c r="BI179" s="250" t="n">
        <f aca="false">IF(N179="nulová",J179,0)</f>
        <v>0</v>
      </c>
      <c r="BJ179" s="3" t="s">
        <v>86</v>
      </c>
      <c r="BK179" s="250" t="n">
        <f aca="false">ROUND(I179*H179,2)</f>
        <v>0</v>
      </c>
      <c r="BL179" s="3" t="s">
        <v>256</v>
      </c>
      <c r="BM179" s="249" t="s">
        <v>942</v>
      </c>
    </row>
    <row r="180" s="31" customFormat="true" ht="21.75" hidden="false" customHeight="true" outlineLevel="0" collapsed="false">
      <c r="A180" s="24"/>
      <c r="B180" s="25"/>
      <c r="C180" s="237" t="s">
        <v>703</v>
      </c>
      <c r="D180" s="237" t="s">
        <v>162</v>
      </c>
      <c r="E180" s="238" t="s">
        <v>2887</v>
      </c>
      <c r="F180" s="239" t="s">
        <v>2888</v>
      </c>
      <c r="G180" s="240" t="s">
        <v>2863</v>
      </c>
      <c r="H180" s="241" t="n">
        <v>13.244</v>
      </c>
      <c r="I180" s="242"/>
      <c r="J180" s="243" t="n">
        <f aca="false">ROUND(I180*H180,2)</f>
        <v>0</v>
      </c>
      <c r="K180" s="244"/>
      <c r="L180" s="30"/>
      <c r="M180" s="245"/>
      <c r="N180" s="246" t="s">
        <v>44</v>
      </c>
      <c r="O180" s="74"/>
      <c r="P180" s="247" t="n">
        <f aca="false">O180*H180</f>
        <v>0</v>
      </c>
      <c r="Q180" s="247" t="n">
        <v>0</v>
      </c>
      <c r="R180" s="247" t="n">
        <f aca="false">Q180*H180</f>
        <v>0</v>
      </c>
      <c r="S180" s="247" t="n">
        <v>0</v>
      </c>
      <c r="T180" s="248" t="n">
        <f aca="false">S180*H180</f>
        <v>0</v>
      </c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R180" s="249" t="s">
        <v>256</v>
      </c>
      <c r="AT180" s="249" t="s">
        <v>162</v>
      </c>
      <c r="AU180" s="249" t="s">
        <v>86</v>
      </c>
      <c r="AY180" s="3" t="s">
        <v>160</v>
      </c>
      <c r="BE180" s="250" t="n">
        <f aca="false">IF(N180="základní",J180,0)</f>
        <v>0</v>
      </c>
      <c r="BF180" s="250" t="n">
        <f aca="false">IF(N180="snížená",J180,0)</f>
        <v>0</v>
      </c>
      <c r="BG180" s="250" t="n">
        <f aca="false">IF(N180="zákl. přenesená",J180,0)</f>
        <v>0</v>
      </c>
      <c r="BH180" s="250" t="n">
        <f aca="false">IF(N180="sníž. přenesená",J180,0)</f>
        <v>0</v>
      </c>
      <c r="BI180" s="250" t="n">
        <f aca="false">IF(N180="nulová",J180,0)</f>
        <v>0</v>
      </c>
      <c r="BJ180" s="3" t="s">
        <v>86</v>
      </c>
      <c r="BK180" s="250" t="n">
        <f aca="false">ROUND(I180*H180,2)</f>
        <v>0</v>
      </c>
      <c r="BL180" s="3" t="s">
        <v>256</v>
      </c>
      <c r="BM180" s="249" t="s">
        <v>955</v>
      </c>
    </row>
    <row r="181" s="31" customFormat="true" ht="16.5" hidden="false" customHeight="true" outlineLevel="0" collapsed="false">
      <c r="A181" s="24"/>
      <c r="B181" s="25"/>
      <c r="C181" s="237" t="s">
        <v>707</v>
      </c>
      <c r="D181" s="237" t="s">
        <v>162</v>
      </c>
      <c r="E181" s="238" t="s">
        <v>2889</v>
      </c>
      <c r="F181" s="239" t="s">
        <v>2890</v>
      </c>
      <c r="G181" s="240" t="s">
        <v>2863</v>
      </c>
      <c r="H181" s="241" t="n">
        <v>3.01</v>
      </c>
      <c r="I181" s="242"/>
      <c r="J181" s="243" t="n">
        <f aca="false">ROUND(I181*H181,2)</f>
        <v>0</v>
      </c>
      <c r="K181" s="244"/>
      <c r="L181" s="30"/>
      <c r="M181" s="245"/>
      <c r="N181" s="246" t="s">
        <v>44</v>
      </c>
      <c r="O181" s="74"/>
      <c r="P181" s="247" t="n">
        <f aca="false">O181*H181</f>
        <v>0</v>
      </c>
      <c r="Q181" s="247" t="n">
        <v>0</v>
      </c>
      <c r="R181" s="247" t="n">
        <f aca="false">Q181*H181</f>
        <v>0</v>
      </c>
      <c r="S181" s="247" t="n">
        <v>0</v>
      </c>
      <c r="T181" s="248" t="n">
        <f aca="false">S181*H181</f>
        <v>0</v>
      </c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R181" s="249" t="s">
        <v>256</v>
      </c>
      <c r="AT181" s="249" t="s">
        <v>162</v>
      </c>
      <c r="AU181" s="249" t="s">
        <v>86</v>
      </c>
      <c r="AY181" s="3" t="s">
        <v>160</v>
      </c>
      <c r="BE181" s="250" t="n">
        <f aca="false">IF(N181="základní",J181,0)</f>
        <v>0</v>
      </c>
      <c r="BF181" s="250" t="n">
        <f aca="false">IF(N181="snížená",J181,0)</f>
        <v>0</v>
      </c>
      <c r="BG181" s="250" t="n">
        <f aca="false">IF(N181="zákl. přenesená",J181,0)</f>
        <v>0</v>
      </c>
      <c r="BH181" s="250" t="n">
        <f aca="false">IF(N181="sníž. přenesená",J181,0)</f>
        <v>0</v>
      </c>
      <c r="BI181" s="250" t="n">
        <f aca="false">IF(N181="nulová",J181,0)</f>
        <v>0</v>
      </c>
      <c r="BJ181" s="3" t="s">
        <v>86</v>
      </c>
      <c r="BK181" s="250" t="n">
        <f aca="false">ROUND(I181*H181,2)</f>
        <v>0</v>
      </c>
      <c r="BL181" s="3" t="s">
        <v>256</v>
      </c>
      <c r="BM181" s="249" t="s">
        <v>965</v>
      </c>
    </row>
    <row r="182" s="31" customFormat="true" ht="16.5" hidden="false" customHeight="true" outlineLevel="0" collapsed="false">
      <c r="A182" s="24"/>
      <c r="B182" s="25"/>
      <c r="C182" s="237" t="s">
        <v>716</v>
      </c>
      <c r="D182" s="237" t="s">
        <v>162</v>
      </c>
      <c r="E182" s="238" t="s">
        <v>2879</v>
      </c>
      <c r="F182" s="239" t="s">
        <v>2880</v>
      </c>
      <c r="G182" s="240" t="s">
        <v>2863</v>
      </c>
      <c r="H182" s="241" t="n">
        <v>3.612</v>
      </c>
      <c r="I182" s="242"/>
      <c r="J182" s="243" t="n">
        <f aca="false">ROUND(I182*H182,2)</f>
        <v>0</v>
      </c>
      <c r="K182" s="244"/>
      <c r="L182" s="30"/>
      <c r="M182" s="245"/>
      <c r="N182" s="246" t="s">
        <v>44</v>
      </c>
      <c r="O182" s="74"/>
      <c r="P182" s="247" t="n">
        <f aca="false">O182*H182</f>
        <v>0</v>
      </c>
      <c r="Q182" s="247" t="n">
        <v>0</v>
      </c>
      <c r="R182" s="247" t="n">
        <f aca="false">Q182*H182</f>
        <v>0</v>
      </c>
      <c r="S182" s="247" t="n">
        <v>0</v>
      </c>
      <c r="T182" s="248" t="n">
        <f aca="false">S182*H182</f>
        <v>0</v>
      </c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R182" s="249" t="s">
        <v>256</v>
      </c>
      <c r="AT182" s="249" t="s">
        <v>162</v>
      </c>
      <c r="AU182" s="249" t="s">
        <v>86</v>
      </c>
      <c r="AY182" s="3" t="s">
        <v>160</v>
      </c>
      <c r="BE182" s="250" t="n">
        <f aca="false">IF(N182="základní",J182,0)</f>
        <v>0</v>
      </c>
      <c r="BF182" s="250" t="n">
        <f aca="false">IF(N182="snížená",J182,0)</f>
        <v>0</v>
      </c>
      <c r="BG182" s="250" t="n">
        <f aca="false">IF(N182="zákl. přenesená",J182,0)</f>
        <v>0</v>
      </c>
      <c r="BH182" s="250" t="n">
        <f aca="false">IF(N182="sníž. přenesená",J182,0)</f>
        <v>0</v>
      </c>
      <c r="BI182" s="250" t="n">
        <f aca="false">IF(N182="nulová",J182,0)</f>
        <v>0</v>
      </c>
      <c r="BJ182" s="3" t="s">
        <v>86</v>
      </c>
      <c r="BK182" s="250" t="n">
        <f aca="false">ROUND(I182*H182,2)</f>
        <v>0</v>
      </c>
      <c r="BL182" s="3" t="s">
        <v>256</v>
      </c>
      <c r="BM182" s="249" t="s">
        <v>975</v>
      </c>
    </row>
    <row r="183" s="31" customFormat="true" ht="21.75" hidden="false" customHeight="true" outlineLevel="0" collapsed="false">
      <c r="A183" s="24"/>
      <c r="B183" s="25"/>
      <c r="C183" s="237" t="s">
        <v>723</v>
      </c>
      <c r="D183" s="237" t="s">
        <v>162</v>
      </c>
      <c r="E183" s="238" t="s">
        <v>2891</v>
      </c>
      <c r="F183" s="239" t="s">
        <v>2892</v>
      </c>
      <c r="G183" s="240" t="s">
        <v>2878</v>
      </c>
      <c r="H183" s="241" t="n">
        <v>0.602</v>
      </c>
      <c r="I183" s="242"/>
      <c r="J183" s="243" t="n">
        <f aca="false">ROUND(I183*H183,2)</f>
        <v>0</v>
      </c>
      <c r="K183" s="244"/>
      <c r="L183" s="30"/>
      <c r="M183" s="245"/>
      <c r="N183" s="246" t="s">
        <v>44</v>
      </c>
      <c r="O183" s="74"/>
      <c r="P183" s="247" t="n">
        <f aca="false">O183*H183</f>
        <v>0</v>
      </c>
      <c r="Q183" s="247" t="n">
        <v>0</v>
      </c>
      <c r="R183" s="247" t="n">
        <f aca="false">Q183*H183</f>
        <v>0</v>
      </c>
      <c r="S183" s="247" t="n">
        <v>0</v>
      </c>
      <c r="T183" s="248" t="n">
        <f aca="false">S183*H183</f>
        <v>0</v>
      </c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R183" s="249" t="s">
        <v>256</v>
      </c>
      <c r="AT183" s="249" t="s">
        <v>162</v>
      </c>
      <c r="AU183" s="249" t="s">
        <v>86</v>
      </c>
      <c r="AY183" s="3" t="s">
        <v>160</v>
      </c>
      <c r="BE183" s="250" t="n">
        <f aca="false">IF(N183="základní",J183,0)</f>
        <v>0</v>
      </c>
      <c r="BF183" s="250" t="n">
        <f aca="false">IF(N183="snížená",J183,0)</f>
        <v>0</v>
      </c>
      <c r="BG183" s="250" t="n">
        <f aca="false">IF(N183="zákl. přenesená",J183,0)</f>
        <v>0</v>
      </c>
      <c r="BH183" s="250" t="n">
        <f aca="false">IF(N183="sníž. přenesená",J183,0)</f>
        <v>0</v>
      </c>
      <c r="BI183" s="250" t="n">
        <f aca="false">IF(N183="nulová",J183,0)</f>
        <v>0</v>
      </c>
      <c r="BJ183" s="3" t="s">
        <v>86</v>
      </c>
      <c r="BK183" s="250" t="n">
        <f aca="false">ROUND(I183*H183,2)</f>
        <v>0</v>
      </c>
      <c r="BL183" s="3" t="s">
        <v>256</v>
      </c>
      <c r="BM183" s="249" t="s">
        <v>982</v>
      </c>
    </row>
    <row r="184" s="31" customFormat="true" ht="16.5" hidden="false" customHeight="true" outlineLevel="0" collapsed="false">
      <c r="A184" s="24"/>
      <c r="B184" s="25"/>
      <c r="C184" s="237" t="s">
        <v>729</v>
      </c>
      <c r="D184" s="237" t="s">
        <v>162</v>
      </c>
      <c r="E184" s="238" t="s">
        <v>2893</v>
      </c>
      <c r="F184" s="239" t="s">
        <v>2894</v>
      </c>
      <c r="G184" s="240" t="s">
        <v>2863</v>
      </c>
      <c r="H184" s="241" t="n">
        <v>7.224</v>
      </c>
      <c r="I184" s="242"/>
      <c r="J184" s="243" t="n">
        <f aca="false">ROUND(I184*H184,2)</f>
        <v>0</v>
      </c>
      <c r="K184" s="244"/>
      <c r="L184" s="30"/>
      <c r="M184" s="245"/>
      <c r="N184" s="246" t="s">
        <v>44</v>
      </c>
      <c r="O184" s="74"/>
      <c r="P184" s="247" t="n">
        <f aca="false">O184*H184</f>
        <v>0</v>
      </c>
      <c r="Q184" s="247" t="n">
        <v>0</v>
      </c>
      <c r="R184" s="247" t="n">
        <f aca="false">Q184*H184</f>
        <v>0</v>
      </c>
      <c r="S184" s="247" t="n">
        <v>0</v>
      </c>
      <c r="T184" s="248" t="n">
        <f aca="false">S184*H184</f>
        <v>0</v>
      </c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R184" s="249" t="s">
        <v>256</v>
      </c>
      <c r="AT184" s="249" t="s">
        <v>162</v>
      </c>
      <c r="AU184" s="249" t="s">
        <v>86</v>
      </c>
      <c r="AY184" s="3" t="s">
        <v>160</v>
      </c>
      <c r="BE184" s="250" t="n">
        <f aca="false">IF(N184="základní",J184,0)</f>
        <v>0</v>
      </c>
      <c r="BF184" s="250" t="n">
        <f aca="false">IF(N184="snížená",J184,0)</f>
        <v>0</v>
      </c>
      <c r="BG184" s="250" t="n">
        <f aca="false">IF(N184="zákl. přenesená",J184,0)</f>
        <v>0</v>
      </c>
      <c r="BH184" s="250" t="n">
        <f aca="false">IF(N184="sníž. přenesená",J184,0)</f>
        <v>0</v>
      </c>
      <c r="BI184" s="250" t="n">
        <f aca="false">IF(N184="nulová",J184,0)</f>
        <v>0</v>
      </c>
      <c r="BJ184" s="3" t="s">
        <v>86</v>
      </c>
      <c r="BK184" s="250" t="n">
        <f aca="false">ROUND(I184*H184,2)</f>
        <v>0</v>
      </c>
      <c r="BL184" s="3" t="s">
        <v>256</v>
      </c>
      <c r="BM184" s="249" t="s">
        <v>990</v>
      </c>
    </row>
    <row r="185" s="31" customFormat="true" ht="16.5" hidden="false" customHeight="true" outlineLevel="0" collapsed="false">
      <c r="A185" s="24"/>
      <c r="B185" s="25"/>
      <c r="C185" s="237" t="s">
        <v>742</v>
      </c>
      <c r="D185" s="237" t="s">
        <v>162</v>
      </c>
      <c r="E185" s="238" t="s">
        <v>2895</v>
      </c>
      <c r="F185" s="239" t="s">
        <v>2896</v>
      </c>
      <c r="G185" s="240" t="s">
        <v>2863</v>
      </c>
      <c r="H185" s="241" t="n">
        <v>0.602</v>
      </c>
      <c r="I185" s="242"/>
      <c r="J185" s="243" t="n">
        <f aca="false">ROUND(I185*H185,2)</f>
        <v>0</v>
      </c>
      <c r="K185" s="244"/>
      <c r="L185" s="30"/>
      <c r="M185" s="245"/>
      <c r="N185" s="246" t="s">
        <v>44</v>
      </c>
      <c r="O185" s="74"/>
      <c r="P185" s="247" t="n">
        <f aca="false">O185*H185</f>
        <v>0</v>
      </c>
      <c r="Q185" s="247" t="n">
        <v>0</v>
      </c>
      <c r="R185" s="247" t="n">
        <f aca="false">Q185*H185</f>
        <v>0</v>
      </c>
      <c r="S185" s="247" t="n">
        <v>0</v>
      </c>
      <c r="T185" s="248" t="n">
        <f aca="false">S185*H185</f>
        <v>0</v>
      </c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R185" s="249" t="s">
        <v>256</v>
      </c>
      <c r="AT185" s="249" t="s">
        <v>162</v>
      </c>
      <c r="AU185" s="249" t="s">
        <v>86</v>
      </c>
      <c r="AY185" s="3" t="s">
        <v>160</v>
      </c>
      <c r="BE185" s="250" t="n">
        <f aca="false">IF(N185="základní",J185,0)</f>
        <v>0</v>
      </c>
      <c r="BF185" s="250" t="n">
        <f aca="false">IF(N185="snížená",J185,0)</f>
        <v>0</v>
      </c>
      <c r="BG185" s="250" t="n">
        <f aca="false">IF(N185="zákl. přenesená",J185,0)</f>
        <v>0</v>
      </c>
      <c r="BH185" s="250" t="n">
        <f aca="false">IF(N185="sníž. přenesená",J185,0)</f>
        <v>0</v>
      </c>
      <c r="BI185" s="250" t="n">
        <f aca="false">IF(N185="nulová",J185,0)</f>
        <v>0</v>
      </c>
      <c r="BJ185" s="3" t="s">
        <v>86</v>
      </c>
      <c r="BK185" s="250" t="n">
        <f aca="false">ROUND(I185*H185,2)</f>
        <v>0</v>
      </c>
      <c r="BL185" s="3" t="s">
        <v>256</v>
      </c>
      <c r="BM185" s="249" t="s">
        <v>998</v>
      </c>
    </row>
    <row r="186" s="31" customFormat="true" ht="16.5" hidden="false" customHeight="true" outlineLevel="0" collapsed="false">
      <c r="A186" s="24"/>
      <c r="B186" s="25"/>
      <c r="C186" s="237" t="s">
        <v>746</v>
      </c>
      <c r="D186" s="237" t="s">
        <v>162</v>
      </c>
      <c r="E186" s="238" t="s">
        <v>2897</v>
      </c>
      <c r="F186" s="239" t="s">
        <v>2898</v>
      </c>
      <c r="G186" s="240" t="s">
        <v>2863</v>
      </c>
      <c r="H186" s="241" t="n">
        <v>0.602</v>
      </c>
      <c r="I186" s="242"/>
      <c r="J186" s="243" t="n">
        <f aca="false">ROUND(I186*H186,2)</f>
        <v>0</v>
      </c>
      <c r="K186" s="244"/>
      <c r="L186" s="30"/>
      <c r="M186" s="245"/>
      <c r="N186" s="246" t="s">
        <v>44</v>
      </c>
      <c r="O186" s="74"/>
      <c r="P186" s="247" t="n">
        <f aca="false">O186*H186</f>
        <v>0</v>
      </c>
      <c r="Q186" s="247" t="n">
        <v>0</v>
      </c>
      <c r="R186" s="247" t="n">
        <f aca="false">Q186*H186</f>
        <v>0</v>
      </c>
      <c r="S186" s="247" t="n">
        <v>0</v>
      </c>
      <c r="T186" s="248" t="n">
        <f aca="false">S186*H186</f>
        <v>0</v>
      </c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R186" s="249" t="s">
        <v>256</v>
      </c>
      <c r="AT186" s="249" t="s">
        <v>162</v>
      </c>
      <c r="AU186" s="249" t="s">
        <v>86</v>
      </c>
      <c r="AY186" s="3" t="s">
        <v>160</v>
      </c>
      <c r="BE186" s="250" t="n">
        <f aca="false">IF(N186="základní",J186,0)</f>
        <v>0</v>
      </c>
      <c r="BF186" s="250" t="n">
        <f aca="false">IF(N186="snížená",J186,0)</f>
        <v>0</v>
      </c>
      <c r="BG186" s="250" t="n">
        <f aca="false">IF(N186="zákl. přenesená",J186,0)</f>
        <v>0</v>
      </c>
      <c r="BH186" s="250" t="n">
        <f aca="false">IF(N186="sníž. přenesená",J186,0)</f>
        <v>0</v>
      </c>
      <c r="BI186" s="250" t="n">
        <f aca="false">IF(N186="nulová",J186,0)</f>
        <v>0</v>
      </c>
      <c r="BJ186" s="3" t="s">
        <v>86</v>
      </c>
      <c r="BK186" s="250" t="n">
        <f aca="false">ROUND(I186*H186,2)</f>
        <v>0</v>
      </c>
      <c r="BL186" s="3" t="s">
        <v>256</v>
      </c>
      <c r="BM186" s="249" t="s">
        <v>1004</v>
      </c>
    </row>
    <row r="187" s="31" customFormat="true" ht="16.5" hidden="false" customHeight="true" outlineLevel="0" collapsed="false">
      <c r="A187" s="24"/>
      <c r="B187" s="25"/>
      <c r="C187" s="237" t="s">
        <v>750</v>
      </c>
      <c r="D187" s="237" t="s">
        <v>162</v>
      </c>
      <c r="E187" s="238" t="s">
        <v>2899</v>
      </c>
      <c r="F187" s="239" t="s">
        <v>2900</v>
      </c>
      <c r="G187" s="240" t="s">
        <v>2863</v>
      </c>
      <c r="H187" s="241" t="n">
        <v>0.602</v>
      </c>
      <c r="I187" s="242"/>
      <c r="J187" s="243" t="n">
        <f aca="false">ROUND(I187*H187,2)</f>
        <v>0</v>
      </c>
      <c r="K187" s="244"/>
      <c r="L187" s="30"/>
      <c r="M187" s="245"/>
      <c r="N187" s="246" t="s">
        <v>44</v>
      </c>
      <c r="O187" s="74"/>
      <c r="P187" s="247" t="n">
        <f aca="false">O187*H187</f>
        <v>0</v>
      </c>
      <c r="Q187" s="247" t="n">
        <v>0</v>
      </c>
      <c r="R187" s="247" t="n">
        <f aca="false">Q187*H187</f>
        <v>0</v>
      </c>
      <c r="S187" s="247" t="n">
        <v>0</v>
      </c>
      <c r="T187" s="248" t="n">
        <f aca="false">S187*H187</f>
        <v>0</v>
      </c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R187" s="249" t="s">
        <v>256</v>
      </c>
      <c r="AT187" s="249" t="s">
        <v>162</v>
      </c>
      <c r="AU187" s="249" t="s">
        <v>86</v>
      </c>
      <c r="AY187" s="3" t="s">
        <v>160</v>
      </c>
      <c r="BE187" s="250" t="n">
        <f aca="false">IF(N187="základní",J187,0)</f>
        <v>0</v>
      </c>
      <c r="BF187" s="250" t="n">
        <f aca="false">IF(N187="snížená",J187,0)</f>
        <v>0</v>
      </c>
      <c r="BG187" s="250" t="n">
        <f aca="false">IF(N187="zákl. přenesená",J187,0)</f>
        <v>0</v>
      </c>
      <c r="BH187" s="250" t="n">
        <f aca="false">IF(N187="sníž. přenesená",J187,0)</f>
        <v>0</v>
      </c>
      <c r="BI187" s="250" t="n">
        <f aca="false">IF(N187="nulová",J187,0)</f>
        <v>0</v>
      </c>
      <c r="BJ187" s="3" t="s">
        <v>86</v>
      </c>
      <c r="BK187" s="250" t="n">
        <f aca="false">ROUND(I187*H187,2)</f>
        <v>0</v>
      </c>
      <c r="BL187" s="3" t="s">
        <v>256</v>
      </c>
      <c r="BM187" s="249" t="s">
        <v>1012</v>
      </c>
    </row>
    <row r="188" s="31" customFormat="true" ht="16.5" hidden="false" customHeight="true" outlineLevel="0" collapsed="false">
      <c r="A188" s="24"/>
      <c r="B188" s="25"/>
      <c r="C188" s="237" t="s">
        <v>757</v>
      </c>
      <c r="D188" s="237" t="s">
        <v>162</v>
      </c>
      <c r="E188" s="238" t="s">
        <v>2901</v>
      </c>
      <c r="F188" s="239" t="s">
        <v>2902</v>
      </c>
      <c r="G188" s="240" t="s">
        <v>259</v>
      </c>
      <c r="H188" s="241" t="n">
        <v>16.254</v>
      </c>
      <c r="I188" s="242"/>
      <c r="J188" s="243" t="n">
        <f aca="false">ROUND(I188*H188,2)</f>
        <v>0</v>
      </c>
      <c r="K188" s="244"/>
      <c r="L188" s="30"/>
      <c r="M188" s="245"/>
      <c r="N188" s="246" t="s">
        <v>44</v>
      </c>
      <c r="O188" s="74"/>
      <c r="P188" s="247" t="n">
        <f aca="false">O188*H188</f>
        <v>0</v>
      </c>
      <c r="Q188" s="247" t="n">
        <v>0</v>
      </c>
      <c r="R188" s="247" t="n">
        <f aca="false">Q188*H188</f>
        <v>0</v>
      </c>
      <c r="S188" s="247" t="n">
        <v>0</v>
      </c>
      <c r="T188" s="248" t="n">
        <f aca="false">S188*H188</f>
        <v>0</v>
      </c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R188" s="249" t="s">
        <v>256</v>
      </c>
      <c r="AT188" s="249" t="s">
        <v>162</v>
      </c>
      <c r="AU188" s="249" t="s">
        <v>86</v>
      </c>
      <c r="AY188" s="3" t="s">
        <v>160</v>
      </c>
      <c r="BE188" s="250" t="n">
        <f aca="false">IF(N188="základní",J188,0)</f>
        <v>0</v>
      </c>
      <c r="BF188" s="250" t="n">
        <f aca="false">IF(N188="snížená",J188,0)</f>
        <v>0</v>
      </c>
      <c r="BG188" s="250" t="n">
        <f aca="false">IF(N188="zákl. přenesená",J188,0)</f>
        <v>0</v>
      </c>
      <c r="BH188" s="250" t="n">
        <f aca="false">IF(N188="sníž. přenesená",J188,0)</f>
        <v>0</v>
      </c>
      <c r="BI188" s="250" t="n">
        <f aca="false">IF(N188="nulová",J188,0)</f>
        <v>0</v>
      </c>
      <c r="BJ188" s="3" t="s">
        <v>86</v>
      </c>
      <c r="BK188" s="250" t="n">
        <f aca="false">ROUND(I188*H188,2)</f>
        <v>0</v>
      </c>
      <c r="BL188" s="3" t="s">
        <v>256</v>
      </c>
      <c r="BM188" s="249" t="s">
        <v>1020</v>
      </c>
    </row>
    <row r="189" s="31" customFormat="true" ht="21.75" hidden="false" customHeight="true" outlineLevel="0" collapsed="false">
      <c r="A189" s="24"/>
      <c r="B189" s="25"/>
      <c r="C189" s="237" t="s">
        <v>762</v>
      </c>
      <c r="D189" s="237" t="s">
        <v>162</v>
      </c>
      <c r="E189" s="238" t="s">
        <v>2903</v>
      </c>
      <c r="F189" s="239" t="s">
        <v>2904</v>
      </c>
      <c r="G189" s="240" t="s">
        <v>363</v>
      </c>
      <c r="H189" s="298"/>
      <c r="I189" s="242"/>
      <c r="J189" s="243" t="n">
        <f aca="false">ROUND(I189*H189,2)</f>
        <v>0</v>
      </c>
      <c r="K189" s="244"/>
      <c r="L189" s="30"/>
      <c r="M189" s="245"/>
      <c r="N189" s="246" t="s">
        <v>44</v>
      </c>
      <c r="O189" s="74"/>
      <c r="P189" s="247" t="n">
        <f aca="false">O189*H189</f>
        <v>0</v>
      </c>
      <c r="Q189" s="247" t="n">
        <v>0</v>
      </c>
      <c r="R189" s="247" t="n">
        <f aca="false">Q189*H189</f>
        <v>0</v>
      </c>
      <c r="S189" s="247" t="n">
        <v>0</v>
      </c>
      <c r="T189" s="248" t="n">
        <f aca="false">S189*H189</f>
        <v>0</v>
      </c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R189" s="249" t="s">
        <v>256</v>
      </c>
      <c r="AT189" s="249" t="s">
        <v>162</v>
      </c>
      <c r="AU189" s="249" t="s">
        <v>86</v>
      </c>
      <c r="AY189" s="3" t="s">
        <v>160</v>
      </c>
      <c r="BE189" s="250" t="n">
        <f aca="false">IF(N189="základní",J189,0)</f>
        <v>0</v>
      </c>
      <c r="BF189" s="250" t="n">
        <f aca="false">IF(N189="snížená",J189,0)</f>
        <v>0</v>
      </c>
      <c r="BG189" s="250" t="n">
        <f aca="false">IF(N189="zákl. přenesená",J189,0)</f>
        <v>0</v>
      </c>
      <c r="BH189" s="250" t="n">
        <f aca="false">IF(N189="sníž. přenesená",J189,0)</f>
        <v>0</v>
      </c>
      <c r="BI189" s="250" t="n">
        <f aca="false">IF(N189="nulová",J189,0)</f>
        <v>0</v>
      </c>
      <c r="BJ189" s="3" t="s">
        <v>86</v>
      </c>
      <c r="BK189" s="250" t="n">
        <f aca="false">ROUND(I189*H189,2)</f>
        <v>0</v>
      </c>
      <c r="BL189" s="3" t="s">
        <v>256</v>
      </c>
      <c r="BM189" s="249" t="s">
        <v>2905</v>
      </c>
    </row>
    <row r="190" s="220" customFormat="true" ht="25.9" hidden="false" customHeight="true" outlineLevel="0" collapsed="false">
      <c r="B190" s="221"/>
      <c r="C190" s="222"/>
      <c r="D190" s="223" t="s">
        <v>78</v>
      </c>
      <c r="E190" s="224" t="s">
        <v>2906</v>
      </c>
      <c r="F190" s="224" t="s">
        <v>2907</v>
      </c>
      <c r="G190" s="222"/>
      <c r="H190" s="222"/>
      <c r="I190" s="225"/>
      <c r="J190" s="226" t="n">
        <f aca="false">BK190</f>
        <v>0</v>
      </c>
      <c r="K190" s="222"/>
      <c r="L190" s="227"/>
      <c r="M190" s="228"/>
      <c r="N190" s="229"/>
      <c r="O190" s="229"/>
      <c r="P190" s="230" t="n">
        <f aca="false">SUM(P191:P208)</f>
        <v>0</v>
      </c>
      <c r="Q190" s="229"/>
      <c r="R190" s="230" t="n">
        <f aca="false">SUM(R191:R208)</f>
        <v>0</v>
      </c>
      <c r="S190" s="229"/>
      <c r="T190" s="231" t="n">
        <f aca="false">SUM(T191:T208)</f>
        <v>0</v>
      </c>
      <c r="AR190" s="232" t="s">
        <v>88</v>
      </c>
      <c r="AT190" s="233" t="s">
        <v>78</v>
      </c>
      <c r="AU190" s="233" t="s">
        <v>79</v>
      </c>
      <c r="AY190" s="232" t="s">
        <v>160</v>
      </c>
      <c r="BK190" s="234" t="n">
        <f aca="false">SUM(BK191:BK208)</f>
        <v>0</v>
      </c>
    </row>
    <row r="191" s="31" customFormat="true" ht="21.75" hidden="false" customHeight="true" outlineLevel="0" collapsed="false">
      <c r="A191" s="24"/>
      <c r="B191" s="25"/>
      <c r="C191" s="237" t="s">
        <v>767</v>
      </c>
      <c r="D191" s="237" t="s">
        <v>162</v>
      </c>
      <c r="E191" s="238" t="s">
        <v>2908</v>
      </c>
      <c r="F191" s="239" t="s">
        <v>2909</v>
      </c>
      <c r="G191" s="240" t="s">
        <v>2863</v>
      </c>
      <c r="H191" s="241" t="n">
        <v>0.602</v>
      </c>
      <c r="I191" s="242"/>
      <c r="J191" s="243" t="n">
        <f aca="false">ROUND(I191*H191,2)</f>
        <v>0</v>
      </c>
      <c r="K191" s="244"/>
      <c r="L191" s="30"/>
      <c r="M191" s="245"/>
      <c r="N191" s="246" t="s">
        <v>44</v>
      </c>
      <c r="O191" s="74"/>
      <c r="P191" s="247" t="n">
        <f aca="false">O191*H191</f>
        <v>0</v>
      </c>
      <c r="Q191" s="247" t="n">
        <v>0</v>
      </c>
      <c r="R191" s="247" t="n">
        <f aca="false">Q191*H191</f>
        <v>0</v>
      </c>
      <c r="S191" s="247" t="n">
        <v>0</v>
      </c>
      <c r="T191" s="248" t="n">
        <f aca="false">S191*H191</f>
        <v>0</v>
      </c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R191" s="249" t="s">
        <v>256</v>
      </c>
      <c r="AT191" s="249" t="s">
        <v>162</v>
      </c>
      <c r="AU191" s="249" t="s">
        <v>86</v>
      </c>
      <c r="AY191" s="3" t="s">
        <v>160</v>
      </c>
      <c r="BE191" s="250" t="n">
        <f aca="false">IF(N191="základní",J191,0)</f>
        <v>0</v>
      </c>
      <c r="BF191" s="250" t="n">
        <f aca="false">IF(N191="snížená",J191,0)</f>
        <v>0</v>
      </c>
      <c r="BG191" s="250" t="n">
        <f aca="false">IF(N191="zákl. přenesená",J191,0)</f>
        <v>0</v>
      </c>
      <c r="BH191" s="250" t="n">
        <f aca="false">IF(N191="sníž. přenesená",J191,0)</f>
        <v>0</v>
      </c>
      <c r="BI191" s="250" t="n">
        <f aca="false">IF(N191="nulová",J191,0)</f>
        <v>0</v>
      </c>
      <c r="BJ191" s="3" t="s">
        <v>86</v>
      </c>
      <c r="BK191" s="250" t="n">
        <f aca="false">ROUND(I191*H191,2)</f>
        <v>0</v>
      </c>
      <c r="BL191" s="3" t="s">
        <v>256</v>
      </c>
      <c r="BM191" s="249" t="s">
        <v>1029</v>
      </c>
    </row>
    <row r="192" s="31" customFormat="true" ht="21.75" hidden="false" customHeight="true" outlineLevel="0" collapsed="false">
      <c r="A192" s="24"/>
      <c r="B192" s="25"/>
      <c r="C192" s="237" t="s">
        <v>772</v>
      </c>
      <c r="D192" s="237" t="s">
        <v>162</v>
      </c>
      <c r="E192" s="238" t="s">
        <v>2910</v>
      </c>
      <c r="F192" s="239" t="s">
        <v>2911</v>
      </c>
      <c r="G192" s="240" t="s">
        <v>2863</v>
      </c>
      <c r="H192" s="241" t="n">
        <v>0.602</v>
      </c>
      <c r="I192" s="242"/>
      <c r="J192" s="243" t="n">
        <f aca="false">ROUND(I192*H192,2)</f>
        <v>0</v>
      </c>
      <c r="K192" s="244"/>
      <c r="L192" s="30"/>
      <c r="M192" s="245"/>
      <c r="N192" s="246" t="s">
        <v>44</v>
      </c>
      <c r="O192" s="74"/>
      <c r="P192" s="247" t="n">
        <f aca="false">O192*H192</f>
        <v>0</v>
      </c>
      <c r="Q192" s="247" t="n">
        <v>0</v>
      </c>
      <c r="R192" s="247" t="n">
        <f aca="false">Q192*H192</f>
        <v>0</v>
      </c>
      <c r="S192" s="247" t="n">
        <v>0</v>
      </c>
      <c r="T192" s="248" t="n">
        <f aca="false">S192*H192</f>
        <v>0</v>
      </c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R192" s="249" t="s">
        <v>256</v>
      </c>
      <c r="AT192" s="249" t="s">
        <v>162</v>
      </c>
      <c r="AU192" s="249" t="s">
        <v>86</v>
      </c>
      <c r="AY192" s="3" t="s">
        <v>160</v>
      </c>
      <c r="BE192" s="250" t="n">
        <f aca="false">IF(N192="základní",J192,0)</f>
        <v>0</v>
      </c>
      <c r="BF192" s="250" t="n">
        <f aca="false">IF(N192="snížená",J192,0)</f>
        <v>0</v>
      </c>
      <c r="BG192" s="250" t="n">
        <f aca="false">IF(N192="zákl. přenesená",J192,0)</f>
        <v>0</v>
      </c>
      <c r="BH192" s="250" t="n">
        <f aca="false">IF(N192="sníž. přenesená",J192,0)</f>
        <v>0</v>
      </c>
      <c r="BI192" s="250" t="n">
        <f aca="false">IF(N192="nulová",J192,0)</f>
        <v>0</v>
      </c>
      <c r="BJ192" s="3" t="s">
        <v>86</v>
      </c>
      <c r="BK192" s="250" t="n">
        <f aca="false">ROUND(I192*H192,2)</f>
        <v>0</v>
      </c>
      <c r="BL192" s="3" t="s">
        <v>256</v>
      </c>
      <c r="BM192" s="249" t="s">
        <v>1038</v>
      </c>
    </row>
    <row r="193" s="31" customFormat="true" ht="21.75" hidden="false" customHeight="true" outlineLevel="0" collapsed="false">
      <c r="A193" s="24"/>
      <c r="B193" s="25"/>
      <c r="C193" s="237" t="s">
        <v>779</v>
      </c>
      <c r="D193" s="237" t="s">
        <v>162</v>
      </c>
      <c r="E193" s="238" t="s">
        <v>2912</v>
      </c>
      <c r="F193" s="239" t="s">
        <v>2913</v>
      </c>
      <c r="G193" s="240" t="s">
        <v>2863</v>
      </c>
      <c r="H193" s="241" t="n">
        <v>0.602</v>
      </c>
      <c r="I193" s="242"/>
      <c r="J193" s="243" t="n">
        <f aca="false">ROUND(I193*H193,2)</f>
        <v>0</v>
      </c>
      <c r="K193" s="244"/>
      <c r="L193" s="30"/>
      <c r="M193" s="245"/>
      <c r="N193" s="246" t="s">
        <v>44</v>
      </c>
      <c r="O193" s="74"/>
      <c r="P193" s="247" t="n">
        <f aca="false">O193*H193</f>
        <v>0</v>
      </c>
      <c r="Q193" s="247" t="n">
        <v>0</v>
      </c>
      <c r="R193" s="247" t="n">
        <f aca="false">Q193*H193</f>
        <v>0</v>
      </c>
      <c r="S193" s="247" t="n">
        <v>0</v>
      </c>
      <c r="T193" s="248" t="n">
        <f aca="false">S193*H193</f>
        <v>0</v>
      </c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R193" s="249" t="s">
        <v>256</v>
      </c>
      <c r="AT193" s="249" t="s">
        <v>162</v>
      </c>
      <c r="AU193" s="249" t="s">
        <v>86</v>
      </c>
      <c r="AY193" s="3" t="s">
        <v>160</v>
      </c>
      <c r="BE193" s="250" t="n">
        <f aca="false">IF(N193="základní",J193,0)</f>
        <v>0</v>
      </c>
      <c r="BF193" s="250" t="n">
        <f aca="false">IF(N193="snížená",J193,0)</f>
        <v>0</v>
      </c>
      <c r="BG193" s="250" t="n">
        <f aca="false">IF(N193="zákl. přenesená",J193,0)</f>
        <v>0</v>
      </c>
      <c r="BH193" s="250" t="n">
        <f aca="false">IF(N193="sníž. přenesená",J193,0)</f>
        <v>0</v>
      </c>
      <c r="BI193" s="250" t="n">
        <f aca="false">IF(N193="nulová",J193,0)</f>
        <v>0</v>
      </c>
      <c r="BJ193" s="3" t="s">
        <v>86</v>
      </c>
      <c r="BK193" s="250" t="n">
        <f aca="false">ROUND(I193*H193,2)</f>
        <v>0</v>
      </c>
      <c r="BL193" s="3" t="s">
        <v>256</v>
      </c>
      <c r="BM193" s="249" t="s">
        <v>1045</v>
      </c>
    </row>
    <row r="194" s="31" customFormat="true" ht="21.75" hidden="false" customHeight="true" outlineLevel="0" collapsed="false">
      <c r="A194" s="24"/>
      <c r="B194" s="25"/>
      <c r="C194" s="237" t="s">
        <v>787</v>
      </c>
      <c r="D194" s="237" t="s">
        <v>162</v>
      </c>
      <c r="E194" s="238" t="s">
        <v>2914</v>
      </c>
      <c r="F194" s="239" t="s">
        <v>2915</v>
      </c>
      <c r="G194" s="240" t="s">
        <v>2863</v>
      </c>
      <c r="H194" s="241" t="n">
        <v>1.204</v>
      </c>
      <c r="I194" s="242"/>
      <c r="J194" s="243" t="n">
        <f aca="false">ROUND(I194*H194,2)</f>
        <v>0</v>
      </c>
      <c r="K194" s="244"/>
      <c r="L194" s="30"/>
      <c r="M194" s="245"/>
      <c r="N194" s="246" t="s">
        <v>44</v>
      </c>
      <c r="O194" s="74"/>
      <c r="P194" s="247" t="n">
        <f aca="false">O194*H194</f>
        <v>0</v>
      </c>
      <c r="Q194" s="247" t="n">
        <v>0</v>
      </c>
      <c r="R194" s="247" t="n">
        <f aca="false">Q194*H194</f>
        <v>0</v>
      </c>
      <c r="S194" s="247" t="n">
        <v>0</v>
      </c>
      <c r="T194" s="248" t="n">
        <f aca="false">S194*H194</f>
        <v>0</v>
      </c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R194" s="249" t="s">
        <v>256</v>
      </c>
      <c r="AT194" s="249" t="s">
        <v>162</v>
      </c>
      <c r="AU194" s="249" t="s">
        <v>86</v>
      </c>
      <c r="AY194" s="3" t="s">
        <v>160</v>
      </c>
      <c r="BE194" s="250" t="n">
        <f aca="false">IF(N194="základní",J194,0)</f>
        <v>0</v>
      </c>
      <c r="BF194" s="250" t="n">
        <f aca="false">IF(N194="snížená",J194,0)</f>
        <v>0</v>
      </c>
      <c r="BG194" s="250" t="n">
        <f aca="false">IF(N194="zákl. přenesená",J194,0)</f>
        <v>0</v>
      </c>
      <c r="BH194" s="250" t="n">
        <f aca="false">IF(N194="sníž. přenesená",J194,0)</f>
        <v>0</v>
      </c>
      <c r="BI194" s="250" t="n">
        <f aca="false">IF(N194="nulová",J194,0)</f>
        <v>0</v>
      </c>
      <c r="BJ194" s="3" t="s">
        <v>86</v>
      </c>
      <c r="BK194" s="250" t="n">
        <f aca="false">ROUND(I194*H194,2)</f>
        <v>0</v>
      </c>
      <c r="BL194" s="3" t="s">
        <v>256</v>
      </c>
      <c r="BM194" s="249" t="s">
        <v>1051</v>
      </c>
    </row>
    <row r="195" s="31" customFormat="true" ht="16.5" hidden="false" customHeight="true" outlineLevel="0" collapsed="false">
      <c r="A195" s="24"/>
      <c r="B195" s="25"/>
      <c r="C195" s="237" t="s">
        <v>792</v>
      </c>
      <c r="D195" s="237" t="s">
        <v>162</v>
      </c>
      <c r="E195" s="238" t="s">
        <v>2916</v>
      </c>
      <c r="F195" s="239" t="s">
        <v>2917</v>
      </c>
      <c r="G195" s="240" t="s">
        <v>2863</v>
      </c>
      <c r="H195" s="241" t="n">
        <v>0.602</v>
      </c>
      <c r="I195" s="242"/>
      <c r="J195" s="243" t="n">
        <f aca="false">ROUND(I195*H195,2)</f>
        <v>0</v>
      </c>
      <c r="K195" s="244"/>
      <c r="L195" s="30"/>
      <c r="M195" s="245"/>
      <c r="N195" s="246" t="s">
        <v>44</v>
      </c>
      <c r="O195" s="74"/>
      <c r="P195" s="247" t="n">
        <f aca="false">O195*H195</f>
        <v>0</v>
      </c>
      <c r="Q195" s="247" t="n">
        <v>0</v>
      </c>
      <c r="R195" s="247" t="n">
        <f aca="false">Q195*H195</f>
        <v>0</v>
      </c>
      <c r="S195" s="247" t="n">
        <v>0</v>
      </c>
      <c r="T195" s="248" t="n">
        <f aca="false">S195*H195</f>
        <v>0</v>
      </c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R195" s="249" t="s">
        <v>256</v>
      </c>
      <c r="AT195" s="249" t="s">
        <v>162</v>
      </c>
      <c r="AU195" s="249" t="s">
        <v>86</v>
      </c>
      <c r="AY195" s="3" t="s">
        <v>160</v>
      </c>
      <c r="BE195" s="250" t="n">
        <f aca="false">IF(N195="základní",J195,0)</f>
        <v>0</v>
      </c>
      <c r="BF195" s="250" t="n">
        <f aca="false">IF(N195="snížená",J195,0)</f>
        <v>0</v>
      </c>
      <c r="BG195" s="250" t="n">
        <f aca="false">IF(N195="zákl. přenesená",J195,0)</f>
        <v>0</v>
      </c>
      <c r="BH195" s="250" t="n">
        <f aca="false">IF(N195="sníž. přenesená",J195,0)</f>
        <v>0</v>
      </c>
      <c r="BI195" s="250" t="n">
        <f aca="false">IF(N195="nulová",J195,0)</f>
        <v>0</v>
      </c>
      <c r="BJ195" s="3" t="s">
        <v>86</v>
      </c>
      <c r="BK195" s="250" t="n">
        <f aca="false">ROUND(I195*H195,2)</f>
        <v>0</v>
      </c>
      <c r="BL195" s="3" t="s">
        <v>256</v>
      </c>
      <c r="BM195" s="249" t="s">
        <v>1057</v>
      </c>
    </row>
    <row r="196" s="31" customFormat="true" ht="16.5" hidden="false" customHeight="true" outlineLevel="0" collapsed="false">
      <c r="A196" s="24"/>
      <c r="B196" s="25"/>
      <c r="C196" s="237" t="s">
        <v>797</v>
      </c>
      <c r="D196" s="237" t="s">
        <v>162</v>
      </c>
      <c r="E196" s="238" t="s">
        <v>2918</v>
      </c>
      <c r="F196" s="239" t="s">
        <v>2919</v>
      </c>
      <c r="G196" s="240" t="s">
        <v>2863</v>
      </c>
      <c r="H196" s="241" t="n">
        <v>0.602</v>
      </c>
      <c r="I196" s="242"/>
      <c r="J196" s="243" t="n">
        <f aca="false">ROUND(I196*H196,2)</f>
        <v>0</v>
      </c>
      <c r="K196" s="244"/>
      <c r="L196" s="30"/>
      <c r="M196" s="245"/>
      <c r="N196" s="246" t="s">
        <v>44</v>
      </c>
      <c r="O196" s="74"/>
      <c r="P196" s="247" t="n">
        <f aca="false">O196*H196</f>
        <v>0</v>
      </c>
      <c r="Q196" s="247" t="n">
        <v>0</v>
      </c>
      <c r="R196" s="247" t="n">
        <f aca="false">Q196*H196</f>
        <v>0</v>
      </c>
      <c r="S196" s="247" t="n">
        <v>0</v>
      </c>
      <c r="T196" s="248" t="n">
        <f aca="false">S196*H196</f>
        <v>0</v>
      </c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R196" s="249" t="s">
        <v>256</v>
      </c>
      <c r="AT196" s="249" t="s">
        <v>162</v>
      </c>
      <c r="AU196" s="249" t="s">
        <v>86</v>
      </c>
      <c r="AY196" s="3" t="s">
        <v>160</v>
      </c>
      <c r="BE196" s="250" t="n">
        <f aca="false">IF(N196="základní",J196,0)</f>
        <v>0</v>
      </c>
      <c r="BF196" s="250" t="n">
        <f aca="false">IF(N196="snížená",J196,0)</f>
        <v>0</v>
      </c>
      <c r="BG196" s="250" t="n">
        <f aca="false">IF(N196="zákl. přenesená",J196,0)</f>
        <v>0</v>
      </c>
      <c r="BH196" s="250" t="n">
        <f aca="false">IF(N196="sníž. přenesená",J196,0)</f>
        <v>0</v>
      </c>
      <c r="BI196" s="250" t="n">
        <f aca="false">IF(N196="nulová",J196,0)</f>
        <v>0</v>
      </c>
      <c r="BJ196" s="3" t="s">
        <v>86</v>
      </c>
      <c r="BK196" s="250" t="n">
        <f aca="false">ROUND(I196*H196,2)</f>
        <v>0</v>
      </c>
      <c r="BL196" s="3" t="s">
        <v>256</v>
      </c>
      <c r="BM196" s="249" t="s">
        <v>1066</v>
      </c>
    </row>
    <row r="197" s="31" customFormat="true" ht="16.5" hidden="false" customHeight="true" outlineLevel="0" collapsed="false">
      <c r="A197" s="24"/>
      <c r="B197" s="25"/>
      <c r="C197" s="237" t="s">
        <v>802</v>
      </c>
      <c r="D197" s="237" t="s">
        <v>162</v>
      </c>
      <c r="E197" s="238" t="s">
        <v>2920</v>
      </c>
      <c r="F197" s="239" t="s">
        <v>2921</v>
      </c>
      <c r="G197" s="240" t="s">
        <v>2863</v>
      </c>
      <c r="H197" s="241" t="n">
        <v>0.602</v>
      </c>
      <c r="I197" s="242"/>
      <c r="J197" s="243" t="n">
        <f aca="false">ROUND(I197*H197,2)</f>
        <v>0</v>
      </c>
      <c r="K197" s="244"/>
      <c r="L197" s="30"/>
      <c r="M197" s="245"/>
      <c r="N197" s="246" t="s">
        <v>44</v>
      </c>
      <c r="O197" s="74"/>
      <c r="P197" s="247" t="n">
        <f aca="false">O197*H197</f>
        <v>0</v>
      </c>
      <c r="Q197" s="247" t="n">
        <v>0</v>
      </c>
      <c r="R197" s="247" t="n">
        <f aca="false">Q197*H197</f>
        <v>0</v>
      </c>
      <c r="S197" s="247" t="n">
        <v>0</v>
      </c>
      <c r="T197" s="248" t="n">
        <f aca="false">S197*H197</f>
        <v>0</v>
      </c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R197" s="249" t="s">
        <v>256</v>
      </c>
      <c r="AT197" s="249" t="s">
        <v>162</v>
      </c>
      <c r="AU197" s="249" t="s">
        <v>86</v>
      </c>
      <c r="AY197" s="3" t="s">
        <v>160</v>
      </c>
      <c r="BE197" s="250" t="n">
        <f aca="false">IF(N197="základní",J197,0)</f>
        <v>0</v>
      </c>
      <c r="BF197" s="250" t="n">
        <f aca="false">IF(N197="snížená",J197,0)</f>
        <v>0</v>
      </c>
      <c r="BG197" s="250" t="n">
        <f aca="false">IF(N197="zákl. přenesená",J197,0)</f>
        <v>0</v>
      </c>
      <c r="BH197" s="250" t="n">
        <f aca="false">IF(N197="sníž. přenesená",J197,0)</f>
        <v>0</v>
      </c>
      <c r="BI197" s="250" t="n">
        <f aca="false">IF(N197="nulová",J197,0)</f>
        <v>0</v>
      </c>
      <c r="BJ197" s="3" t="s">
        <v>86</v>
      </c>
      <c r="BK197" s="250" t="n">
        <f aca="false">ROUND(I197*H197,2)</f>
        <v>0</v>
      </c>
      <c r="BL197" s="3" t="s">
        <v>256</v>
      </c>
      <c r="BM197" s="249" t="s">
        <v>1076</v>
      </c>
    </row>
    <row r="198" s="31" customFormat="true" ht="16.5" hidden="false" customHeight="true" outlineLevel="0" collapsed="false">
      <c r="A198" s="24"/>
      <c r="B198" s="25"/>
      <c r="C198" s="237" t="s">
        <v>807</v>
      </c>
      <c r="D198" s="237" t="s">
        <v>162</v>
      </c>
      <c r="E198" s="238" t="s">
        <v>2922</v>
      </c>
      <c r="F198" s="239" t="s">
        <v>2923</v>
      </c>
      <c r="G198" s="240" t="s">
        <v>2863</v>
      </c>
      <c r="H198" s="241" t="n">
        <v>0.602</v>
      </c>
      <c r="I198" s="242"/>
      <c r="J198" s="243" t="n">
        <f aca="false">ROUND(I198*H198,2)</f>
        <v>0</v>
      </c>
      <c r="K198" s="244"/>
      <c r="L198" s="30"/>
      <c r="M198" s="245"/>
      <c r="N198" s="246" t="s">
        <v>44</v>
      </c>
      <c r="O198" s="74"/>
      <c r="P198" s="247" t="n">
        <f aca="false">O198*H198</f>
        <v>0</v>
      </c>
      <c r="Q198" s="247" t="n">
        <v>0</v>
      </c>
      <c r="R198" s="247" t="n">
        <f aca="false">Q198*H198</f>
        <v>0</v>
      </c>
      <c r="S198" s="247" t="n">
        <v>0</v>
      </c>
      <c r="T198" s="248" t="n">
        <f aca="false">S198*H198</f>
        <v>0</v>
      </c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R198" s="249" t="s">
        <v>256</v>
      </c>
      <c r="AT198" s="249" t="s">
        <v>162</v>
      </c>
      <c r="AU198" s="249" t="s">
        <v>86</v>
      </c>
      <c r="AY198" s="3" t="s">
        <v>160</v>
      </c>
      <c r="BE198" s="250" t="n">
        <f aca="false">IF(N198="základní",J198,0)</f>
        <v>0</v>
      </c>
      <c r="BF198" s="250" t="n">
        <f aca="false">IF(N198="snížená",J198,0)</f>
        <v>0</v>
      </c>
      <c r="BG198" s="250" t="n">
        <f aca="false">IF(N198="zákl. přenesená",J198,0)</f>
        <v>0</v>
      </c>
      <c r="BH198" s="250" t="n">
        <f aca="false">IF(N198="sníž. přenesená",J198,0)</f>
        <v>0</v>
      </c>
      <c r="BI198" s="250" t="n">
        <f aca="false">IF(N198="nulová",J198,0)</f>
        <v>0</v>
      </c>
      <c r="BJ198" s="3" t="s">
        <v>86</v>
      </c>
      <c r="BK198" s="250" t="n">
        <f aca="false">ROUND(I198*H198,2)</f>
        <v>0</v>
      </c>
      <c r="BL198" s="3" t="s">
        <v>256</v>
      </c>
      <c r="BM198" s="249" t="s">
        <v>1085</v>
      </c>
    </row>
    <row r="199" s="31" customFormat="true" ht="16.5" hidden="false" customHeight="true" outlineLevel="0" collapsed="false">
      <c r="A199" s="24"/>
      <c r="B199" s="25"/>
      <c r="C199" s="237" t="s">
        <v>812</v>
      </c>
      <c r="D199" s="237" t="s">
        <v>162</v>
      </c>
      <c r="E199" s="238" t="s">
        <v>2924</v>
      </c>
      <c r="F199" s="239" t="s">
        <v>2925</v>
      </c>
      <c r="G199" s="240" t="s">
        <v>2863</v>
      </c>
      <c r="H199" s="241" t="n">
        <v>4.214</v>
      </c>
      <c r="I199" s="242"/>
      <c r="J199" s="243" t="n">
        <f aca="false">ROUND(I199*H199,2)</f>
        <v>0</v>
      </c>
      <c r="K199" s="244"/>
      <c r="L199" s="30"/>
      <c r="M199" s="245"/>
      <c r="N199" s="246" t="s">
        <v>44</v>
      </c>
      <c r="O199" s="74"/>
      <c r="P199" s="247" t="n">
        <f aca="false">O199*H199</f>
        <v>0</v>
      </c>
      <c r="Q199" s="247" t="n">
        <v>0</v>
      </c>
      <c r="R199" s="247" t="n">
        <f aca="false">Q199*H199</f>
        <v>0</v>
      </c>
      <c r="S199" s="247" t="n">
        <v>0</v>
      </c>
      <c r="T199" s="248" t="n">
        <f aca="false">S199*H199</f>
        <v>0</v>
      </c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R199" s="249" t="s">
        <v>256</v>
      </c>
      <c r="AT199" s="249" t="s">
        <v>162</v>
      </c>
      <c r="AU199" s="249" t="s">
        <v>86</v>
      </c>
      <c r="AY199" s="3" t="s">
        <v>160</v>
      </c>
      <c r="BE199" s="250" t="n">
        <f aca="false">IF(N199="základní",J199,0)</f>
        <v>0</v>
      </c>
      <c r="BF199" s="250" t="n">
        <f aca="false">IF(N199="snížená",J199,0)</f>
        <v>0</v>
      </c>
      <c r="BG199" s="250" t="n">
        <f aca="false">IF(N199="zákl. přenesená",J199,0)</f>
        <v>0</v>
      </c>
      <c r="BH199" s="250" t="n">
        <f aca="false">IF(N199="sníž. přenesená",J199,0)</f>
        <v>0</v>
      </c>
      <c r="BI199" s="250" t="n">
        <f aca="false">IF(N199="nulová",J199,0)</f>
        <v>0</v>
      </c>
      <c r="BJ199" s="3" t="s">
        <v>86</v>
      </c>
      <c r="BK199" s="250" t="n">
        <f aca="false">ROUND(I199*H199,2)</f>
        <v>0</v>
      </c>
      <c r="BL199" s="3" t="s">
        <v>256</v>
      </c>
      <c r="BM199" s="249" t="s">
        <v>1099</v>
      </c>
    </row>
    <row r="200" s="31" customFormat="true" ht="16.5" hidden="false" customHeight="true" outlineLevel="0" collapsed="false">
      <c r="A200" s="24"/>
      <c r="B200" s="25"/>
      <c r="C200" s="237" t="s">
        <v>816</v>
      </c>
      <c r="D200" s="237" t="s">
        <v>162</v>
      </c>
      <c r="E200" s="238" t="s">
        <v>2926</v>
      </c>
      <c r="F200" s="239" t="s">
        <v>2927</v>
      </c>
      <c r="G200" s="240" t="s">
        <v>2863</v>
      </c>
      <c r="H200" s="241" t="n">
        <v>1.204</v>
      </c>
      <c r="I200" s="242"/>
      <c r="J200" s="243" t="n">
        <f aca="false">ROUND(I200*H200,2)</f>
        <v>0</v>
      </c>
      <c r="K200" s="244"/>
      <c r="L200" s="30"/>
      <c r="M200" s="245"/>
      <c r="N200" s="246" t="s">
        <v>44</v>
      </c>
      <c r="O200" s="74"/>
      <c r="P200" s="247" t="n">
        <f aca="false">O200*H200</f>
        <v>0</v>
      </c>
      <c r="Q200" s="247" t="n">
        <v>0</v>
      </c>
      <c r="R200" s="247" t="n">
        <f aca="false">Q200*H200</f>
        <v>0</v>
      </c>
      <c r="S200" s="247" t="n">
        <v>0</v>
      </c>
      <c r="T200" s="248" t="n">
        <f aca="false">S200*H200</f>
        <v>0</v>
      </c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R200" s="249" t="s">
        <v>256</v>
      </c>
      <c r="AT200" s="249" t="s">
        <v>162</v>
      </c>
      <c r="AU200" s="249" t="s">
        <v>86</v>
      </c>
      <c r="AY200" s="3" t="s">
        <v>160</v>
      </c>
      <c r="BE200" s="250" t="n">
        <f aca="false">IF(N200="základní",J200,0)</f>
        <v>0</v>
      </c>
      <c r="BF200" s="250" t="n">
        <f aca="false">IF(N200="snížená",J200,0)</f>
        <v>0</v>
      </c>
      <c r="BG200" s="250" t="n">
        <f aca="false">IF(N200="zákl. přenesená",J200,0)</f>
        <v>0</v>
      </c>
      <c r="BH200" s="250" t="n">
        <f aca="false">IF(N200="sníž. přenesená",J200,0)</f>
        <v>0</v>
      </c>
      <c r="BI200" s="250" t="n">
        <f aca="false">IF(N200="nulová",J200,0)</f>
        <v>0</v>
      </c>
      <c r="BJ200" s="3" t="s">
        <v>86</v>
      </c>
      <c r="BK200" s="250" t="n">
        <f aca="false">ROUND(I200*H200,2)</f>
        <v>0</v>
      </c>
      <c r="BL200" s="3" t="s">
        <v>256</v>
      </c>
      <c r="BM200" s="249" t="s">
        <v>1108</v>
      </c>
    </row>
    <row r="201" s="31" customFormat="true" ht="16.5" hidden="false" customHeight="true" outlineLevel="0" collapsed="false">
      <c r="A201" s="24"/>
      <c r="B201" s="25"/>
      <c r="C201" s="237" t="s">
        <v>820</v>
      </c>
      <c r="D201" s="237" t="s">
        <v>162</v>
      </c>
      <c r="E201" s="238" t="s">
        <v>2928</v>
      </c>
      <c r="F201" s="239" t="s">
        <v>2929</v>
      </c>
      <c r="G201" s="240" t="s">
        <v>2863</v>
      </c>
      <c r="H201" s="241" t="n">
        <v>1.806</v>
      </c>
      <c r="I201" s="242"/>
      <c r="J201" s="243" t="n">
        <f aca="false">ROUND(I201*H201,2)</f>
        <v>0</v>
      </c>
      <c r="K201" s="244"/>
      <c r="L201" s="30"/>
      <c r="M201" s="245"/>
      <c r="N201" s="246" t="s">
        <v>44</v>
      </c>
      <c r="O201" s="74"/>
      <c r="P201" s="247" t="n">
        <f aca="false">O201*H201</f>
        <v>0</v>
      </c>
      <c r="Q201" s="247" t="n">
        <v>0</v>
      </c>
      <c r="R201" s="247" t="n">
        <f aca="false">Q201*H201</f>
        <v>0</v>
      </c>
      <c r="S201" s="247" t="n">
        <v>0</v>
      </c>
      <c r="T201" s="248" t="n">
        <f aca="false">S201*H201</f>
        <v>0</v>
      </c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R201" s="249" t="s">
        <v>256</v>
      </c>
      <c r="AT201" s="249" t="s">
        <v>162</v>
      </c>
      <c r="AU201" s="249" t="s">
        <v>86</v>
      </c>
      <c r="AY201" s="3" t="s">
        <v>160</v>
      </c>
      <c r="BE201" s="250" t="n">
        <f aca="false">IF(N201="základní",J201,0)</f>
        <v>0</v>
      </c>
      <c r="BF201" s="250" t="n">
        <f aca="false">IF(N201="snížená",J201,0)</f>
        <v>0</v>
      </c>
      <c r="BG201" s="250" t="n">
        <f aca="false">IF(N201="zákl. přenesená",J201,0)</f>
        <v>0</v>
      </c>
      <c r="BH201" s="250" t="n">
        <f aca="false">IF(N201="sníž. přenesená",J201,0)</f>
        <v>0</v>
      </c>
      <c r="BI201" s="250" t="n">
        <f aca="false">IF(N201="nulová",J201,0)</f>
        <v>0</v>
      </c>
      <c r="BJ201" s="3" t="s">
        <v>86</v>
      </c>
      <c r="BK201" s="250" t="n">
        <f aca="false">ROUND(I201*H201,2)</f>
        <v>0</v>
      </c>
      <c r="BL201" s="3" t="s">
        <v>256</v>
      </c>
      <c r="BM201" s="249" t="s">
        <v>1115</v>
      </c>
    </row>
    <row r="202" s="31" customFormat="true" ht="16.5" hidden="false" customHeight="true" outlineLevel="0" collapsed="false">
      <c r="A202" s="24"/>
      <c r="B202" s="25"/>
      <c r="C202" s="237" t="s">
        <v>835</v>
      </c>
      <c r="D202" s="237" t="s">
        <v>162</v>
      </c>
      <c r="E202" s="238" t="s">
        <v>2930</v>
      </c>
      <c r="F202" s="239" t="s">
        <v>2931</v>
      </c>
      <c r="G202" s="240" t="s">
        <v>2863</v>
      </c>
      <c r="H202" s="241" t="n">
        <v>0.602</v>
      </c>
      <c r="I202" s="242"/>
      <c r="J202" s="243" t="n">
        <f aca="false">ROUND(I202*H202,2)</f>
        <v>0</v>
      </c>
      <c r="K202" s="244"/>
      <c r="L202" s="30"/>
      <c r="M202" s="245"/>
      <c r="N202" s="246" t="s">
        <v>44</v>
      </c>
      <c r="O202" s="74"/>
      <c r="P202" s="247" t="n">
        <f aca="false">O202*H202</f>
        <v>0</v>
      </c>
      <c r="Q202" s="247" t="n">
        <v>0</v>
      </c>
      <c r="R202" s="247" t="n">
        <f aca="false">Q202*H202</f>
        <v>0</v>
      </c>
      <c r="S202" s="247" t="n">
        <v>0</v>
      </c>
      <c r="T202" s="248" t="n">
        <f aca="false">S202*H202</f>
        <v>0</v>
      </c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R202" s="249" t="s">
        <v>256</v>
      </c>
      <c r="AT202" s="249" t="s">
        <v>162</v>
      </c>
      <c r="AU202" s="249" t="s">
        <v>86</v>
      </c>
      <c r="AY202" s="3" t="s">
        <v>160</v>
      </c>
      <c r="BE202" s="250" t="n">
        <f aca="false">IF(N202="základní",J202,0)</f>
        <v>0</v>
      </c>
      <c r="BF202" s="250" t="n">
        <f aca="false">IF(N202="snížená",J202,0)</f>
        <v>0</v>
      </c>
      <c r="BG202" s="250" t="n">
        <f aca="false">IF(N202="zákl. přenesená",J202,0)</f>
        <v>0</v>
      </c>
      <c r="BH202" s="250" t="n">
        <f aca="false">IF(N202="sníž. přenesená",J202,0)</f>
        <v>0</v>
      </c>
      <c r="BI202" s="250" t="n">
        <f aca="false">IF(N202="nulová",J202,0)</f>
        <v>0</v>
      </c>
      <c r="BJ202" s="3" t="s">
        <v>86</v>
      </c>
      <c r="BK202" s="250" t="n">
        <f aca="false">ROUND(I202*H202,2)</f>
        <v>0</v>
      </c>
      <c r="BL202" s="3" t="s">
        <v>256</v>
      </c>
      <c r="BM202" s="249" t="s">
        <v>1128</v>
      </c>
    </row>
    <row r="203" s="31" customFormat="true" ht="16.5" hidden="false" customHeight="true" outlineLevel="0" collapsed="false">
      <c r="A203" s="24"/>
      <c r="B203" s="25"/>
      <c r="C203" s="237" t="s">
        <v>847</v>
      </c>
      <c r="D203" s="237" t="s">
        <v>162</v>
      </c>
      <c r="E203" s="238" t="s">
        <v>2932</v>
      </c>
      <c r="F203" s="239" t="s">
        <v>2933</v>
      </c>
      <c r="G203" s="240" t="s">
        <v>2863</v>
      </c>
      <c r="H203" s="241" t="n">
        <v>1.204</v>
      </c>
      <c r="I203" s="242"/>
      <c r="J203" s="243" t="n">
        <f aca="false">ROUND(I203*H203,2)</f>
        <v>0</v>
      </c>
      <c r="K203" s="244"/>
      <c r="L203" s="30"/>
      <c r="M203" s="245"/>
      <c r="N203" s="246" t="s">
        <v>44</v>
      </c>
      <c r="O203" s="74"/>
      <c r="P203" s="247" t="n">
        <f aca="false">O203*H203</f>
        <v>0</v>
      </c>
      <c r="Q203" s="247" t="n">
        <v>0</v>
      </c>
      <c r="R203" s="247" t="n">
        <f aca="false">Q203*H203</f>
        <v>0</v>
      </c>
      <c r="S203" s="247" t="n">
        <v>0</v>
      </c>
      <c r="T203" s="248" t="n">
        <f aca="false">S203*H203</f>
        <v>0</v>
      </c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R203" s="249" t="s">
        <v>256</v>
      </c>
      <c r="AT203" s="249" t="s">
        <v>162</v>
      </c>
      <c r="AU203" s="249" t="s">
        <v>86</v>
      </c>
      <c r="AY203" s="3" t="s">
        <v>160</v>
      </c>
      <c r="BE203" s="250" t="n">
        <f aca="false">IF(N203="základní",J203,0)</f>
        <v>0</v>
      </c>
      <c r="BF203" s="250" t="n">
        <f aca="false">IF(N203="snížená",J203,0)</f>
        <v>0</v>
      </c>
      <c r="BG203" s="250" t="n">
        <f aca="false">IF(N203="zákl. přenesená",J203,0)</f>
        <v>0</v>
      </c>
      <c r="BH203" s="250" t="n">
        <f aca="false">IF(N203="sníž. přenesená",J203,0)</f>
        <v>0</v>
      </c>
      <c r="BI203" s="250" t="n">
        <f aca="false">IF(N203="nulová",J203,0)</f>
        <v>0</v>
      </c>
      <c r="BJ203" s="3" t="s">
        <v>86</v>
      </c>
      <c r="BK203" s="250" t="n">
        <f aca="false">ROUND(I203*H203,2)</f>
        <v>0</v>
      </c>
      <c r="BL203" s="3" t="s">
        <v>256</v>
      </c>
      <c r="BM203" s="249" t="s">
        <v>1140</v>
      </c>
    </row>
    <row r="204" s="31" customFormat="true" ht="16.5" hidden="false" customHeight="true" outlineLevel="0" collapsed="false">
      <c r="A204" s="24"/>
      <c r="B204" s="25"/>
      <c r="C204" s="237" t="s">
        <v>849</v>
      </c>
      <c r="D204" s="237" t="s">
        <v>162</v>
      </c>
      <c r="E204" s="238" t="s">
        <v>2934</v>
      </c>
      <c r="F204" s="239" t="s">
        <v>2935</v>
      </c>
      <c r="G204" s="240" t="s">
        <v>2863</v>
      </c>
      <c r="H204" s="241" t="n">
        <v>0.602</v>
      </c>
      <c r="I204" s="242"/>
      <c r="J204" s="243" t="n">
        <f aca="false">ROUND(I204*H204,2)</f>
        <v>0</v>
      </c>
      <c r="K204" s="244"/>
      <c r="L204" s="30"/>
      <c r="M204" s="245"/>
      <c r="N204" s="246" t="s">
        <v>44</v>
      </c>
      <c r="O204" s="74"/>
      <c r="P204" s="247" t="n">
        <f aca="false">O204*H204</f>
        <v>0</v>
      </c>
      <c r="Q204" s="247" t="n">
        <v>0</v>
      </c>
      <c r="R204" s="247" t="n">
        <f aca="false">Q204*H204</f>
        <v>0</v>
      </c>
      <c r="S204" s="247" t="n">
        <v>0</v>
      </c>
      <c r="T204" s="248" t="n">
        <f aca="false">S204*H204</f>
        <v>0</v>
      </c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R204" s="249" t="s">
        <v>256</v>
      </c>
      <c r="AT204" s="249" t="s">
        <v>162</v>
      </c>
      <c r="AU204" s="249" t="s">
        <v>86</v>
      </c>
      <c r="AY204" s="3" t="s">
        <v>160</v>
      </c>
      <c r="BE204" s="250" t="n">
        <f aca="false">IF(N204="základní",J204,0)</f>
        <v>0</v>
      </c>
      <c r="BF204" s="250" t="n">
        <f aca="false">IF(N204="snížená",J204,0)</f>
        <v>0</v>
      </c>
      <c r="BG204" s="250" t="n">
        <f aca="false">IF(N204="zákl. přenesená",J204,0)</f>
        <v>0</v>
      </c>
      <c r="BH204" s="250" t="n">
        <f aca="false">IF(N204="sníž. přenesená",J204,0)</f>
        <v>0</v>
      </c>
      <c r="BI204" s="250" t="n">
        <f aca="false">IF(N204="nulová",J204,0)</f>
        <v>0</v>
      </c>
      <c r="BJ204" s="3" t="s">
        <v>86</v>
      </c>
      <c r="BK204" s="250" t="n">
        <f aca="false">ROUND(I204*H204,2)</f>
        <v>0</v>
      </c>
      <c r="BL204" s="3" t="s">
        <v>256</v>
      </c>
      <c r="BM204" s="249" t="s">
        <v>1150</v>
      </c>
    </row>
    <row r="205" s="31" customFormat="true" ht="16.5" hidden="false" customHeight="true" outlineLevel="0" collapsed="false">
      <c r="A205" s="24"/>
      <c r="B205" s="25"/>
      <c r="C205" s="237" t="s">
        <v>851</v>
      </c>
      <c r="D205" s="237" t="s">
        <v>162</v>
      </c>
      <c r="E205" s="238" t="s">
        <v>2936</v>
      </c>
      <c r="F205" s="239" t="s">
        <v>2937</v>
      </c>
      <c r="G205" s="240" t="s">
        <v>2863</v>
      </c>
      <c r="H205" s="241" t="n">
        <v>0.602</v>
      </c>
      <c r="I205" s="242"/>
      <c r="J205" s="243" t="n">
        <f aca="false">ROUND(I205*H205,2)</f>
        <v>0</v>
      </c>
      <c r="K205" s="244"/>
      <c r="L205" s="30"/>
      <c r="M205" s="245"/>
      <c r="N205" s="246" t="s">
        <v>44</v>
      </c>
      <c r="O205" s="74"/>
      <c r="P205" s="247" t="n">
        <f aca="false">O205*H205</f>
        <v>0</v>
      </c>
      <c r="Q205" s="247" t="n">
        <v>0</v>
      </c>
      <c r="R205" s="247" t="n">
        <f aca="false">Q205*H205</f>
        <v>0</v>
      </c>
      <c r="S205" s="247" t="n">
        <v>0</v>
      </c>
      <c r="T205" s="248" t="n">
        <f aca="false">S205*H205</f>
        <v>0</v>
      </c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R205" s="249" t="s">
        <v>256</v>
      </c>
      <c r="AT205" s="249" t="s">
        <v>162</v>
      </c>
      <c r="AU205" s="249" t="s">
        <v>86</v>
      </c>
      <c r="AY205" s="3" t="s">
        <v>160</v>
      </c>
      <c r="BE205" s="250" t="n">
        <f aca="false">IF(N205="základní",J205,0)</f>
        <v>0</v>
      </c>
      <c r="BF205" s="250" t="n">
        <f aca="false">IF(N205="snížená",J205,0)</f>
        <v>0</v>
      </c>
      <c r="BG205" s="250" t="n">
        <f aca="false">IF(N205="zákl. přenesená",J205,0)</f>
        <v>0</v>
      </c>
      <c r="BH205" s="250" t="n">
        <f aca="false">IF(N205="sníž. přenesená",J205,0)</f>
        <v>0</v>
      </c>
      <c r="BI205" s="250" t="n">
        <f aca="false">IF(N205="nulová",J205,0)</f>
        <v>0</v>
      </c>
      <c r="BJ205" s="3" t="s">
        <v>86</v>
      </c>
      <c r="BK205" s="250" t="n">
        <f aca="false">ROUND(I205*H205,2)</f>
        <v>0</v>
      </c>
      <c r="BL205" s="3" t="s">
        <v>256</v>
      </c>
      <c r="BM205" s="249" t="s">
        <v>1158</v>
      </c>
    </row>
    <row r="206" s="31" customFormat="true" ht="16.5" hidden="false" customHeight="true" outlineLevel="0" collapsed="false">
      <c r="A206" s="24"/>
      <c r="B206" s="25"/>
      <c r="C206" s="237" t="s">
        <v>854</v>
      </c>
      <c r="D206" s="237" t="s">
        <v>162</v>
      </c>
      <c r="E206" s="238" t="s">
        <v>2938</v>
      </c>
      <c r="F206" s="239" t="s">
        <v>2939</v>
      </c>
      <c r="G206" s="240" t="s">
        <v>2863</v>
      </c>
      <c r="H206" s="241" t="n">
        <v>0.602</v>
      </c>
      <c r="I206" s="242"/>
      <c r="J206" s="243" t="n">
        <f aca="false">ROUND(I206*H206,2)</f>
        <v>0</v>
      </c>
      <c r="K206" s="244"/>
      <c r="L206" s="30"/>
      <c r="M206" s="245"/>
      <c r="N206" s="246" t="s">
        <v>44</v>
      </c>
      <c r="O206" s="74"/>
      <c r="P206" s="247" t="n">
        <f aca="false">O206*H206</f>
        <v>0</v>
      </c>
      <c r="Q206" s="247" t="n">
        <v>0</v>
      </c>
      <c r="R206" s="247" t="n">
        <f aca="false">Q206*H206</f>
        <v>0</v>
      </c>
      <c r="S206" s="247" t="n">
        <v>0</v>
      </c>
      <c r="T206" s="248" t="n">
        <f aca="false">S206*H206</f>
        <v>0</v>
      </c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R206" s="249" t="s">
        <v>256</v>
      </c>
      <c r="AT206" s="249" t="s">
        <v>162</v>
      </c>
      <c r="AU206" s="249" t="s">
        <v>86</v>
      </c>
      <c r="AY206" s="3" t="s">
        <v>160</v>
      </c>
      <c r="BE206" s="250" t="n">
        <f aca="false">IF(N206="základní",J206,0)</f>
        <v>0</v>
      </c>
      <c r="BF206" s="250" t="n">
        <f aca="false">IF(N206="snížená",J206,0)</f>
        <v>0</v>
      </c>
      <c r="BG206" s="250" t="n">
        <f aca="false">IF(N206="zákl. přenesená",J206,0)</f>
        <v>0</v>
      </c>
      <c r="BH206" s="250" t="n">
        <f aca="false">IF(N206="sníž. přenesená",J206,0)</f>
        <v>0</v>
      </c>
      <c r="BI206" s="250" t="n">
        <f aca="false">IF(N206="nulová",J206,0)</f>
        <v>0</v>
      </c>
      <c r="BJ206" s="3" t="s">
        <v>86</v>
      </c>
      <c r="BK206" s="250" t="n">
        <f aca="false">ROUND(I206*H206,2)</f>
        <v>0</v>
      </c>
      <c r="BL206" s="3" t="s">
        <v>256</v>
      </c>
      <c r="BM206" s="249" t="s">
        <v>1166</v>
      </c>
    </row>
    <row r="207" s="31" customFormat="true" ht="16.5" hidden="false" customHeight="true" outlineLevel="0" collapsed="false">
      <c r="A207" s="24"/>
      <c r="B207" s="25"/>
      <c r="C207" s="237" t="s">
        <v>856</v>
      </c>
      <c r="D207" s="237" t="s">
        <v>162</v>
      </c>
      <c r="E207" s="238" t="s">
        <v>2940</v>
      </c>
      <c r="F207" s="239" t="s">
        <v>2941</v>
      </c>
      <c r="G207" s="240" t="s">
        <v>2863</v>
      </c>
      <c r="H207" s="241" t="n">
        <v>16.254</v>
      </c>
      <c r="I207" s="242"/>
      <c r="J207" s="243" t="n">
        <f aca="false">ROUND(I207*H207,2)</f>
        <v>0</v>
      </c>
      <c r="K207" s="244"/>
      <c r="L207" s="30"/>
      <c r="M207" s="245"/>
      <c r="N207" s="246" t="s">
        <v>44</v>
      </c>
      <c r="O207" s="74"/>
      <c r="P207" s="247" t="n">
        <f aca="false">O207*H207</f>
        <v>0</v>
      </c>
      <c r="Q207" s="247" t="n">
        <v>0</v>
      </c>
      <c r="R207" s="247" t="n">
        <f aca="false">Q207*H207</f>
        <v>0</v>
      </c>
      <c r="S207" s="247" t="n">
        <v>0</v>
      </c>
      <c r="T207" s="248" t="n">
        <f aca="false">S207*H207</f>
        <v>0</v>
      </c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R207" s="249" t="s">
        <v>256</v>
      </c>
      <c r="AT207" s="249" t="s">
        <v>162</v>
      </c>
      <c r="AU207" s="249" t="s">
        <v>86</v>
      </c>
      <c r="AY207" s="3" t="s">
        <v>160</v>
      </c>
      <c r="BE207" s="250" t="n">
        <f aca="false">IF(N207="základní",J207,0)</f>
        <v>0</v>
      </c>
      <c r="BF207" s="250" t="n">
        <f aca="false">IF(N207="snížená",J207,0)</f>
        <v>0</v>
      </c>
      <c r="BG207" s="250" t="n">
        <f aca="false">IF(N207="zákl. přenesená",J207,0)</f>
        <v>0</v>
      </c>
      <c r="BH207" s="250" t="n">
        <f aca="false">IF(N207="sníž. přenesená",J207,0)</f>
        <v>0</v>
      </c>
      <c r="BI207" s="250" t="n">
        <f aca="false">IF(N207="nulová",J207,0)</f>
        <v>0</v>
      </c>
      <c r="BJ207" s="3" t="s">
        <v>86</v>
      </c>
      <c r="BK207" s="250" t="n">
        <f aca="false">ROUND(I207*H207,2)</f>
        <v>0</v>
      </c>
      <c r="BL207" s="3" t="s">
        <v>256</v>
      </c>
      <c r="BM207" s="249" t="s">
        <v>1175</v>
      </c>
    </row>
    <row r="208" s="31" customFormat="true" ht="21.75" hidden="false" customHeight="true" outlineLevel="0" collapsed="false">
      <c r="A208" s="24"/>
      <c r="B208" s="25"/>
      <c r="C208" s="237" t="s">
        <v>861</v>
      </c>
      <c r="D208" s="237" t="s">
        <v>162</v>
      </c>
      <c r="E208" s="238" t="s">
        <v>2942</v>
      </c>
      <c r="F208" s="239" t="s">
        <v>2943</v>
      </c>
      <c r="G208" s="240" t="s">
        <v>363</v>
      </c>
      <c r="H208" s="298"/>
      <c r="I208" s="242"/>
      <c r="J208" s="243" t="n">
        <f aca="false">ROUND(I208*H208,2)</f>
        <v>0</v>
      </c>
      <c r="K208" s="244"/>
      <c r="L208" s="30"/>
      <c r="M208" s="245"/>
      <c r="N208" s="246" t="s">
        <v>44</v>
      </c>
      <c r="O208" s="74"/>
      <c r="P208" s="247" t="n">
        <f aca="false">O208*H208</f>
        <v>0</v>
      </c>
      <c r="Q208" s="247" t="n">
        <v>0</v>
      </c>
      <c r="R208" s="247" t="n">
        <f aca="false">Q208*H208</f>
        <v>0</v>
      </c>
      <c r="S208" s="247" t="n">
        <v>0</v>
      </c>
      <c r="T208" s="248" t="n">
        <f aca="false">S208*H208</f>
        <v>0</v>
      </c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R208" s="249" t="s">
        <v>256</v>
      </c>
      <c r="AT208" s="249" t="s">
        <v>162</v>
      </c>
      <c r="AU208" s="249" t="s">
        <v>86</v>
      </c>
      <c r="AY208" s="3" t="s">
        <v>160</v>
      </c>
      <c r="BE208" s="250" t="n">
        <f aca="false">IF(N208="základní",J208,0)</f>
        <v>0</v>
      </c>
      <c r="BF208" s="250" t="n">
        <f aca="false">IF(N208="snížená",J208,0)</f>
        <v>0</v>
      </c>
      <c r="BG208" s="250" t="n">
        <f aca="false">IF(N208="zákl. přenesená",J208,0)</f>
        <v>0</v>
      </c>
      <c r="BH208" s="250" t="n">
        <f aca="false">IF(N208="sníž. přenesená",J208,0)</f>
        <v>0</v>
      </c>
      <c r="BI208" s="250" t="n">
        <f aca="false">IF(N208="nulová",J208,0)</f>
        <v>0</v>
      </c>
      <c r="BJ208" s="3" t="s">
        <v>86</v>
      </c>
      <c r="BK208" s="250" t="n">
        <f aca="false">ROUND(I208*H208,2)</f>
        <v>0</v>
      </c>
      <c r="BL208" s="3" t="s">
        <v>256</v>
      </c>
      <c r="BM208" s="249" t="s">
        <v>2944</v>
      </c>
    </row>
    <row r="209" s="220" customFormat="true" ht="25.9" hidden="false" customHeight="true" outlineLevel="0" collapsed="false">
      <c r="B209" s="221"/>
      <c r="C209" s="222"/>
      <c r="D209" s="223" t="s">
        <v>78</v>
      </c>
      <c r="E209" s="224" t="s">
        <v>384</v>
      </c>
      <c r="F209" s="224" t="s">
        <v>385</v>
      </c>
      <c r="G209" s="222"/>
      <c r="H209" s="222"/>
      <c r="I209" s="225"/>
      <c r="J209" s="226" t="n">
        <f aca="false">BK209</f>
        <v>0</v>
      </c>
      <c r="K209" s="222"/>
      <c r="L209" s="227"/>
      <c r="M209" s="228"/>
      <c r="N209" s="229"/>
      <c r="O209" s="229"/>
      <c r="P209" s="230" t="n">
        <f aca="false">P210</f>
        <v>0</v>
      </c>
      <c r="Q209" s="229"/>
      <c r="R209" s="230" t="n">
        <f aca="false">R210</f>
        <v>0</v>
      </c>
      <c r="S209" s="229"/>
      <c r="T209" s="231" t="n">
        <f aca="false">T210</f>
        <v>0</v>
      </c>
      <c r="AR209" s="232" t="s">
        <v>182</v>
      </c>
      <c r="AT209" s="233" t="s">
        <v>78</v>
      </c>
      <c r="AU209" s="233" t="s">
        <v>79</v>
      </c>
      <c r="AY209" s="232" t="s">
        <v>160</v>
      </c>
      <c r="BK209" s="234" t="n">
        <f aca="false">BK210</f>
        <v>0</v>
      </c>
    </row>
    <row r="210" s="220" customFormat="true" ht="22.8" hidden="false" customHeight="true" outlineLevel="0" collapsed="false">
      <c r="B210" s="221"/>
      <c r="C210" s="222"/>
      <c r="D210" s="223" t="s">
        <v>78</v>
      </c>
      <c r="E210" s="235" t="s">
        <v>386</v>
      </c>
      <c r="F210" s="235" t="s">
        <v>387</v>
      </c>
      <c r="G210" s="222"/>
      <c r="H210" s="222"/>
      <c r="I210" s="225"/>
      <c r="J210" s="236" t="n">
        <f aca="false">BK210</f>
        <v>0</v>
      </c>
      <c r="K210" s="222"/>
      <c r="L210" s="227"/>
      <c r="M210" s="228"/>
      <c r="N210" s="229"/>
      <c r="O210" s="229"/>
      <c r="P210" s="230" t="n">
        <f aca="false">P211</f>
        <v>0</v>
      </c>
      <c r="Q210" s="229"/>
      <c r="R210" s="230" t="n">
        <f aca="false">R211</f>
        <v>0</v>
      </c>
      <c r="S210" s="229"/>
      <c r="T210" s="231" t="n">
        <f aca="false">T211</f>
        <v>0</v>
      </c>
      <c r="AR210" s="232" t="s">
        <v>182</v>
      </c>
      <c r="AT210" s="233" t="s">
        <v>78</v>
      </c>
      <c r="AU210" s="233" t="s">
        <v>86</v>
      </c>
      <c r="AY210" s="232" t="s">
        <v>160</v>
      </c>
      <c r="BK210" s="234" t="n">
        <f aca="false">BK211</f>
        <v>0</v>
      </c>
    </row>
    <row r="211" s="31" customFormat="true" ht="16.5" hidden="false" customHeight="true" outlineLevel="0" collapsed="false">
      <c r="A211" s="24"/>
      <c r="B211" s="25"/>
      <c r="C211" s="237" t="s">
        <v>872</v>
      </c>
      <c r="D211" s="237" t="s">
        <v>162</v>
      </c>
      <c r="E211" s="238" t="s">
        <v>389</v>
      </c>
      <c r="F211" s="239" t="s">
        <v>387</v>
      </c>
      <c r="G211" s="240" t="s">
        <v>363</v>
      </c>
      <c r="H211" s="298"/>
      <c r="I211" s="242"/>
      <c r="J211" s="243" t="n">
        <f aca="false">ROUND(I211*H211,2)</f>
        <v>0</v>
      </c>
      <c r="K211" s="244"/>
      <c r="L211" s="30"/>
      <c r="M211" s="299"/>
      <c r="N211" s="300" t="s">
        <v>44</v>
      </c>
      <c r="O211" s="301"/>
      <c r="P211" s="302" t="n">
        <f aca="false">O211*H211</f>
        <v>0</v>
      </c>
      <c r="Q211" s="302" t="n">
        <v>0</v>
      </c>
      <c r="R211" s="302" t="n">
        <f aca="false">Q211*H211</f>
        <v>0</v>
      </c>
      <c r="S211" s="302" t="n">
        <v>0</v>
      </c>
      <c r="T211" s="303" t="n">
        <f aca="false">S211*H211</f>
        <v>0</v>
      </c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R211" s="249" t="s">
        <v>390</v>
      </c>
      <c r="AT211" s="249" t="s">
        <v>162</v>
      </c>
      <c r="AU211" s="249" t="s">
        <v>88</v>
      </c>
      <c r="AY211" s="3" t="s">
        <v>160</v>
      </c>
      <c r="BE211" s="250" t="n">
        <f aca="false">IF(N211="základní",J211,0)</f>
        <v>0</v>
      </c>
      <c r="BF211" s="250" t="n">
        <f aca="false">IF(N211="snížená",J211,0)</f>
        <v>0</v>
      </c>
      <c r="BG211" s="250" t="n">
        <f aca="false">IF(N211="zákl. přenesená",J211,0)</f>
        <v>0</v>
      </c>
      <c r="BH211" s="250" t="n">
        <f aca="false">IF(N211="sníž. přenesená",J211,0)</f>
        <v>0</v>
      </c>
      <c r="BI211" s="250" t="n">
        <f aca="false">IF(N211="nulová",J211,0)</f>
        <v>0</v>
      </c>
      <c r="BJ211" s="3" t="s">
        <v>86</v>
      </c>
      <c r="BK211" s="250" t="n">
        <f aca="false">ROUND(I211*H211,2)</f>
        <v>0</v>
      </c>
      <c r="BL211" s="3" t="s">
        <v>390</v>
      </c>
      <c r="BM211" s="249" t="s">
        <v>2945</v>
      </c>
    </row>
    <row r="212" s="31" customFormat="true" ht="6.95" hidden="false" customHeight="true" outlineLevel="0" collapsed="false">
      <c r="A212" s="24"/>
      <c r="B212" s="52"/>
      <c r="C212" s="53"/>
      <c r="D212" s="53"/>
      <c r="E212" s="53"/>
      <c r="F212" s="53"/>
      <c r="G212" s="53"/>
      <c r="H212" s="53"/>
      <c r="I212" s="178"/>
      <c r="J212" s="53"/>
      <c r="K212" s="53"/>
      <c r="L212" s="30"/>
      <c r="M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</row>
  </sheetData>
  <sheetProtection algorithmName="SHA-512" hashValue="qDFZdFqVD5qPWmG8tNcDBLQfYMxhiv0GrBRC6Bx6zDthLpclJZ0kPWEQHEaojmK0RkMO2M1qnt2MDUAOo04C7w==" saltValue="f070Xd6exXaV9gY4LvFUa9hKgwjy3ycpQcuT3PSV2ztpiL5WO5NmwI6Ud3N98K9cRYeKn8g4g2Jixc8XNNOaGA==" spinCount="100000" sheet="true" password="cc35" objects="true" scenarios="true" formatColumns="false" formatRows="false" autoFilter="false"/>
  <autoFilter ref="C123:K211"/>
  <mergeCells count="9">
    <mergeCell ref="L2:V2"/>
    <mergeCell ref="E7:H7"/>
    <mergeCell ref="E9:H9"/>
    <mergeCell ref="E18:H18"/>
    <mergeCell ref="E27:H27"/>
    <mergeCell ref="E85:H85"/>
    <mergeCell ref="E87:H87"/>
    <mergeCell ref="E114:H114"/>
    <mergeCell ref="E116:H116"/>
  </mergeCells>
  <printOptions headings="false" gridLines="false" gridLinesSet="true" horizontalCentered="false" verticalCentered="false"/>
  <pageMargins left="0.39375" right="0.39375" top="0.39375" bottom="0.393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LibreOffice/6.2.2.2$Windows_X86_64 LibreOffice_project/2b840030fec2aae0fd2658d8d4f9548af4e3518d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2020-08-18T08:56:16Z</dcterms:created>
  <dc:creator>Tomáš Valenta</dc:creator>
  <dc:description/>
  <dc:language>cs-CZ</dc:language>
  <cp:lastModifiedBy>Tomáš Valenta</cp:lastModifiedBy>
  <dcterms:modified xsi:type="dcterms:W3CDTF">2020-08-18T08:56:34Z</dcterms:modified>
  <cp:revision>0</cp:revision>
  <dc:subject/>
  <dc:title/>
</cp:coreProperties>
</file>